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W:\Zakázky_rozpracované\043 - Sportovní hala ul. Práce 1966-17\CD\Projektová dokumentace\"/>
    </mc:Choice>
  </mc:AlternateContent>
  <xr:revisionPtr revIDLastSave="0" documentId="13_ncr:1_{48D7F3AF-6141-4C15-A9F3-59D15F607B44}" xr6:coauthVersionLast="45" xr6:coauthVersionMax="45" xr10:uidLastSave="{00000000-0000-0000-0000-000000000000}"/>
  <bookViews>
    <workbookView xWindow="-120" yWindow="-120" windowWidth="29040" windowHeight="15840" xr2:uid="{00000000-000D-0000-FFFF-FFFF00000000}"/>
  </bookViews>
  <sheets>
    <sheet name="Rekapitulace stavby" sheetId="1" r:id="rId1"/>
    <sheet name="1 - Odstranění závad požá..." sheetId="2" r:id="rId2"/>
    <sheet name="2 - Výměna prosklené štít..." sheetId="3" r:id="rId3"/>
    <sheet name="Pokyny pro vyplnění" sheetId="4" r:id="rId4"/>
  </sheets>
  <definedNames>
    <definedName name="_xlnm._FilterDatabase" localSheetId="1" hidden="1">'1 - Odstranění závad požá...'!$C$91:$K$205</definedName>
    <definedName name="_xlnm._FilterDatabase" localSheetId="2" hidden="1">'2 - Výměna prosklené štít...'!$C$89:$K$186</definedName>
    <definedName name="_xlnm.Print_Titles" localSheetId="1">'1 - Odstranění závad požá...'!$91:$91</definedName>
    <definedName name="_xlnm.Print_Titles" localSheetId="2">'2 - Výměna prosklené štít...'!$89:$89</definedName>
    <definedName name="_xlnm.Print_Titles" localSheetId="0">'Rekapitulace stavby'!$52:$52</definedName>
    <definedName name="_xlnm.Print_Area" localSheetId="1">'1 - Odstranění závad požá...'!$C$4:$J$39,'1 - Odstranění závad požá...'!$C$45:$J$73,'1 - Odstranění závad požá...'!$C$79:$K$205</definedName>
    <definedName name="_xlnm.Print_Area" localSheetId="2">'2 - Výměna prosklené štít...'!$C$4:$J$39,'2 - Výměna prosklené štít...'!$C$45:$J$71,'2 - Výměna prosklené štít...'!$C$77:$K$186</definedName>
    <definedName name="_xlnm.Print_Area" localSheetId="3">'Pokyny pro vyplnění'!$B$2:$K$71,'Pokyny pro vyplnění'!$B$74:$K$118,'Pokyny pro vyplnění'!$B$121:$K$190,'Pokyny pro vyplnění'!$B$198:$K$218</definedName>
    <definedName name="_xlnm.Print_Area" localSheetId="0">'Rekapitulace stavby'!$D$4:$AO$36,'Rekapitulace stavby'!$C$42:$AQ$57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7" i="3" l="1"/>
  <c r="J36" i="3"/>
  <c r="AY56" i="1" s="1"/>
  <c r="J35" i="3"/>
  <c r="AX56" i="1" s="1"/>
  <c r="BI185" i="3"/>
  <c r="BH185" i="3"/>
  <c r="BG185" i="3"/>
  <c r="BF185" i="3"/>
  <c r="T185" i="3"/>
  <c r="R185" i="3"/>
  <c r="P185" i="3"/>
  <c r="BI177" i="3"/>
  <c r="BH177" i="3"/>
  <c r="BG177" i="3"/>
  <c r="BF177" i="3"/>
  <c r="T177" i="3"/>
  <c r="R177" i="3"/>
  <c r="P177" i="3"/>
  <c r="BI170" i="3"/>
  <c r="BH170" i="3"/>
  <c r="BG170" i="3"/>
  <c r="BF170" i="3"/>
  <c r="T170" i="3"/>
  <c r="R170" i="3"/>
  <c r="P170" i="3"/>
  <c r="BI167" i="3"/>
  <c r="BH167" i="3"/>
  <c r="BG167" i="3"/>
  <c r="BF167" i="3"/>
  <c r="T167" i="3"/>
  <c r="R167" i="3"/>
  <c r="P167" i="3"/>
  <c r="BI164" i="3"/>
  <c r="BH164" i="3"/>
  <c r="BG164" i="3"/>
  <c r="BF164" i="3"/>
  <c r="T164" i="3"/>
  <c r="R164" i="3"/>
  <c r="P164" i="3"/>
  <c r="BI162" i="3"/>
  <c r="BH162" i="3"/>
  <c r="BG162" i="3"/>
  <c r="BF162" i="3"/>
  <c r="T162" i="3"/>
  <c r="R162" i="3"/>
  <c r="P162" i="3"/>
  <c r="BI160" i="3"/>
  <c r="BH160" i="3"/>
  <c r="BG160" i="3"/>
  <c r="BF160" i="3"/>
  <c r="T160" i="3"/>
  <c r="R160" i="3"/>
  <c r="P160" i="3"/>
  <c r="BI157" i="3"/>
  <c r="BH157" i="3"/>
  <c r="BG157" i="3"/>
  <c r="BF157" i="3"/>
  <c r="T157" i="3"/>
  <c r="R157" i="3"/>
  <c r="P157" i="3"/>
  <c r="BI156" i="3"/>
  <c r="BH156" i="3"/>
  <c r="BG156" i="3"/>
  <c r="BF156" i="3"/>
  <c r="T156" i="3"/>
  <c r="R156" i="3"/>
  <c r="P156" i="3"/>
  <c r="BI155" i="3"/>
  <c r="BH155" i="3"/>
  <c r="BG155" i="3"/>
  <c r="BF155" i="3"/>
  <c r="T155" i="3"/>
  <c r="R155" i="3"/>
  <c r="P155" i="3"/>
  <c r="BI154" i="3"/>
  <c r="BH154" i="3"/>
  <c r="BG154" i="3"/>
  <c r="BF154" i="3"/>
  <c r="T154" i="3"/>
  <c r="R154" i="3"/>
  <c r="P154" i="3"/>
  <c r="BI153" i="3"/>
  <c r="BH153" i="3"/>
  <c r="BG153" i="3"/>
  <c r="BF153" i="3"/>
  <c r="T153" i="3"/>
  <c r="R153" i="3"/>
  <c r="P153" i="3"/>
  <c r="BI152" i="3"/>
  <c r="BH152" i="3"/>
  <c r="BG152" i="3"/>
  <c r="BF152" i="3"/>
  <c r="T152" i="3"/>
  <c r="R152" i="3"/>
  <c r="P152" i="3"/>
  <c r="BI151" i="3"/>
  <c r="BH151" i="3"/>
  <c r="BG151" i="3"/>
  <c r="BF151" i="3"/>
  <c r="T151" i="3"/>
  <c r="R151" i="3"/>
  <c r="P151" i="3"/>
  <c r="BI149" i="3"/>
  <c r="BH149" i="3"/>
  <c r="BG149" i="3"/>
  <c r="BF149" i="3"/>
  <c r="T149" i="3"/>
  <c r="T148" i="3" s="1"/>
  <c r="R149" i="3"/>
  <c r="R148" i="3" s="1"/>
  <c r="P149" i="3"/>
  <c r="P148" i="3" s="1"/>
  <c r="BI145" i="3"/>
  <c r="BH145" i="3"/>
  <c r="BG145" i="3"/>
  <c r="BF145" i="3"/>
  <c r="T145" i="3"/>
  <c r="T144" i="3" s="1"/>
  <c r="R145" i="3"/>
  <c r="R144" i="3" s="1"/>
  <c r="P145" i="3"/>
  <c r="P144" i="3" s="1"/>
  <c r="BI143" i="3"/>
  <c r="BH143" i="3"/>
  <c r="BG143" i="3"/>
  <c r="BF143" i="3"/>
  <c r="T143" i="3"/>
  <c r="R143" i="3"/>
  <c r="P143" i="3"/>
  <c r="BI140" i="3"/>
  <c r="BH140" i="3"/>
  <c r="BG140" i="3"/>
  <c r="BF140" i="3"/>
  <c r="T140" i="3"/>
  <c r="R140" i="3"/>
  <c r="P140" i="3"/>
  <c r="BI138" i="3"/>
  <c r="BH138" i="3"/>
  <c r="BG138" i="3"/>
  <c r="BF138" i="3"/>
  <c r="T138" i="3"/>
  <c r="R138" i="3"/>
  <c r="P138" i="3"/>
  <c r="BI136" i="3"/>
  <c r="BH136" i="3"/>
  <c r="BG136" i="3"/>
  <c r="BF136" i="3"/>
  <c r="T136" i="3"/>
  <c r="R136" i="3"/>
  <c r="P136" i="3"/>
  <c r="BI127" i="3"/>
  <c r="BH127" i="3"/>
  <c r="BG127" i="3"/>
  <c r="BF127" i="3"/>
  <c r="T127" i="3"/>
  <c r="R127" i="3"/>
  <c r="P127" i="3"/>
  <c r="BI124" i="3"/>
  <c r="BH124" i="3"/>
  <c r="BG124" i="3"/>
  <c r="BF124" i="3"/>
  <c r="T124" i="3"/>
  <c r="R124" i="3"/>
  <c r="P124" i="3"/>
  <c r="BI122" i="3"/>
  <c r="BH122" i="3"/>
  <c r="BG122" i="3"/>
  <c r="BF122" i="3"/>
  <c r="T122" i="3"/>
  <c r="R122" i="3"/>
  <c r="P122" i="3"/>
  <c r="BI119" i="3"/>
  <c r="BH119" i="3"/>
  <c r="BG119" i="3"/>
  <c r="BF119" i="3"/>
  <c r="T119" i="3"/>
  <c r="R119" i="3"/>
  <c r="P119" i="3"/>
  <c r="BI116" i="3"/>
  <c r="BH116" i="3"/>
  <c r="BG116" i="3"/>
  <c r="BF116" i="3"/>
  <c r="T116" i="3"/>
  <c r="R116" i="3"/>
  <c r="P116" i="3"/>
  <c r="BI113" i="3"/>
  <c r="BH113" i="3"/>
  <c r="BG113" i="3"/>
  <c r="BF113" i="3"/>
  <c r="T113" i="3"/>
  <c r="R113" i="3"/>
  <c r="P113" i="3"/>
  <c r="BI99" i="3"/>
  <c r="BH99" i="3"/>
  <c r="BG99" i="3"/>
  <c r="BF99" i="3"/>
  <c r="T99" i="3"/>
  <c r="R99" i="3"/>
  <c r="P99" i="3"/>
  <c r="BI98" i="3"/>
  <c r="BH98" i="3"/>
  <c r="BG98" i="3"/>
  <c r="BF98" i="3"/>
  <c r="T98" i="3"/>
  <c r="R98" i="3"/>
  <c r="P98" i="3"/>
  <c r="BI97" i="3"/>
  <c r="BH97" i="3"/>
  <c r="BG97" i="3"/>
  <c r="BF97" i="3"/>
  <c r="T97" i="3"/>
  <c r="R97" i="3"/>
  <c r="P97" i="3"/>
  <c r="BI96" i="3"/>
  <c r="BH96" i="3"/>
  <c r="BG96" i="3"/>
  <c r="BF96" i="3"/>
  <c r="T96" i="3"/>
  <c r="R96" i="3"/>
  <c r="P96" i="3"/>
  <c r="BI93" i="3"/>
  <c r="BH93" i="3"/>
  <c r="BG93" i="3"/>
  <c r="BF93" i="3"/>
  <c r="T93" i="3"/>
  <c r="R93" i="3"/>
  <c r="P93" i="3"/>
  <c r="J86" i="3"/>
  <c r="F86" i="3"/>
  <c r="F84" i="3"/>
  <c r="E82" i="3"/>
  <c r="J54" i="3"/>
  <c r="F54" i="3"/>
  <c r="F52" i="3"/>
  <c r="E50" i="3"/>
  <c r="J24" i="3"/>
  <c r="E24" i="3"/>
  <c r="J55" i="3" s="1"/>
  <c r="J23" i="3"/>
  <c r="J18" i="3"/>
  <c r="E18" i="3"/>
  <c r="F87" i="3" s="1"/>
  <c r="J17" i="3"/>
  <c r="J12" i="3"/>
  <c r="J52" i="3"/>
  <c r="E7" i="3"/>
  <c r="E48" i="3"/>
  <c r="J37" i="2"/>
  <c r="J36" i="2"/>
  <c r="AY55" i="1" s="1"/>
  <c r="J35" i="2"/>
  <c r="AX55" i="1" s="1"/>
  <c r="BI204" i="2"/>
  <c r="BH204" i="2"/>
  <c r="BG204" i="2"/>
  <c r="BF204" i="2"/>
  <c r="T204" i="2"/>
  <c r="R204" i="2"/>
  <c r="P204" i="2"/>
  <c r="BI203" i="2"/>
  <c r="BH203" i="2"/>
  <c r="BG203" i="2"/>
  <c r="BF203" i="2"/>
  <c r="T203" i="2"/>
  <c r="R203" i="2"/>
  <c r="P203" i="2"/>
  <c r="BI201" i="2"/>
  <c r="BH201" i="2"/>
  <c r="BG201" i="2"/>
  <c r="BF201" i="2"/>
  <c r="T201" i="2"/>
  <c r="R201" i="2"/>
  <c r="P201" i="2"/>
  <c r="BI200" i="2"/>
  <c r="BH200" i="2"/>
  <c r="BG200" i="2"/>
  <c r="BF200" i="2"/>
  <c r="T200" i="2"/>
  <c r="R200" i="2"/>
  <c r="P200" i="2"/>
  <c r="BI198" i="2"/>
  <c r="BH198" i="2"/>
  <c r="BG198" i="2"/>
  <c r="BF198" i="2"/>
  <c r="T198" i="2"/>
  <c r="R198" i="2"/>
  <c r="P198" i="2"/>
  <c r="BI197" i="2"/>
  <c r="BH197" i="2"/>
  <c r="BG197" i="2"/>
  <c r="BF197" i="2"/>
  <c r="T197" i="2"/>
  <c r="R197" i="2"/>
  <c r="P197" i="2"/>
  <c r="BI196" i="2"/>
  <c r="BH196" i="2"/>
  <c r="BG196" i="2"/>
  <c r="BF196" i="2"/>
  <c r="T196" i="2"/>
  <c r="R196" i="2"/>
  <c r="P196" i="2"/>
  <c r="BI194" i="2"/>
  <c r="BH194" i="2"/>
  <c r="BG194" i="2"/>
  <c r="BF194" i="2"/>
  <c r="T194" i="2"/>
  <c r="R194" i="2"/>
  <c r="P194" i="2"/>
  <c r="BI193" i="2"/>
  <c r="BH193" i="2"/>
  <c r="BG193" i="2"/>
  <c r="BF193" i="2"/>
  <c r="T193" i="2"/>
  <c r="R193" i="2"/>
  <c r="P193" i="2"/>
  <c r="BI192" i="2"/>
  <c r="BH192" i="2"/>
  <c r="BG192" i="2"/>
  <c r="BF192" i="2"/>
  <c r="T192" i="2"/>
  <c r="R192" i="2"/>
  <c r="P192" i="2"/>
  <c r="BI187" i="2"/>
  <c r="BH187" i="2"/>
  <c r="BG187" i="2"/>
  <c r="BF187" i="2"/>
  <c r="T187" i="2"/>
  <c r="R187" i="2"/>
  <c r="P187" i="2"/>
  <c r="BI184" i="2"/>
  <c r="BH184" i="2"/>
  <c r="BG184" i="2"/>
  <c r="BF184" i="2"/>
  <c r="T184" i="2"/>
  <c r="R184" i="2"/>
  <c r="P184" i="2"/>
  <c r="BI183" i="2"/>
  <c r="BH183" i="2"/>
  <c r="BG183" i="2"/>
  <c r="BF183" i="2"/>
  <c r="T183" i="2"/>
  <c r="R183" i="2"/>
  <c r="P183" i="2"/>
  <c r="BI182" i="2"/>
  <c r="BH182" i="2"/>
  <c r="BG182" i="2"/>
  <c r="BF182" i="2"/>
  <c r="T182" i="2"/>
  <c r="R182" i="2"/>
  <c r="P182" i="2"/>
  <c r="BI180" i="2"/>
  <c r="BH180" i="2"/>
  <c r="BG180" i="2"/>
  <c r="BF180" i="2"/>
  <c r="T180" i="2"/>
  <c r="R180" i="2"/>
  <c r="P180" i="2"/>
  <c r="BI177" i="2"/>
  <c r="BH177" i="2"/>
  <c r="BG177" i="2"/>
  <c r="BF177" i="2"/>
  <c r="T177" i="2"/>
  <c r="R177" i="2"/>
  <c r="P177" i="2"/>
  <c r="BI176" i="2"/>
  <c r="BH176" i="2"/>
  <c r="BG176" i="2"/>
  <c r="BF176" i="2"/>
  <c r="T176" i="2"/>
  <c r="R176" i="2"/>
  <c r="P176" i="2"/>
  <c r="BI174" i="2"/>
  <c r="BH174" i="2"/>
  <c r="BG174" i="2"/>
  <c r="BF174" i="2"/>
  <c r="T174" i="2"/>
  <c r="R174" i="2"/>
  <c r="P174" i="2"/>
  <c r="BI171" i="2"/>
  <c r="BH171" i="2"/>
  <c r="BG171" i="2"/>
  <c r="BF171" i="2"/>
  <c r="T171" i="2"/>
  <c r="R171" i="2"/>
  <c r="P171" i="2"/>
  <c r="BI170" i="2"/>
  <c r="BH170" i="2"/>
  <c r="BG170" i="2"/>
  <c r="BF170" i="2"/>
  <c r="T170" i="2"/>
  <c r="R170" i="2"/>
  <c r="P170" i="2"/>
  <c r="BI169" i="2"/>
  <c r="BH169" i="2"/>
  <c r="BG169" i="2"/>
  <c r="BF169" i="2"/>
  <c r="T169" i="2"/>
  <c r="R169" i="2"/>
  <c r="P169" i="2"/>
  <c r="BI167" i="2"/>
  <c r="BH167" i="2"/>
  <c r="BG167" i="2"/>
  <c r="BF167" i="2"/>
  <c r="T167" i="2"/>
  <c r="R167" i="2"/>
  <c r="P167" i="2"/>
  <c r="BI166" i="2"/>
  <c r="BH166" i="2"/>
  <c r="BG166" i="2"/>
  <c r="BF166" i="2"/>
  <c r="T166" i="2"/>
  <c r="R166" i="2"/>
  <c r="P166" i="2"/>
  <c r="BI165" i="2"/>
  <c r="BH165" i="2"/>
  <c r="BG165" i="2"/>
  <c r="BF165" i="2"/>
  <c r="T165" i="2"/>
  <c r="R165" i="2"/>
  <c r="P165" i="2"/>
  <c r="BI163" i="2"/>
  <c r="BH163" i="2"/>
  <c r="BG163" i="2"/>
  <c r="BF163" i="2"/>
  <c r="T163" i="2"/>
  <c r="T162" i="2" s="1"/>
  <c r="R163" i="2"/>
  <c r="R162" i="2" s="1"/>
  <c r="P163" i="2"/>
  <c r="P162" i="2" s="1"/>
  <c r="BI159" i="2"/>
  <c r="BH159" i="2"/>
  <c r="BG159" i="2"/>
  <c r="BF159" i="2"/>
  <c r="T159" i="2"/>
  <c r="T158" i="2" s="1"/>
  <c r="R159" i="2"/>
  <c r="R158" i="2" s="1"/>
  <c r="P159" i="2"/>
  <c r="P158" i="2" s="1"/>
  <c r="BI157" i="2"/>
  <c r="BH157" i="2"/>
  <c r="BG157" i="2"/>
  <c r="BF157" i="2"/>
  <c r="T157" i="2"/>
  <c r="R157" i="2"/>
  <c r="P157" i="2"/>
  <c r="BI154" i="2"/>
  <c r="BH154" i="2"/>
  <c r="BG154" i="2"/>
  <c r="BF154" i="2"/>
  <c r="T154" i="2"/>
  <c r="R154" i="2"/>
  <c r="P154" i="2"/>
  <c r="BI152" i="2"/>
  <c r="BH152" i="2"/>
  <c r="BG152" i="2"/>
  <c r="BF152" i="2"/>
  <c r="T152" i="2"/>
  <c r="R152" i="2"/>
  <c r="P152" i="2"/>
  <c r="BI150" i="2"/>
  <c r="BH150" i="2"/>
  <c r="BG150" i="2"/>
  <c r="BF150" i="2"/>
  <c r="T150" i="2"/>
  <c r="R150" i="2"/>
  <c r="P150" i="2"/>
  <c r="BI147" i="2"/>
  <c r="BH147" i="2"/>
  <c r="BG147" i="2"/>
  <c r="BF147" i="2"/>
  <c r="T147" i="2"/>
  <c r="R147" i="2"/>
  <c r="P147" i="2"/>
  <c r="BI142" i="2"/>
  <c r="BH142" i="2"/>
  <c r="BG142" i="2"/>
  <c r="BF142" i="2"/>
  <c r="T142" i="2"/>
  <c r="R142" i="2"/>
  <c r="P142" i="2"/>
  <c r="BI137" i="2"/>
  <c r="BH137" i="2"/>
  <c r="BG137" i="2"/>
  <c r="BF137" i="2"/>
  <c r="T137" i="2"/>
  <c r="R137" i="2"/>
  <c r="P137" i="2"/>
  <c r="BI135" i="2"/>
  <c r="BH135" i="2"/>
  <c r="BG135" i="2"/>
  <c r="BF135" i="2"/>
  <c r="T135" i="2"/>
  <c r="R135" i="2"/>
  <c r="P135" i="2"/>
  <c r="BI127" i="2"/>
  <c r="BH127" i="2"/>
  <c r="BG127" i="2"/>
  <c r="BF127" i="2"/>
  <c r="T127" i="2"/>
  <c r="R127" i="2"/>
  <c r="P127" i="2"/>
  <c r="BI123" i="2"/>
  <c r="BH123" i="2"/>
  <c r="BG123" i="2"/>
  <c r="BF123" i="2"/>
  <c r="T123" i="2"/>
  <c r="T122" i="2"/>
  <c r="R123" i="2"/>
  <c r="R122" i="2"/>
  <c r="P123" i="2"/>
  <c r="P122" i="2"/>
  <c r="BI113" i="2"/>
  <c r="BH113" i="2"/>
  <c r="BG113" i="2"/>
  <c r="BF113" i="2"/>
  <c r="T113" i="2"/>
  <c r="R113" i="2"/>
  <c r="P113" i="2"/>
  <c r="BI111" i="2"/>
  <c r="BH111" i="2"/>
  <c r="BG111" i="2"/>
  <c r="BF111" i="2"/>
  <c r="T111" i="2"/>
  <c r="R111" i="2"/>
  <c r="P111" i="2"/>
  <c r="BI109" i="2"/>
  <c r="BH109" i="2"/>
  <c r="BG109" i="2"/>
  <c r="BF109" i="2"/>
  <c r="T109" i="2"/>
  <c r="R109" i="2"/>
  <c r="P109" i="2"/>
  <c r="BI100" i="2"/>
  <c r="BH100" i="2"/>
  <c r="BG100" i="2"/>
  <c r="BF100" i="2"/>
  <c r="T100" i="2"/>
  <c r="R100" i="2"/>
  <c r="P100" i="2"/>
  <c r="BI99" i="2"/>
  <c r="BH99" i="2"/>
  <c r="BG99" i="2"/>
  <c r="BF99" i="2"/>
  <c r="T99" i="2"/>
  <c r="R99" i="2"/>
  <c r="P99" i="2"/>
  <c r="BI96" i="2"/>
  <c r="BH96" i="2"/>
  <c r="BG96" i="2"/>
  <c r="BF96" i="2"/>
  <c r="T96" i="2"/>
  <c r="R96" i="2"/>
  <c r="P96" i="2"/>
  <c r="BI95" i="2"/>
  <c r="BH95" i="2"/>
  <c r="BG95" i="2"/>
  <c r="BF95" i="2"/>
  <c r="T95" i="2"/>
  <c r="R95" i="2"/>
  <c r="P95" i="2"/>
  <c r="J88" i="2"/>
  <c r="F88" i="2"/>
  <c r="F86" i="2"/>
  <c r="E84" i="2"/>
  <c r="J54" i="2"/>
  <c r="F54" i="2"/>
  <c r="F52" i="2"/>
  <c r="E50" i="2"/>
  <c r="J24" i="2"/>
  <c r="E24" i="2"/>
  <c r="J89" i="2"/>
  <c r="J23" i="2"/>
  <c r="J18" i="2"/>
  <c r="E18" i="2"/>
  <c r="F89" i="2"/>
  <c r="J17" i="2"/>
  <c r="J12" i="2"/>
  <c r="J86" i="2" s="1"/>
  <c r="E7" i="2"/>
  <c r="E82" i="2" s="1"/>
  <c r="L50" i="1"/>
  <c r="AM50" i="1"/>
  <c r="AM49" i="1"/>
  <c r="L49" i="1"/>
  <c r="AM47" i="1"/>
  <c r="L47" i="1"/>
  <c r="L45" i="1"/>
  <c r="L44" i="1"/>
  <c r="J185" i="3"/>
  <c r="J170" i="3"/>
  <c r="J160" i="3"/>
  <c r="BK156" i="3"/>
  <c r="J155" i="3"/>
  <c r="BK152" i="3"/>
  <c r="J149" i="3"/>
  <c r="J143" i="3"/>
  <c r="BK138" i="3"/>
  <c r="J127" i="3"/>
  <c r="J122" i="3"/>
  <c r="BK116" i="3"/>
  <c r="J99" i="3"/>
  <c r="J97" i="3"/>
  <c r="J93" i="3"/>
  <c r="J203" i="2"/>
  <c r="J200" i="2"/>
  <c r="J198" i="2"/>
  <c r="BK196" i="2"/>
  <c r="J196" i="2"/>
  <c r="J194" i="2"/>
  <c r="J193" i="2"/>
  <c r="J187" i="2"/>
  <c r="BK183" i="2"/>
  <c r="J180" i="2"/>
  <c r="BK174" i="2"/>
  <c r="BK171" i="2"/>
  <c r="J169" i="2"/>
  <c r="J166" i="2"/>
  <c r="BK163" i="2"/>
  <c r="BK157" i="2"/>
  <c r="BK152" i="2"/>
  <c r="BK150" i="2"/>
  <c r="J142" i="2"/>
  <c r="BK135" i="2"/>
  <c r="J123" i="2"/>
  <c r="BK111" i="2"/>
  <c r="BK100" i="2"/>
  <c r="J99" i="2"/>
  <c r="J96" i="2"/>
  <c r="BK185" i="3"/>
  <c r="J177" i="3"/>
  <c r="BK167" i="3"/>
  <c r="J164" i="3"/>
  <c r="BK160" i="3"/>
  <c r="J156" i="3"/>
  <c r="BK154" i="3"/>
  <c r="J153" i="3"/>
  <c r="J151" i="3"/>
  <c r="J145" i="3"/>
  <c r="J140" i="3"/>
  <c r="J136" i="3"/>
  <c r="BK124" i="3"/>
  <c r="BK119" i="3"/>
  <c r="J113" i="3"/>
  <c r="J98" i="3"/>
  <c r="BK96" i="3"/>
  <c r="J204" i="2"/>
  <c r="J201" i="2"/>
  <c r="J192" i="2"/>
  <c r="J184" i="2"/>
  <c r="J182" i="2"/>
  <c r="BK177" i="2"/>
  <c r="J174" i="2"/>
  <c r="BK170" i="2"/>
  <c r="BK167" i="2"/>
  <c r="J165" i="2"/>
  <c r="J159" i="2"/>
  <c r="J152" i="2"/>
  <c r="J147" i="2"/>
  <c r="BK137" i="2"/>
  <c r="J127" i="2"/>
  <c r="J113" i="2"/>
  <c r="J109" i="2"/>
  <c r="BK95" i="2"/>
  <c r="BK177" i="3"/>
  <c r="BK164" i="3"/>
  <c r="J162" i="3"/>
  <c r="BK157" i="3"/>
  <c r="BK153" i="3"/>
  <c r="BK151" i="3"/>
  <c r="BK145" i="3"/>
  <c r="BK140" i="3"/>
  <c r="BK136" i="3"/>
  <c r="J124" i="3"/>
  <c r="J119" i="3"/>
  <c r="BK113" i="3"/>
  <c r="BK98" i="3"/>
  <c r="J96" i="3"/>
  <c r="BK204" i="2"/>
  <c r="BK201" i="2"/>
  <c r="BK198" i="2"/>
  <c r="BK197" i="2"/>
  <c r="J197" i="2"/>
  <c r="BK194" i="2"/>
  <c r="BK193" i="2"/>
  <c r="BK192" i="2"/>
  <c r="BK184" i="2"/>
  <c r="BK182" i="2"/>
  <c r="J177" i="2"/>
  <c r="J176" i="2"/>
  <c r="J170" i="2"/>
  <c r="J167" i="2"/>
  <c r="BK165" i="2"/>
  <c r="BK159" i="2"/>
  <c r="J157" i="2"/>
  <c r="BK154" i="2"/>
  <c r="BK147" i="2"/>
  <c r="J137" i="2"/>
  <c r="BK127" i="2"/>
  <c r="BK113" i="2"/>
  <c r="BK109" i="2"/>
  <c r="BK99" i="2"/>
  <c r="BK96" i="2"/>
  <c r="AS54" i="1"/>
  <c r="BK170" i="3"/>
  <c r="J167" i="3"/>
  <c r="BK162" i="3"/>
  <c r="J157" i="3"/>
  <c r="BK155" i="3"/>
  <c r="J154" i="3"/>
  <c r="J152" i="3"/>
  <c r="BK149" i="3"/>
  <c r="BK143" i="3"/>
  <c r="J138" i="3"/>
  <c r="BK127" i="3"/>
  <c r="BK122" i="3"/>
  <c r="J116" i="3"/>
  <c r="BK99" i="3"/>
  <c r="BK97" i="3"/>
  <c r="BK93" i="3"/>
  <c r="BK203" i="2"/>
  <c r="BK200" i="2"/>
  <c r="BK187" i="2"/>
  <c r="J183" i="2"/>
  <c r="BK180" i="2"/>
  <c r="BK176" i="2"/>
  <c r="J171" i="2"/>
  <c r="BK169" i="2"/>
  <c r="BK166" i="2"/>
  <c r="J163" i="2"/>
  <c r="J154" i="2"/>
  <c r="J150" i="2"/>
  <c r="BK142" i="2"/>
  <c r="J135" i="2"/>
  <c r="BK123" i="2"/>
  <c r="J111" i="2"/>
  <c r="J100" i="2"/>
  <c r="J95" i="2"/>
  <c r="R94" i="2" l="1"/>
  <c r="T94" i="2"/>
  <c r="P98" i="2"/>
  <c r="T98" i="2"/>
  <c r="P126" i="2"/>
  <c r="T126" i="2"/>
  <c r="P149" i="2"/>
  <c r="T149" i="2"/>
  <c r="BK164" i="2"/>
  <c r="J164" i="2"/>
  <c r="J69" i="2" s="1"/>
  <c r="R164" i="2"/>
  <c r="BK173" i="2"/>
  <c r="J173" i="2" s="1"/>
  <c r="J70" i="2" s="1"/>
  <c r="P173" i="2"/>
  <c r="T173" i="2"/>
  <c r="R179" i="2"/>
  <c r="BK186" i="2"/>
  <c r="J186" i="2" s="1"/>
  <c r="J72" i="2" s="1"/>
  <c r="R186" i="2"/>
  <c r="R92" i="3"/>
  <c r="BK112" i="3"/>
  <c r="J112" i="3"/>
  <c r="J62" i="3" s="1"/>
  <c r="R112" i="3"/>
  <c r="BK121" i="3"/>
  <c r="J121" i="3"/>
  <c r="J63" i="3" s="1"/>
  <c r="R121" i="3"/>
  <c r="BK135" i="3"/>
  <c r="J135" i="3"/>
  <c r="J64" i="3" s="1"/>
  <c r="R135" i="3"/>
  <c r="R166" i="3"/>
  <c r="BK94" i="2"/>
  <c r="P94" i="2"/>
  <c r="P93" i="2"/>
  <c r="BK98" i="2"/>
  <c r="J98" i="2"/>
  <c r="J62" i="2"/>
  <c r="R98" i="2"/>
  <c r="BK126" i="2"/>
  <c r="J126" i="2" s="1"/>
  <c r="J64" i="2" s="1"/>
  <c r="R126" i="2"/>
  <c r="BK149" i="2"/>
  <c r="J149" i="2" s="1"/>
  <c r="J65" i="2" s="1"/>
  <c r="R149" i="2"/>
  <c r="P164" i="2"/>
  <c r="T164" i="2"/>
  <c r="R173" i="2"/>
  <c r="BK179" i="2"/>
  <c r="J179" i="2"/>
  <c r="J71" i="2" s="1"/>
  <c r="P179" i="2"/>
  <c r="T179" i="2"/>
  <c r="P186" i="2"/>
  <c r="T186" i="2"/>
  <c r="BK92" i="3"/>
  <c r="J92" i="3" s="1"/>
  <c r="J61" i="3" s="1"/>
  <c r="P92" i="3"/>
  <c r="T92" i="3"/>
  <c r="P112" i="3"/>
  <c r="T112" i="3"/>
  <c r="P121" i="3"/>
  <c r="T121" i="3"/>
  <c r="P135" i="3"/>
  <c r="T135" i="3"/>
  <c r="BK150" i="3"/>
  <c r="J150" i="3"/>
  <c r="J68" i="3" s="1"/>
  <c r="P150" i="3"/>
  <c r="R150" i="3"/>
  <c r="T150" i="3"/>
  <c r="BK159" i="3"/>
  <c r="J159" i="3"/>
  <c r="J69" i="3" s="1"/>
  <c r="P159" i="3"/>
  <c r="R159" i="3"/>
  <c r="T159" i="3"/>
  <c r="BK166" i="3"/>
  <c r="J166" i="3" s="1"/>
  <c r="J70" i="3" s="1"/>
  <c r="P166" i="3"/>
  <c r="T166" i="3"/>
  <c r="E48" i="2"/>
  <c r="J52" i="2"/>
  <c r="F55" i="2"/>
  <c r="J55" i="2"/>
  <c r="BE95" i="2"/>
  <c r="BE99" i="2"/>
  <c r="BE113" i="2"/>
  <c r="BE135" i="2"/>
  <c r="BE150" i="2"/>
  <c r="BE154" i="2"/>
  <c r="BE157" i="2"/>
  <c r="BE167" i="2"/>
  <c r="BE169" i="2"/>
  <c r="BE171" i="2"/>
  <c r="BE174" i="2"/>
  <c r="BE176" i="2"/>
  <c r="BE201" i="2"/>
  <c r="F55" i="3"/>
  <c r="E80" i="3"/>
  <c r="J84" i="3"/>
  <c r="J87" i="3"/>
  <c r="BE93" i="3"/>
  <c r="BE97" i="3"/>
  <c r="BE98" i="3"/>
  <c r="BE99" i="3"/>
  <c r="BE116" i="3"/>
  <c r="BE124" i="3"/>
  <c r="BE138" i="3"/>
  <c r="BE145" i="3"/>
  <c r="BE155" i="3"/>
  <c r="BE162" i="3"/>
  <c r="BE177" i="3"/>
  <c r="BE185" i="3"/>
  <c r="BK144" i="3"/>
  <c r="J144" i="3"/>
  <c r="J65" i="3" s="1"/>
  <c r="BE96" i="2"/>
  <c r="BE100" i="2"/>
  <c r="BE109" i="2"/>
  <c r="BE111" i="2"/>
  <c r="BE123" i="2"/>
  <c r="BE127" i="2"/>
  <c r="BE137" i="2"/>
  <c r="BE142" i="2"/>
  <c r="BE147" i="2"/>
  <c r="BE152" i="2"/>
  <c r="BE159" i="2"/>
  <c r="BE163" i="2"/>
  <c r="BE165" i="2"/>
  <c r="BE166" i="2"/>
  <c r="BE170" i="2"/>
  <c r="BE177" i="2"/>
  <c r="BE180" i="2"/>
  <c r="BE182" i="2"/>
  <c r="BE183" i="2"/>
  <c r="BE184" i="2"/>
  <c r="BE187" i="2"/>
  <c r="BE192" i="2"/>
  <c r="BE193" i="2"/>
  <c r="BE194" i="2"/>
  <c r="BE196" i="2"/>
  <c r="BE197" i="2"/>
  <c r="BE198" i="2"/>
  <c r="BE200" i="2"/>
  <c r="BE203" i="2"/>
  <c r="BE204" i="2"/>
  <c r="BK122" i="2"/>
  <c r="J122" i="2" s="1"/>
  <c r="J63" i="2" s="1"/>
  <c r="BK158" i="2"/>
  <c r="J158" i="2"/>
  <c r="J66" i="2" s="1"/>
  <c r="BK162" i="2"/>
  <c r="J162" i="2" s="1"/>
  <c r="J68" i="2" s="1"/>
  <c r="BE96" i="3"/>
  <c r="BE113" i="3"/>
  <c r="BE119" i="3"/>
  <c r="BE122" i="3"/>
  <c r="BE127" i="3"/>
  <c r="BE136" i="3"/>
  <c r="BE140" i="3"/>
  <c r="BE143" i="3"/>
  <c r="BE149" i="3"/>
  <c r="BE151" i="3"/>
  <c r="BE152" i="3"/>
  <c r="BE153" i="3"/>
  <c r="BE154" i="3"/>
  <c r="BE156" i="3"/>
  <c r="BE157" i="3"/>
  <c r="BE160" i="3"/>
  <c r="BE164" i="3"/>
  <c r="BE167" i="3"/>
  <c r="BE170" i="3"/>
  <c r="BK148" i="3"/>
  <c r="J148" i="3" s="1"/>
  <c r="J67" i="3" s="1"/>
  <c r="F34" i="2"/>
  <c r="BA55" i="1" s="1"/>
  <c r="F36" i="2"/>
  <c r="BC55" i="1" s="1"/>
  <c r="J34" i="2"/>
  <c r="AW55" i="1" s="1"/>
  <c r="F37" i="2"/>
  <c r="BD55" i="1" s="1"/>
  <c r="F36" i="3"/>
  <c r="BC56" i="1" s="1"/>
  <c r="F35" i="2"/>
  <c r="BB55" i="1" s="1"/>
  <c r="J34" i="3"/>
  <c r="AW56" i="1" s="1"/>
  <c r="F37" i="3"/>
  <c r="BD56" i="1" s="1"/>
  <c r="F34" i="3"/>
  <c r="BA56" i="1" s="1"/>
  <c r="F35" i="3"/>
  <c r="BB56" i="1" s="1"/>
  <c r="R147" i="3" l="1"/>
  <c r="P161" i="2"/>
  <c r="R161" i="2"/>
  <c r="T147" i="3"/>
  <c r="P147" i="3"/>
  <c r="T161" i="2"/>
  <c r="T91" i="3"/>
  <c r="T90" i="3"/>
  <c r="P91" i="3"/>
  <c r="P90" i="3"/>
  <c r="AU56" i="1" s="1"/>
  <c r="P92" i="2"/>
  <c r="AU55" i="1" s="1"/>
  <c r="BK93" i="2"/>
  <c r="R91" i="3"/>
  <c r="R90" i="3"/>
  <c r="T93" i="2"/>
  <c r="T92" i="2"/>
  <c r="R93" i="2"/>
  <c r="R92" i="2"/>
  <c r="J94" i="2"/>
  <c r="J61" i="2"/>
  <c r="BK161" i="2"/>
  <c r="J161" i="2"/>
  <c r="J67" i="2" s="1"/>
  <c r="BK91" i="3"/>
  <c r="BK147" i="3"/>
  <c r="J147" i="3"/>
  <c r="J66" i="3" s="1"/>
  <c r="BA54" i="1"/>
  <c r="W30" i="1" s="1"/>
  <c r="F33" i="2"/>
  <c r="AZ55" i="1" s="1"/>
  <c r="BB54" i="1"/>
  <c r="AX54" i="1" s="1"/>
  <c r="J33" i="3"/>
  <c r="AV56" i="1" s="1"/>
  <c r="AT56" i="1" s="1"/>
  <c r="BC54" i="1"/>
  <c r="W32" i="1"/>
  <c r="F33" i="3"/>
  <c r="AZ56" i="1"/>
  <c r="BD54" i="1"/>
  <c r="W33" i="1"/>
  <c r="J33" i="2"/>
  <c r="AV55" i="1"/>
  <c r="AT55" i="1" s="1"/>
  <c r="BK90" i="3" l="1"/>
  <c r="J90" i="3"/>
  <c r="J59" i="3" s="1"/>
  <c r="BK92" i="2"/>
  <c r="J92" i="2" s="1"/>
  <c r="J59" i="2" s="1"/>
  <c r="J93" i="2"/>
  <c r="J60" i="2"/>
  <c r="J91" i="3"/>
  <c r="J60" i="3"/>
  <c r="AZ54" i="1"/>
  <c r="W29" i="1"/>
  <c r="AY54" i="1"/>
  <c r="AW54" i="1"/>
  <c r="AK30" i="1" s="1"/>
  <c r="W31" i="1"/>
  <c r="AU54" i="1"/>
  <c r="AV54" i="1" l="1"/>
  <c r="AK29" i="1"/>
  <c r="J30" i="2"/>
  <c r="AG55" i="1"/>
  <c r="AN55" i="1"/>
  <c r="J30" i="3"/>
  <c r="AG56" i="1"/>
  <c r="AN56" i="1" s="1"/>
  <c r="J39" i="2" l="1"/>
  <c r="J39" i="3"/>
  <c r="AG54" i="1"/>
  <c r="AK26" i="1" s="1"/>
  <c r="AK35" i="1" s="1"/>
  <c r="AT54" i="1"/>
  <c r="AN54" i="1" l="1"/>
</calcChain>
</file>

<file path=xl/sharedStrings.xml><?xml version="1.0" encoding="utf-8"?>
<sst xmlns="http://schemas.openxmlformats.org/spreadsheetml/2006/main" count="2903" uniqueCount="664">
  <si>
    <t>Export Komplet</t>
  </si>
  <si>
    <t>VZ</t>
  </si>
  <si>
    <t>2.0</t>
  </si>
  <si>
    <t>ZAMOK</t>
  </si>
  <si>
    <t>False</t>
  </si>
  <si>
    <t>{ce7b0902-3413-4ba0-a844-70c0fe043bb2}</t>
  </si>
  <si>
    <t>0,01</t>
  </si>
  <si>
    <t>21</t>
  </si>
  <si>
    <t>15</t>
  </si>
  <si>
    <t>REKAPITULACE STAVBY</t>
  </si>
  <si>
    <t>v ---  níže se nacházejí doplnkové a pomocné údaje k sestavám  --- v</t>
  </si>
  <si>
    <t>Návod na vyplnění</t>
  </si>
  <si>
    <t>0,001</t>
  </si>
  <si>
    <t>Kód:</t>
  </si>
  <si>
    <t>043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</si>
  <si>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</si>
  <si>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</si>
  <si>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Odstranění závad požární ochrany a výměna prosklené štítové stěny v objektu Sportovní hala</t>
  </si>
  <si>
    <t>KSO:</t>
  </si>
  <si>
    <t/>
  </si>
  <si>
    <t>CC-CZ:</t>
  </si>
  <si>
    <t>Místo:</t>
  </si>
  <si>
    <t>ul. Práce 17, Děčín 4</t>
  </si>
  <si>
    <t>Datum:</t>
  </si>
  <si>
    <t>17. 2. 2020</t>
  </si>
  <si>
    <t>Zadavatel:</t>
  </si>
  <si>
    <t>IČ:</t>
  </si>
  <si>
    <t>261238</t>
  </si>
  <si>
    <t>Statutární město Děčín</t>
  </si>
  <si>
    <t>DIČ:</t>
  </si>
  <si>
    <t>Uchazeč:</t>
  </si>
  <si>
    <t>Vyplň údaj</t>
  </si>
  <si>
    <t>Projektant:</t>
  </si>
  <si>
    <t>69288992</t>
  </si>
  <si>
    <t>Vladimír Vidai</t>
  </si>
  <si>
    <t>CZ5705170625</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</si>
  <si>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</si>
  <si>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</si>
  <si>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</si>
  <si>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</si>
  <si>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</si>
  <si>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</si>
  <si>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</si>
  <si>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</si>
  <si>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</si>
  <si>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</si>
  <si>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</si>
  <si>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</si>
  <si>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</si>
  <si>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</si>
  <si>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</si>
  <si>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</si>
  <si>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</si>
  <si>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</si>
  <si>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</si>
  <si>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</si>
  <si>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</si>
  <si>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</si>
  <si>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</si>
  <si>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</si>
  <si>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</si>
  <si>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</si>
  <si>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</si>
  <si>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</si>
  <si>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</si>
  <si>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</si>
  <si>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</si>
  <si>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</si>
  <si>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</si>
  <si>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</si>
  <si>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</si>
  <si>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</si>
  <si>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</si>
  <si>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</si>
  <si>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</si>
  <si>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</si>
  <si>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</si>
  <si>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</si>
  <si>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</si>
  <si>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</si>
  <si>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1</t>
  </si>
  <si>
    <t>Odstranění závad požární ochrany</t>
  </si>
  <si>
    <t>STA</t>
  </si>
  <si>
    <t>{ce52d5a9-e9c6-4ac0-84c2-982208c00013}</t>
  </si>
  <si>
    <t>2</t>
  </si>
  <si>
    <t xml:space="preserve">Výměna prosklené štítové stěny </t>
  </si>
  <si>
    <t>{78ee0e2f-3ba8-4cd5-9326-6dc23417732e}</t>
  </si>
  <si>
    <t>KRYCÍ LIST SOUPISU PRACÍ</t>
  </si>
  <si>
    <t>Objekt:</t>
  </si>
  <si>
    <t>1 - Odstranění závad požární ochrany</t>
  </si>
  <si>
    <t>REKAPITULACE ČLENĚNÍ SOUPISU PRACÍ</t>
  </si>
  <si>
    <t>Kód dílu - Popis</t>
  </si>
  <si>
    <t>Cena celkem [CZK]</t>
  </si>
  <si>
    <t>-1</t>
  </si>
  <si>
    <t>HSV - Práce a dodávky HSV</t>
  </si>
  <si>
    <t xml:space="preserve">    3 - Svislé a kompletní konstrukce</t>
  </si>
  <si>
    <t xml:space="preserve">    6 - Úpravy povrchů</t>
  </si>
  <si>
    <t xml:space="preserve">    94 - Lešení </t>
  </si>
  <si>
    <t xml:space="preserve">    96 - Bourání konstrukcí</t>
  </si>
  <si>
    <t xml:space="preserve">    997 - Přesun sutě</t>
  </si>
  <si>
    <t xml:space="preserve">    998 - Přesun hmot</t>
  </si>
  <si>
    <t>PSV - Práce a dodávky PSV</t>
  </si>
  <si>
    <t xml:space="preserve">    712 - Povlakové krytiny</t>
  </si>
  <si>
    <t xml:space="preserve">    751 - Vzduchotechnika</t>
  </si>
  <si>
    <t xml:space="preserve">    764 - Konstrukce klempířské</t>
  </si>
  <si>
    <t xml:space="preserve">    766 - Konstrukce truhlářské</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</si>
  <si>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</si>
  <si>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</si>
  <si>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</si>
  <si>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</si>
  <si>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</si>
  <si>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</si>
  <si>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</si>
  <si>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</si>
  <si>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</si>
  <si>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</si>
  <si>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</si>
  <si>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</si>
  <si>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</si>
  <si>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</si>
  <si>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</si>
  <si>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</si>
  <si>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</si>
  <si>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</si>
  <si>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</si>
  <si>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</si>
  <si>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340237212</t>
  </si>
  <si>
    <t>Zazdívka otvorů v příčkách nebo stěnách cihlami plnými pálenými plochy přes 0,09 m2 do 0,25 m2, tloušťky přes 100 mm</t>
  </si>
  <si>
    <t>kus</t>
  </si>
  <si>
    <t>CS ÚRS 2020 01</t>
  </si>
  <si>
    <t>4</t>
  </si>
  <si>
    <t>-1531618203</t>
  </si>
  <si>
    <t>389381001</t>
  </si>
  <si>
    <t>Obetonování odvětracího potrubí konstrukcí střechy</t>
  </si>
  <si>
    <t>m3</t>
  </si>
  <si>
    <t>82961312</t>
  </si>
  <si>
    <t>PSC</t>
  </si>
  <si>
    <t xml:space="preserve">Poznámka k souboru cen:_x000D_
1. V ceně jsou započteny i náklady na bednění._x000D_
2. V ceně nejsou započteny náklady na výztuž, která se oceňuje cenou 389 36-1001 Doplňující výztuž prefabrikovaných konstrukcí._x000D_
</t>
  </si>
  <si>
    <t>6</t>
  </si>
  <si>
    <t>Úpravy povrchů</t>
  </si>
  <si>
    <t>611325223</t>
  </si>
  <si>
    <t>Vápenocementová omítka jednotlivých malých ploch štuková na stropech, plochy jednotlivě přes 0,25 do 1 m2</t>
  </si>
  <si>
    <t>-1369663493</t>
  </si>
  <si>
    <t>612325302</t>
  </si>
  <si>
    <t>Vápenocementová omítka ostění nebo nadpraží štuková</t>
  </si>
  <si>
    <t>m2</t>
  </si>
  <si>
    <t>-1870531606</t>
  </si>
  <si>
    <t xml:space="preserve">Poznámka k souboru cen:_x000D_
1. Ceny lze použít jen pro ocenění samostatně upravovaného ostění a nadpraží ( např. při dodatečné výměně oken nebo zárubní ) v šířce do 300 mm okolo upravovaného otvoru._x000D_
</t>
  </si>
  <si>
    <t>VV</t>
  </si>
  <si>
    <t>1*(2,11+3,25)*2*0,40</t>
  </si>
  <si>
    <t>1*(1,75+3,00)*2*0,40</t>
  </si>
  <si>
    <t>Mezisoučet okna</t>
  </si>
  <si>
    <t>1*(1,26+1,67)*2*0,40</t>
  </si>
  <si>
    <t>1*(1,56+2,56)*2*0,40</t>
  </si>
  <si>
    <t>Mezisoučet vrata</t>
  </si>
  <si>
    <t>Součet</t>
  </si>
  <si>
    <t>5</t>
  </si>
  <si>
    <t>619991001</t>
  </si>
  <si>
    <t>Zakrytí vnitřních ploch před znečištěním včetně pozdějšího odkrytí podlah fólií přilepenou lepící páskou</t>
  </si>
  <si>
    <t>1143352408</t>
  </si>
  <si>
    <t xml:space="preserve">Poznámka k souboru cen:_x000D_
1. U ceny -1011 se množství měrných jednotek určuje v m2 rozvinuté plochy jednotlivých konstrukcí a prvků._x000D_
2. Zakrytí výplní otvorů se oceňuje příslušnými cenami souboru cen 629 99-10.. Zakrytí vnějších ploch před znečištěním._x000D_
</t>
  </si>
  <si>
    <t>619991011</t>
  </si>
  <si>
    <t>Zakrytí vnitřních ploch před znečištěním včetně pozdějšího odkrytí konstrukcí a prvků obalením fólií a přelepením páskou</t>
  </si>
  <si>
    <t>354257516</t>
  </si>
  <si>
    <t>7</t>
  </si>
  <si>
    <t>619995001</t>
  </si>
  <si>
    <t>Začištění omítek (s dodáním hmot) kolem oken, dveří, podlah, obkladů apod.</t>
  </si>
  <si>
    <t>m</t>
  </si>
  <si>
    <t>-1383727905</t>
  </si>
  <si>
    <t xml:space="preserve">Poznámka k souboru cen:_x000D_
1. Cenu -5001 lze použít pouze v případě provádění opravy nebo osazování nových oken, dveří, obkladů, podlah apod.; nelze ji použít v případech provádění opravy omítek nebo nové omítky v celé ploše._x000D_
</t>
  </si>
  <si>
    <t>1*(2,11+3,25)*2*2</t>
  </si>
  <si>
    <t>1*(1,75+3,00)*2*2</t>
  </si>
  <si>
    <t>1*(1,26+1,67)*2*2</t>
  </si>
  <si>
    <t>1*(1,56+2,56)*2*2</t>
  </si>
  <si>
    <t>94</t>
  </si>
  <si>
    <t xml:space="preserve">Lešení </t>
  </si>
  <si>
    <t>8</t>
  </si>
  <si>
    <t>949101111</t>
  </si>
  <si>
    <t>Lešení pomocné pracovní pro objekty pozemních staveb pro zatížení do 150 kg/m2, o výšce lešeňové podlahy do 1,9 m</t>
  </si>
  <si>
    <t>1784209231</t>
  </si>
  <si>
    <t xml:space="preserve">Poznámka k souboru cen:_x000D_
1. V ceně jsou započteny i náklady na montáž, opotřebení a demontáž lešení._x000D_
2. V ceně nejsou započteny náklady na manipulaci s lešením; tyto jsou již zahrnuty v cenách příslušných stavebních prací._x000D_
3. Množství měrných jednotek se určuje m2 podlahové plochy, na které se práce provádí._x000D_
</t>
  </si>
  <si>
    <t>4*2*1,50*2,00</t>
  </si>
  <si>
    <t>96</t>
  </si>
  <si>
    <t>Bourání konstrukcí</t>
  </si>
  <si>
    <t>9</t>
  </si>
  <si>
    <t>967031132</t>
  </si>
  <si>
    <t>Přisekání (špicování) plošné nebo rovných ostění zdiva z cihel pálených rovných ostění, bez odstupu, po hrubém vybourání otvorů, na maltu vápennou nebo vápenocementovou</t>
  </si>
  <si>
    <t>-1788149487</t>
  </si>
  <si>
    <t>10</t>
  </si>
  <si>
    <t>972054491</t>
  </si>
  <si>
    <t>Vybourání otvorů ve stropech nebo klenbách železobetonových bez odstranění podlahy a násypu, plochy do 1 m2, tl. přes 80 mm</t>
  </si>
  <si>
    <t>1904779136</t>
  </si>
  <si>
    <t>0,40*0,40*0,50</t>
  </si>
  <si>
    <t>11</t>
  </si>
  <si>
    <t>968072559</t>
  </si>
  <si>
    <t>Vybourání kovových rámů oken s křídly, dveřních zárubní, vrat, stěn, ostění nebo obkladů vrat, mimo posuvných a skládacích, plochy přes 5 m2</t>
  </si>
  <si>
    <t>662891740</t>
  </si>
  <si>
    <t xml:space="preserve">Poznámka k souboru cen:_x000D_
1. V cenách -2244 až -2559 jsou započteny i náklady na vyvěšení křídel._x000D_
2. Cenou -2641 se oceňuje i vybourání nosné ocelové konstrukce pro sádrokartonové příčky._x000D_
</t>
  </si>
  <si>
    <t>1*2,11*3,25</t>
  </si>
  <si>
    <t>1*1,75*3,00</t>
  </si>
  <si>
    <t>12</t>
  </si>
  <si>
    <t>968082017</t>
  </si>
  <si>
    <t>Vybourání plastových rámů oken s křídly, dveřních zárubní, vrat rámu oken s křídly, plochy přes 2 do 4 m2</t>
  </si>
  <si>
    <t>1084270592</t>
  </si>
  <si>
    <t xml:space="preserve">Poznámka k souboru cen:_x000D_
1. Ceny neplatí pro oceňování vybourání kovových rámů s plastovým povrchem; tyto práce lze oceňovat např. cenami souboru cen 968 07-2 . Vybourání kovových rámů._x000D_
2. V cenách - 2015 až -2018 jsou započteny i náklady na vyvěšení křídel._x000D_
</t>
  </si>
  <si>
    <t>1*1,26*1,67</t>
  </si>
  <si>
    <t>1*1,56*2,56</t>
  </si>
  <si>
    <t>13</t>
  </si>
  <si>
    <t>971033561</t>
  </si>
  <si>
    <t>Vybourání otvorů ve zdivu základovém nebo nadzákladovém z cihel, tvárnic, příčkovek z cihel pálených na maltu vápennou nebo vápenocementovou plochy do 1 m2, tl. do 600 mm</t>
  </si>
  <si>
    <t>1914687155</t>
  </si>
  <si>
    <t>2,11*0,80*0,50</t>
  </si>
  <si>
    <t>997</t>
  </si>
  <si>
    <t>Přesun sutě</t>
  </si>
  <si>
    <t>14</t>
  </si>
  <si>
    <t>997013211</t>
  </si>
  <si>
    <t>Vnitrostaveništní doprava suti a vybouraných hmot vodorovně do 50 m svisle ručně pro budovy a haly výšky do 6 m</t>
  </si>
  <si>
    <t>t</t>
  </si>
  <si>
    <t>1601748214</t>
  </si>
  <si>
    <t xml:space="preserve">Poznámka k souboru cen:_x000D_
1. V cenách -3111 až -3217 jsou započteny i náklady na:_x000D_
a) vodorovnou dopravu na uvedenou vzdálenost,_x000D_
b) svislou dopravu pro uvedenou výšku budovy,_x000D_
c) naložení na vodorovný dopravní prostředek pro odvoz na skládku nebo meziskládku,_x000D_
d) náklady na rozhrnutí a urovnání suti na dopravním prostředku._x000D_
2. Jestliže se pro svislý přesun použije shoz nebo zařízení investora (např. výtah v budově), užijí se pro ocenění vodorovné dopravy suti ceny -3111, 3151 a -3211 pro budovy a haly výšky do 6 m._x000D_
3. Montáž, demontáž a pronájem shozu se ocení cenami souboru cen 997 01-33 Shoz suti._x000D_
4. Ceny -3151 až -3162 lze použít v případě, kdy dochází ke ztížení dopravy suti např. tím, že není možné instalovat jeřáb._x000D_
</t>
  </si>
  <si>
    <t>997013511</t>
  </si>
  <si>
    <t>Odvoz suti a vybouraných hmot z meziskládky na skládku s naložením a se složením, na vzdálenost do 1 km</t>
  </si>
  <si>
    <t>-747158001</t>
  </si>
  <si>
    <t xml:space="preserve">Poznámka k souboru cen:_x000D_
1. Délka odvozu suti je vzdálenost od místa naložení suti na dopravní prostředek na meziskládce až po místo složení na určené skládce._x000D_
2. V ceně jsou započteny i náklady na naložení suti na dopravní prostředek a její složení na skládku._x000D_
3. Cena je určena pro odvoz suti na skládku jakýmkoliv způsobem silniční dopravy (i prostřednictvím kontejnerů)._x000D_
4. Příplatek k ceně za každý další i započatý 1 km přes 1 km se oceňuje cenou 997 01-3509._x000D_
</t>
  </si>
  <si>
    <t>16</t>
  </si>
  <si>
    <t>997013509</t>
  </si>
  <si>
    <t>Odvoz suti a vybouraných hmot na skládku nebo meziskládku se složením, na vzdálenost Příplatek k ceně za každý další i započatý 1 km přes 1 km</t>
  </si>
  <si>
    <t>-120377444</t>
  </si>
  <si>
    <t xml:space="preserve">Poznámka k souboru cen:_x000D_
1. Délka odvozu suti je vzdálenost od místa naložení suti na dopravní prostředek až po místo složení na určené skládce nebo meziskládce._x000D_
2. V ceně -3501 jsou započteny i náklady na složení suti na skládku nebo meziskládku._x000D_
3. Ceny jsou určeny pro odvoz suti na skládku nebo meziskládku jakýmkoliv způsobem silniční dopravy (i prostřednictvím kontejnerů)._x000D_
4. Odvoz suti z meziskládky se oceňuje cenou 997 01-3511._x000D_
</t>
  </si>
  <si>
    <t>3,581*14 'Přepočtené koeficientem množství</t>
  </si>
  <si>
    <t>17</t>
  </si>
  <si>
    <t>M</t>
  </si>
  <si>
    <t>94620250</t>
  </si>
  <si>
    <t>poplatek za uložení směsného stavebního a demoličního odpadu zatříděného kódem 17 09 04</t>
  </si>
  <si>
    <t>1302442082</t>
  </si>
  <si>
    <t>998</t>
  </si>
  <si>
    <t>Přesun hmot</t>
  </si>
  <si>
    <t>18</t>
  </si>
  <si>
    <t>998018001</t>
  </si>
  <si>
    <t>Přesun hmot pro budovy občanské výstavby, bydlení, výrobu a služby ruční - bez užití mechanizace vodorovná dopravní vzdálenost do 100 m pro budovy s jakoukoliv nosnou konstrukcí výšky do 6 m</t>
  </si>
  <si>
    <t>440645865</t>
  </si>
  <si>
    <t xml:space="preserve">Poznámka k souboru cen:_x000D_
1. Ceny -7001 až -7006 lze použít v případě, kdy dochází ke ztížení přesunu např. tím, že není možné instalovat jeřáb._x000D_
2. K cenám -7001 až -7006 lze použít příplatky za zvětšený přesun -1014 až -1019, -2034 až -2039 nebo -2114 až 2119._x000D_
3. Jestliže pro svislý přesun používá zařízení investora (např. výtah v budově), užijí se pro ocenění přesunu hmot ceny stanovené pro nejmenší výšku, tj. 6 m._x000D_
</t>
  </si>
  <si>
    <t>PSV</t>
  </si>
  <si>
    <t>Práce a dodávky PSV</t>
  </si>
  <si>
    <t>712</t>
  </si>
  <si>
    <t>Povlakové krytiny</t>
  </si>
  <si>
    <t>19</t>
  </si>
  <si>
    <t>7123009-R</t>
  </si>
  <si>
    <t>Opravy povlakové krytiny střechy okolo větracího potrubí</t>
  </si>
  <si>
    <t>R-položka</t>
  </si>
  <si>
    <t>-1551545840</t>
  </si>
  <si>
    <t>751</t>
  </si>
  <si>
    <t>Vzduchotechnika</t>
  </si>
  <si>
    <t>20</t>
  </si>
  <si>
    <t>751398012</t>
  </si>
  <si>
    <t>Montáž ostatních zařízení větrací mřížky na kruhové potrubí, průměru přes 100 do 200 mm</t>
  </si>
  <si>
    <t>-1068200747</t>
  </si>
  <si>
    <t>553414-R</t>
  </si>
  <si>
    <t>mřížka větrací se síťovinou do kruhového potrubí 200mm</t>
  </si>
  <si>
    <t>32</t>
  </si>
  <si>
    <t>1188421499</t>
  </si>
  <si>
    <t>22</t>
  </si>
  <si>
    <t>751510042</t>
  </si>
  <si>
    <t>Vzduchotechnické potrubí z pozinkovaného plechu kruhové, trouba spirálně vinutá bez příruby, průměru přes 100 do 200 mm</t>
  </si>
  <si>
    <t>-1117959427</t>
  </si>
  <si>
    <t xml:space="preserve">Poznámka k souboru cen:_x000D_
1. V cenách jsou započteny i náklady na dodání a montáž trub včetně tvarovek._x000D_
2. V cenách -0010 až -0023 jsou započteny i náklady na: a) dodání a osazení přírubových lišt, b) tmelení akrylátovým tmelem._x000D_
3. V cenách -0041 až -0053 nejsou započteny náklady na příruby, spoje jsou prováděné pomocí spojek._x000D_
</t>
  </si>
  <si>
    <t>23</t>
  </si>
  <si>
    <t>751514776</t>
  </si>
  <si>
    <t>Montáž protidešťové stříšky nebo výfukové hlavice do plechového potrubí kruhové bez příruby, průměru přes 100 do 200 mm</t>
  </si>
  <si>
    <t>-1725626315</t>
  </si>
  <si>
    <t>24</t>
  </si>
  <si>
    <t>42981267</t>
  </si>
  <si>
    <t>hlavice výfuková Pz VZT D 200mm</t>
  </si>
  <si>
    <t>-955637100</t>
  </si>
  <si>
    <t>25</t>
  </si>
  <si>
    <t>998751102</t>
  </si>
  <si>
    <t>Přesun hmot pro vzduchotechniku stanovený z hmotnosti přesunovaného materiálu vodorovná dopravní vzdálenost do 100 m v objektech výšky přes 12 do 24 m</t>
  </si>
  <si>
    <t>224485493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</si>
  <si>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-1181 pro přesun prováděný bez použití mechanizace, tj. za ztížených podmínek, lze použít pouze pro hmotnost materiálu, která se tímto způsobem skutečně přemísťuje._x000D_
</t>
  </si>
  <si>
    <t>764</t>
  </si>
  <si>
    <t>Konstrukce klempířské</t>
  </si>
  <si>
    <t>26</t>
  </si>
  <si>
    <t>764216604</t>
  </si>
  <si>
    <t>Oplechování parapetů z pozinkovaného plechu s povrchovou úpravou rovných mechanicky kotvené, bez rohů rš 330 mm</t>
  </si>
  <si>
    <t>-86026550</t>
  </si>
  <si>
    <t>P</t>
  </si>
  <si>
    <t>Poznámka k položce:_x000D_
případně přechodový plech s ponecháním stávajícího parapetu</t>
  </si>
  <si>
    <t>27</t>
  </si>
  <si>
    <t>764216665</t>
  </si>
  <si>
    <t>Oplechování parapetů z pozinkovaného plechu s povrchovou úpravou rovných bez rohů Příplatek k cenám za zvýšenou pracnost při provedení rohu nebo koutu do rš 400 mm</t>
  </si>
  <si>
    <t>115065378</t>
  </si>
  <si>
    <t>28</t>
  </si>
  <si>
    <t>998764101</t>
  </si>
  <si>
    <t>Přesun hmot pro konstrukce klempířské stanovený z hmotnosti přesunovaného materiálu vodorovná dopravní vzdálenost do 50 m v objektech výšky do 6 m</t>
  </si>
  <si>
    <t>-1581671395</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</si>
  <si>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-4181 pro přesun prováděný bez použití mechanizace, tj. za ztížených podmínek, lze použít pouze pro hmotnost materiálu, která se tímto způsobem skutečně přemísťuje._x000D_
</t>
  </si>
  <si>
    <t>766</t>
  </si>
  <si>
    <t>Konstrukce truhlářské</t>
  </si>
  <si>
    <t>29</t>
  </si>
  <si>
    <t>766694112</t>
  </si>
  <si>
    <t>Montáž ostatních truhlářských konstrukcí parapetních desek dřevěných nebo plastových šířky do 300 mm, délky přes 1000 do 1600 mm</t>
  </si>
  <si>
    <t>-1633523598</t>
  </si>
  <si>
    <t xml:space="preserve">Poznámka k souboru cen:_x000D_
1. Vcenách 766 69 - 3421 a 3422 jsou započteny i náklady na zaměření zřizovaných otvorů._x000D_
2. V cenách 766 69 - 4111 až 4124 jsou započteny i náklady na zaměření, vyklínování, horizontální i vertikální vyrovnání, ukotvení a vyplnění spáry mezi parapetem a ostěním polyuretanovou pěnou, včetně zednického začištění._x000D_
3. Cenami -97 . . nelze oceňovat venkovní krycí lišty balkónových dveří; tato montáž se oceňuje cenou -1610._x000D_
</t>
  </si>
  <si>
    <t>30</t>
  </si>
  <si>
    <t>61144402</t>
  </si>
  <si>
    <t>parapet plastový vnitřní komůrkový 305x20x1000mm</t>
  </si>
  <si>
    <t>1550722989</t>
  </si>
  <si>
    <t>31</t>
  </si>
  <si>
    <t>61144019</t>
  </si>
  <si>
    <t>koncovka k parapetu plastovému vnitřnímu 1 pár</t>
  </si>
  <si>
    <t>sada</t>
  </si>
  <si>
    <t>908056052</t>
  </si>
  <si>
    <t>998766101</t>
  </si>
  <si>
    <t>Přesun hmot pro konstrukce truhlářské stanovený z hmotnosti přesunovaného materiálu vodorovná dopravní vzdálenost do 50 m v objektech výšky do 6 m</t>
  </si>
  <si>
    <t>-1844725293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</si>
  <si>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</si>
  <si>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767</t>
  </si>
  <si>
    <t>Konstrukce zámečnické</t>
  </si>
  <si>
    <t>33</t>
  </si>
  <si>
    <t>7676100-R</t>
  </si>
  <si>
    <t xml:space="preserve">Montáž oken protipožárních z hliníkových profilů </t>
  </si>
  <si>
    <t>1487699454</t>
  </si>
  <si>
    <t xml:space="preserve">Poznámka k souboru cen:_x000D_
1. V cenách montáže oken jsou započteny i náklady na zaměření, vyklínování, horizontální i vertikální vyrovnání okenního rámu, ukotvení a vyplnění spáry mezi rámem a ostěním polyuretanovou pěnou._x000D_
2. Cenami montáže oken otevíravých lze ocenit i montáž oken kyvných, otočných, výklopných._x000D_
3. V cenách nejsou započteny náklady na:_x000D_
a) montáž hliníkových krycích lišt; tyto práce se oceňují cenami 767 89-6110 až -6115 Montáž částí z hliníkových a jiných slitin,_x000D_
b) montáž těsnění oken; tyto práce se oceňují cenami 767 62-61 Montáž těsnění oken,_x000D_
c) montáž oboustranných krycích lišt; tyto práce se oceňují cenami 767 62-71 Montáž krycích ocelových lišt oboustranně._x000D_
</t>
  </si>
  <si>
    <t>34</t>
  </si>
  <si>
    <t>OZN. O1</t>
  </si>
  <si>
    <t>okno hliníkové protipožární EW 15, DP1, 1260x1667 mm, rám upravený práškovou barvou, pevné zasklení dvojsklem, interierový výrobek</t>
  </si>
  <si>
    <t>826674131</t>
  </si>
  <si>
    <t>35</t>
  </si>
  <si>
    <t>OZN. O2</t>
  </si>
  <si>
    <t xml:space="preserve">okno hliníkové protipožární  EW 15, DP3, 1155x2555 mm, rám upravený práškovou barvou, horní část výklopná, dvojsklo, exterierový výrobek, včetně samozavíracího zařízení výklopné části požármího okna </t>
  </si>
  <si>
    <t>-17714795</t>
  </si>
  <si>
    <t>36</t>
  </si>
  <si>
    <t>767640221</t>
  </si>
  <si>
    <t>Montáž dveří ocelových vchodových dvoukřídlové bez nadsvětlíku</t>
  </si>
  <si>
    <t>66323573</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</si>
  <si>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plechu._x000D_
2. V cenách nejsou započteny náklady na:_x000D_
a) montáž okopových plechů a hliníkových lišt; tyto práce se oceňují cenami souboru cen 767 89-61 Montáž lišt a okopových plechů,_x000D_
b) montáž těsnění dveří; tyto práce se oceňují cenami 767 62-6101 až -6103 Montáž těsnění oken._x000D_
3. V cenách – 0111 až -0224 jsou započteny i náklady na montáž dveří včetně zárubní nebo ocelových rámů._x000D_
4. V ceně -8351 je započtena i montáž jednostranného spojení ocelovou lištou přivařením nebo oboustranným svařením dvou prvků (dveří, stěn, oken)._x000D_
5. V ceně -8353 je započteno i provedení rohového spojení dvou prvků._x000D_
</t>
  </si>
  <si>
    <t>37</t>
  </si>
  <si>
    <t>OZN. D1</t>
  </si>
  <si>
    <t>dveře dvoukřídlé ocelové protipožární EW 15, DP1, speciální zárubeň 2113x3246 mm, kování panikové podle ČSN 73 08810, čl.13.1.1.</t>
  </si>
  <si>
    <t>-779398241</t>
  </si>
  <si>
    <t>38</t>
  </si>
  <si>
    <t>OZN. D2</t>
  </si>
  <si>
    <t>dveře dvoukřídlé ocelové protipožární EW 30, DP3, speciální zárubeň 1755x3000 mm, kování bezpečnostní klika-klika</t>
  </si>
  <si>
    <t>1670357313</t>
  </si>
  <si>
    <t>39</t>
  </si>
  <si>
    <t>7676479-R</t>
  </si>
  <si>
    <t>Montáž štíků na ocelové dveře</t>
  </si>
  <si>
    <t>1770750467</t>
  </si>
  <si>
    <t xml:space="preserve">Poznámka k souboru cen:_x000D_
1. V cenách není započtena výměna lišt; tyto práce se oceňují cenami 767 89-19 Opravy ostatních zámečnických konstrukcí – výměna lišt._x000D_
</t>
  </si>
  <si>
    <t>40</t>
  </si>
  <si>
    <t>354421-R</t>
  </si>
  <si>
    <t>bezpečnostní značka "Únikový východ"</t>
  </si>
  <si>
    <t>1089673139</t>
  </si>
  <si>
    <t>41</t>
  </si>
  <si>
    <t>767649191</t>
  </si>
  <si>
    <t>Montáž dveří ocelových doplňků dveří samozavírače hydraulického</t>
  </si>
  <si>
    <t>-1402021153</t>
  </si>
  <si>
    <t>42</t>
  </si>
  <si>
    <t>54917265</t>
  </si>
  <si>
    <t>samozavírač dveří hydraulický K214 č.14 zlatá bronz</t>
  </si>
  <si>
    <t>51787910</t>
  </si>
  <si>
    <t>43</t>
  </si>
  <si>
    <t>998767101</t>
  </si>
  <si>
    <t>Přesun hmot pro zámečnické konstrukce stanovený z hmotnosti přesunovaného materiálu vodorovná dopravní vzdálenost do 50 m v objektech výšky do 6 m</t>
  </si>
  <si>
    <t>527153803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</si>
  <si>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</si>
  <si>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 xml:space="preserve">2 - Výměna prosklené štítové stěny </t>
  </si>
  <si>
    <t xml:space="preserve">    6 - Úpravy povrchů a podlahy</t>
  </si>
  <si>
    <t xml:space="preserve">    741 - Elektroinstalace - silnoproud</t>
  </si>
  <si>
    <t>Úpravy povrchů a podlahy</t>
  </si>
  <si>
    <t>61999100R</t>
  </si>
  <si>
    <t>Zakrytí vnitřních podlah před poškozením a znečištěním včetně pozdějšího odkrytí</t>
  </si>
  <si>
    <t>-186058719</t>
  </si>
  <si>
    <t>30,00*2,00</t>
  </si>
  <si>
    <t>60726248</t>
  </si>
  <si>
    <t>deska dřevoštěpková OSB 3 ostrá hrana nebroušená tl 22mm</t>
  </si>
  <si>
    <t>481477161</t>
  </si>
  <si>
    <t>28323151</t>
  </si>
  <si>
    <t>papír separační potažený PE fólií</t>
  </si>
  <si>
    <t>566658819</t>
  </si>
  <si>
    <t>24771210</t>
  </si>
  <si>
    <t>páska fasádní silikonová š 60mm</t>
  </si>
  <si>
    <t>-42561980</t>
  </si>
  <si>
    <t>-308854054</t>
  </si>
  <si>
    <t>2*4,959+2*5,803</t>
  </si>
  <si>
    <t>2*5,933+2*6,778</t>
  </si>
  <si>
    <t>2*6,908+2*7,753</t>
  </si>
  <si>
    <t>2*7,883+2*8,728</t>
  </si>
  <si>
    <t>2*8,858</t>
  </si>
  <si>
    <t>9*2,600</t>
  </si>
  <si>
    <t>9*2,733</t>
  </si>
  <si>
    <t>Mezisoučet - štítová stěna</t>
  </si>
  <si>
    <t>"vchodové dveře"2*2,00+1,00</t>
  </si>
  <si>
    <t>180,203*2 'Přepočtené koeficientem množství</t>
  </si>
  <si>
    <t>941211112</t>
  </si>
  <si>
    <t>Montáž lešení řadového rámového lehkého pracovního s podlahami s provozním zatížením tř. 3 do 200 kg/m2 šířky tř. SW06 přes 0,6 do 0,9 m, výšky přes 10 do 25 m</t>
  </si>
  <si>
    <t>-1559802140</t>
  </si>
  <si>
    <t xml:space="preserve">Poznámka k souboru cen:_x000D_
1. V ceně jsou započteny i náklady na kotvení lešení._x000D_
2. Montáž lešení řadového rámového lehkého výšky přes 40 m se oceňuje individuálně._x000D_
3. Šířkou se rozumí půdorysná vzdálenost, měřená od vnitřního líce sloupků zábradlí k protilehlému volnému okraji podlahy nebo mezi vnitřními líci._x000D_
</t>
  </si>
  <si>
    <t>2*30,00*10,70</t>
  </si>
  <si>
    <t>941211211</t>
  </si>
  <si>
    <t>Montáž lešení řadového rámového lehkého pracovního s podlahami s provozním zatížením tř. 3 do 200 kg/m2 Příplatek za první a každý další den použití lešení k ceně -1111 nebo -1112</t>
  </si>
  <si>
    <t>615516648</t>
  </si>
  <si>
    <t>642*14 'Přepočtené koeficientem množství</t>
  </si>
  <si>
    <t>941211812</t>
  </si>
  <si>
    <t>Demontáž lešení řadového rámového lehkého pracovního s provozním zatížením tř. 3 do 200 kg/m2 šířky tř. SW06 přes 0,6 do 0,9 m, výšky přes 10 do 25 m</t>
  </si>
  <si>
    <t>-333707491</t>
  </si>
  <si>
    <t xml:space="preserve">Poznámka k souboru cen:_x000D_
1. Demontáž lešení řadového rámového lehkého výšky přes 40 m se oceňuje individuálně._x000D_
</t>
  </si>
  <si>
    <t>764002851</t>
  </si>
  <si>
    <t>Demontáž klempířských konstrukcí oplechování parapetů do suti</t>
  </si>
  <si>
    <t>-858427299</t>
  </si>
  <si>
    <t>9*2,60</t>
  </si>
  <si>
    <t>968072455</t>
  </si>
  <si>
    <t>Vybourání kovových rámů oken s křídly, dveřních zárubní, vrat, stěn, ostění nebo obkladů dveřních zárubní, plochy do 2 m2</t>
  </si>
  <si>
    <t>-1481571791</t>
  </si>
  <si>
    <t>"vchodové dveře"1,00*2,00</t>
  </si>
  <si>
    <t>968072641</t>
  </si>
  <si>
    <t>Vybourání kovových rámů oken s křídly, dveřních zárubní, vrat, stěn, ostění nebo obkladů stěn jakýchkoliv, kromě výkladních jakékoliv plochy</t>
  </si>
  <si>
    <t>-1345922643</t>
  </si>
  <si>
    <t>2*((4,959+5,803)/2*2,60)</t>
  </si>
  <si>
    <t>2*((5,933+6,778)/2*2,60)</t>
  </si>
  <si>
    <t>2*((6,908+7,753)/2*2,60)</t>
  </si>
  <si>
    <t>2*((7,883+8,728)/2*2,60)</t>
  </si>
  <si>
    <t>1*2,60*9,28-1,30*0,422</t>
  </si>
  <si>
    <t>997013217</t>
  </si>
  <si>
    <t>Vnitrostaveništní doprava suti a vybouraných hmot vodorovně do 50 m svisle ručně pro budovy a haly výšky přes 21 do 24 m</t>
  </si>
  <si>
    <t>1688668576</t>
  </si>
  <si>
    <t>674902877</t>
  </si>
  <si>
    <t>-2101010181</t>
  </si>
  <si>
    <t>4,339*14 'Přepočtené koeficientem množství</t>
  </si>
  <si>
    <t>1665463852</t>
  </si>
  <si>
    <t>998018003</t>
  </si>
  <si>
    <t>Přesun hmot pro budovy občanské výstavby, bydlení, výrobu a služby ruční - bez užití mechanizace vodorovná dopravní vzdálenost do 100 m pro budovy s jakoukoliv nosnou konstrukcí výšky přes 12 do 24 m</t>
  </si>
  <si>
    <t>1725083234</t>
  </si>
  <si>
    <t>741</t>
  </si>
  <si>
    <t>Elektroinstalace - silnoproud</t>
  </si>
  <si>
    <t>741.1</t>
  </si>
  <si>
    <t>Úprava elektroinstalace pro ventilátory a klapky</t>
  </si>
  <si>
    <t>1528766117</t>
  </si>
  <si>
    <t>751111273</t>
  </si>
  <si>
    <t>Montáž ventilátoru axiálního středotlakého potrubního základního, průměru přes 300 do 400 mm</t>
  </si>
  <si>
    <t>-10329817</t>
  </si>
  <si>
    <t>7511238-R</t>
  </si>
  <si>
    <t>Demontáž ventilátoru radiálního průměru přes 300 do 400 mm</t>
  </si>
  <si>
    <t>-1128355988</t>
  </si>
  <si>
    <t>7513980-R</t>
  </si>
  <si>
    <t>Montáž žaluziové klapky elektrické průřezu přes 0,450 do 0,600 m2</t>
  </si>
  <si>
    <t>294377756</t>
  </si>
  <si>
    <t>7513981-R</t>
  </si>
  <si>
    <t>Montáž žaluziové klapky elektrické průřezu přes 0,600 do 0,750 m2</t>
  </si>
  <si>
    <t>887599324</t>
  </si>
  <si>
    <t>7513987-R</t>
  </si>
  <si>
    <t>Demontáž žaluziové klapky elektrické průřezu přes 0,450 do 0,600 m2 pro zpětné použití</t>
  </si>
  <si>
    <t>489970485</t>
  </si>
  <si>
    <t>7513988-R</t>
  </si>
  <si>
    <t>Demontáž žaluziové klapky elektrické průřezu přes 0,600 do 0,750 m2 pro zpětné použití</t>
  </si>
  <si>
    <t>-940850666</t>
  </si>
  <si>
    <t>3101056</t>
  </si>
  <si>
    <t>1305428711</t>
  </si>
  <si>
    <t>Oplechování parapetů z pozinkovaného plechu s povrchovou úpravou rovných, bez rohů Příplatek k cenám za zvýšenou pracnost při provedení rohu nebo koutu do rš 400 mm</t>
  </si>
  <si>
    <t>-2022911489</t>
  </si>
  <si>
    <t>9*2 'Přepočtené koeficientem množství</t>
  </si>
  <si>
    <t>998764103</t>
  </si>
  <si>
    <t>Přesun hmot pro konstrukce klempířské stanovený z hmotnosti přesunovaného materiálu vodorovná dopravní vzdálenost do 50 m v objektech výšky přes 12 do 24 m</t>
  </si>
  <si>
    <t>1351173976</t>
  </si>
  <si>
    <t>767711130</t>
  </si>
  <si>
    <t>Montáž výkladců zapuštěných pevných, plochy jednotlivě přes 12 do 16 m2</t>
  </si>
  <si>
    <t>-307921393</t>
  </si>
  <si>
    <t xml:space="preserve">Poznámka k souboru cen:_x000D_
1. V cenách není započtena montáž dokončení okování dveří; tyto práce se oceňují cenami 767 64- . . Montáž dveří._x000D_
</t>
  </si>
  <si>
    <t>767711140</t>
  </si>
  <si>
    <t>Montáž výkladců zapuštěných pevných, plochy jednotlivě přes 16 m2</t>
  </si>
  <si>
    <t>94566662</t>
  </si>
  <si>
    <t>553410-R</t>
  </si>
  <si>
    <t>pevné stěny AL, zasklení - ztmavené dvojsklo</t>
  </si>
  <si>
    <t>629739272</t>
  </si>
  <si>
    <t>Poznámka k položce:_x000D_
Konstrukce stěn z hliníkových profilů s povrchem upraveným práškovou barvou dle výběru investora. _x000D_
Statiku konstrukce prosklených stěn zajišťuje zhotovitel díla._x000D_
Koeficient prostupu tepla výrobku: UW = 1,6 W/m2.K1_x000D_
Rozměry výrobků jsou uvedeny jako informativní ve výkresu č. 4 - Prosklená stěna_x000D_
Zasklení: proti oslnění hráčů sportovišť bude ztmavené izolační dvojsklo UG = 1,1 W/m2.K1</t>
  </si>
  <si>
    <t>998767103</t>
  </si>
  <si>
    <t>Přesun hmot pro zámečnické konstrukce stanovený z hmotnosti přesunovaného materiálu vodorovná dopravní vzdálenost do 50 m v objektech výšky přes 12 do 24 m</t>
  </si>
  <si>
    <t>143812285</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</si>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</sst>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6">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4" fillId="0" borderId="0" applyNumberFormat="0" applyFill="0" applyBorder="0" applyAlignment="0" applyProtection="0"/>
  </cellStyleXfs>
  <cellXfs count="38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0" fillId="0" borderId="0" xfId="0" applyFont="1" applyAlignment="1" applyProtection="1">
      <alignment vertical="center"/>
      <protection locked="0"/>
    </xf>
    <xf numFmtId="0" fontId="0" fillId="0" borderId="4" xfId="0" applyBorder="1" applyAlignment="1">
      <alignment vertical="center"/>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3" fillId="0" borderId="0" xfId="0" applyFont="1" applyAlignment="1" applyProtection="1">
      <alignment horizontal="left" vertical="center"/>
    </xf>
    <xf numFmtId="0" fontId="34" fillId="0" borderId="0" xfId="0" applyFont="1" applyAlignment="1" applyProtection="1">
      <alignmen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35" fillId="0" borderId="23" xfId="0" applyFont="1" applyBorder="1" applyAlignment="1" applyProtection="1">
      <alignment horizontal="center" vertical="center"/>
    </xf>
    <xf numFmtId="49" fontId="35" fillId="0" borderId="23" xfId="0" applyNumberFormat="1"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23" xfId="0" applyFont="1" applyBorder="1" applyAlignment="1" applyProtection="1">
      <alignment horizontal="center" vertical="center" wrapText="1"/>
    </xf>
    <xf numFmtId="167" fontId="35" fillId="0" borderId="23" xfId="0" applyNumberFormat="1" applyFont="1" applyBorder="1" applyAlignment="1" applyProtection="1">
      <alignment vertical="center"/>
    </xf>
    <xf numFmtId="4" fontId="35" fillId="2" borderId="23" xfId="0" applyNumberFormat="1" applyFont="1" applyFill="1" applyBorder="1" applyAlignment="1" applyProtection="1">
      <alignment vertical="center"/>
      <protection locked="0"/>
    </xf>
    <xf numFmtId="4" fontId="35" fillId="0" borderId="23" xfId="0" applyNumberFormat="1" applyFont="1" applyBorder="1" applyAlignment="1" applyProtection="1">
      <alignment vertical="center"/>
    </xf>
    <xf numFmtId="0" fontId="36" fillId="0" borderId="4" xfId="0" applyFont="1" applyBorder="1" applyAlignment="1">
      <alignment vertical="center"/>
    </xf>
    <xf numFmtId="0" fontId="35" fillId="2" borderId="15" xfId="0" applyFont="1" applyFill="1" applyBorder="1" applyAlignment="1" applyProtection="1">
      <alignment horizontal="left" vertical="center"/>
      <protection locked="0"/>
    </xf>
    <xf numFmtId="0" fontId="35" fillId="0" borderId="0" xfId="0" applyFont="1" applyBorder="1" applyAlignment="1" applyProtection="1">
      <alignment horizontal="center"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8"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0" fontId="4" fillId="3" borderId="8" xfId="0" applyFont="1" applyFill="1" applyBorder="1" applyAlignment="1" applyProtection="1">
      <alignment horizontal="left" vertical="center"/>
    </xf>
    <xf numFmtId="0" fontId="0" fillId="3" borderId="8" xfId="0" applyFont="1" applyFill="1" applyBorder="1" applyAlignment="1" applyProtection="1">
      <alignmen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0" fontId="26" fillId="0" borderId="0" xfId="0" applyFont="1" applyAlignment="1" applyProtection="1">
      <alignment horizontal="left" vertical="center" wrapText="1"/>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8" fillId="0" borderId="1" xfId="0" applyFont="1" applyBorder="1" applyAlignment="1">
      <alignment horizontal="center" vertical="center"/>
    </xf>
    <xf numFmtId="0" fontId="38" fillId="0" borderId="1" xfId="0" applyFont="1" applyBorder="1" applyAlignment="1">
      <alignment horizontal="center" vertical="center" wrapText="1"/>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69"/>
      <c r="AS2" s="369"/>
      <c r="AT2" s="369"/>
      <c r="AU2" s="369"/>
      <c r="AV2" s="369"/>
      <c r="AW2" s="369"/>
      <c r="AX2" s="369"/>
      <c r="AY2" s="369"/>
      <c r="AZ2" s="369"/>
      <c r="BA2" s="369"/>
      <c r="BB2" s="369"/>
      <c r="BC2" s="369"/>
      <c r="BD2" s="369"/>
      <c r="BE2" s="369"/>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33" t="s">
        <v>14</v>
      </c>
      <c r="L5" s="334"/>
      <c r="M5" s="334"/>
      <c r="N5" s="334"/>
      <c r="O5" s="334"/>
      <c r="P5" s="334"/>
      <c r="Q5" s="334"/>
      <c r="R5" s="334"/>
      <c r="S5" s="334"/>
      <c r="T5" s="334"/>
      <c r="U5" s="334"/>
      <c r="V5" s="334"/>
      <c r="W5" s="334"/>
      <c r="X5" s="334"/>
      <c r="Y5" s="334"/>
      <c r="Z5" s="334"/>
      <c r="AA5" s="334"/>
      <c r="AB5" s="334"/>
      <c r="AC5" s="334"/>
      <c r="AD5" s="334"/>
      <c r="AE5" s="334"/>
      <c r="AF5" s="334"/>
      <c r="AG5" s="334"/>
      <c r="AH5" s="334"/>
      <c r="AI5" s="334"/>
      <c r="AJ5" s="334"/>
      <c r="AK5" s="334"/>
      <c r="AL5" s="334"/>
      <c r="AM5" s="334"/>
      <c r="AN5" s="334"/>
      <c r="AO5" s="334"/>
      <c r="AP5" s="23"/>
      <c r="AQ5" s="23"/>
      <c r="AR5" s="21"/>
      <c r="BE5" s="330" t="s">
        <v>15</v>
      </c>
      <c r="BS5" s="18" t="s">
        <v>6</v>
      </c>
    </row>
    <row r="6" spans="1:74" s="1" customFormat="1" ht="36.950000000000003" customHeight="1">
      <c r="B6" s="22"/>
      <c r="C6" s="23"/>
      <c r="D6" s="29" t="s">
        <v>16</v>
      </c>
      <c r="E6" s="23"/>
      <c r="F6" s="23"/>
      <c r="G6" s="23"/>
      <c r="H6" s="23"/>
      <c r="I6" s="23"/>
      <c r="J6" s="23"/>
      <c r="K6" s="335" t="s">
        <v>17</v>
      </c>
      <c r="L6" s="334"/>
      <c r="M6" s="334"/>
      <c r="N6" s="334"/>
      <c r="O6" s="334"/>
      <c r="P6" s="334"/>
      <c r="Q6" s="334"/>
      <c r="R6" s="334"/>
      <c r="S6" s="334"/>
      <c r="T6" s="334"/>
      <c r="U6" s="334"/>
      <c r="V6" s="334"/>
      <c r="W6" s="334"/>
      <c r="X6" s="334"/>
      <c r="Y6" s="334"/>
      <c r="Z6" s="334"/>
      <c r="AA6" s="334"/>
      <c r="AB6" s="334"/>
      <c r="AC6" s="334"/>
      <c r="AD6" s="334"/>
      <c r="AE6" s="334"/>
      <c r="AF6" s="334"/>
      <c r="AG6" s="334"/>
      <c r="AH6" s="334"/>
      <c r="AI6" s="334"/>
      <c r="AJ6" s="334"/>
      <c r="AK6" s="334"/>
      <c r="AL6" s="334"/>
      <c r="AM6" s="334"/>
      <c r="AN6" s="334"/>
      <c r="AO6" s="334"/>
      <c r="AP6" s="23"/>
      <c r="AQ6" s="23"/>
      <c r="AR6" s="21"/>
      <c r="BE6" s="331"/>
      <c r="BS6" s="18" t="s">
        <v>6</v>
      </c>
    </row>
    <row r="7" spans="1:74" s="1" customFormat="1" ht="12" customHeight="1">
      <c r="B7" s="22"/>
      <c r="C7" s="23"/>
      <c r="D7" s="30"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0" t="s">
        <v>20</v>
      </c>
      <c r="AL7" s="23"/>
      <c r="AM7" s="23"/>
      <c r="AN7" s="28" t="s">
        <v>19</v>
      </c>
      <c r="AO7" s="23"/>
      <c r="AP7" s="23"/>
      <c r="AQ7" s="23"/>
      <c r="AR7" s="21"/>
      <c r="BE7" s="331"/>
      <c r="BS7" s="18" t="s">
        <v>6</v>
      </c>
    </row>
    <row r="8" spans="1:74" s="1" customFormat="1" ht="12" customHeight="1">
      <c r="B8" s="22"/>
      <c r="C8" s="23"/>
      <c r="D8" s="30"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23</v>
      </c>
      <c r="AL8" s="23"/>
      <c r="AM8" s="23"/>
      <c r="AN8" s="31" t="s">
        <v>24</v>
      </c>
      <c r="AO8" s="23"/>
      <c r="AP8" s="23"/>
      <c r="AQ8" s="23"/>
      <c r="AR8" s="21"/>
      <c r="BE8" s="331"/>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31"/>
      <c r="BS9" s="18" t="s">
        <v>6</v>
      </c>
    </row>
    <row r="10" spans="1:74" s="1" customFormat="1" ht="12" customHeight="1">
      <c r="B10" s="22"/>
      <c r="C10" s="23"/>
      <c r="D10" s="30"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26</v>
      </c>
      <c r="AL10" s="23"/>
      <c r="AM10" s="23"/>
      <c r="AN10" s="28" t="s">
        <v>27</v>
      </c>
      <c r="AO10" s="23"/>
      <c r="AP10" s="23"/>
      <c r="AQ10" s="23"/>
      <c r="AR10" s="21"/>
      <c r="BE10" s="331"/>
      <c r="BS10" s="18" t="s">
        <v>6</v>
      </c>
    </row>
    <row r="11" spans="1:74" s="1" customFormat="1" ht="18.399999999999999"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29</v>
      </c>
      <c r="AL11" s="23"/>
      <c r="AM11" s="23"/>
      <c r="AN11" s="28" t="s">
        <v>19</v>
      </c>
      <c r="AO11" s="23"/>
      <c r="AP11" s="23"/>
      <c r="AQ11" s="23"/>
      <c r="AR11" s="21"/>
      <c r="BE11" s="331"/>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31"/>
      <c r="BS12" s="18" t="s">
        <v>6</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26</v>
      </c>
      <c r="AL13" s="23"/>
      <c r="AM13" s="23"/>
      <c r="AN13" s="32" t="s">
        <v>31</v>
      </c>
      <c r="AO13" s="23"/>
      <c r="AP13" s="23"/>
      <c r="AQ13" s="23"/>
      <c r="AR13" s="21"/>
      <c r="BE13" s="331"/>
      <c r="BS13" s="18" t="s">
        <v>6</v>
      </c>
    </row>
    <row r="14" spans="1:74" ht="12.75">
      <c r="B14" s="22"/>
      <c r="C14" s="23"/>
      <c r="D14" s="23"/>
      <c r="E14" s="336" t="s">
        <v>31</v>
      </c>
      <c r="F14" s="337"/>
      <c r="G14" s="337"/>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0" t="s">
        <v>29</v>
      </c>
      <c r="AL14" s="23"/>
      <c r="AM14" s="23"/>
      <c r="AN14" s="32" t="s">
        <v>31</v>
      </c>
      <c r="AO14" s="23"/>
      <c r="AP14" s="23"/>
      <c r="AQ14" s="23"/>
      <c r="AR14" s="21"/>
      <c r="BE14" s="331"/>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31"/>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26</v>
      </c>
      <c r="AL16" s="23"/>
      <c r="AM16" s="23"/>
      <c r="AN16" s="28" t="s">
        <v>33</v>
      </c>
      <c r="AO16" s="23"/>
      <c r="AP16" s="23"/>
      <c r="AQ16" s="23"/>
      <c r="AR16" s="21"/>
      <c r="BE16" s="331"/>
      <c r="BS16" s="18" t="s">
        <v>4</v>
      </c>
    </row>
    <row r="17" spans="1:71" s="1" customFormat="1" ht="18.399999999999999"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29</v>
      </c>
      <c r="AL17" s="23"/>
      <c r="AM17" s="23"/>
      <c r="AN17" s="28" t="s">
        <v>35</v>
      </c>
      <c r="AO17" s="23"/>
      <c r="AP17" s="23"/>
      <c r="AQ17" s="23"/>
      <c r="AR17" s="21"/>
      <c r="BE17" s="331"/>
      <c r="BS17" s="18" t="s">
        <v>36</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31"/>
      <c r="BS18" s="18" t="s">
        <v>6</v>
      </c>
    </row>
    <row r="19" spans="1:71" s="1" customFormat="1" ht="12" customHeight="1">
      <c r="B19" s="22"/>
      <c r="C19" s="23"/>
      <c r="D19" s="30"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26</v>
      </c>
      <c r="AL19" s="23"/>
      <c r="AM19" s="23"/>
      <c r="AN19" s="28" t="s">
        <v>19</v>
      </c>
      <c r="AO19" s="23"/>
      <c r="AP19" s="23"/>
      <c r="AQ19" s="23"/>
      <c r="AR19" s="21"/>
      <c r="BE19" s="331"/>
      <c r="BS19" s="18" t="s">
        <v>6</v>
      </c>
    </row>
    <row r="20" spans="1:71" s="1" customFormat="1" ht="18.399999999999999" customHeight="1">
      <c r="B20" s="22"/>
      <c r="C20" s="23"/>
      <c r="D20" s="23"/>
      <c r="E20" s="28" t="s">
        <v>38</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29</v>
      </c>
      <c r="AL20" s="23"/>
      <c r="AM20" s="23"/>
      <c r="AN20" s="28" t="s">
        <v>19</v>
      </c>
      <c r="AO20" s="23"/>
      <c r="AP20" s="23"/>
      <c r="AQ20" s="23"/>
      <c r="AR20" s="21"/>
      <c r="BE20" s="331"/>
      <c r="BS20" s="18" t="s">
        <v>4</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31"/>
    </row>
    <row r="22" spans="1:71" s="1" customFormat="1" ht="12" customHeight="1">
      <c r="B22" s="22"/>
      <c r="C22" s="23"/>
      <c r="D22" s="30" t="s">
        <v>39</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31"/>
    </row>
    <row r="23" spans="1:71" s="1" customFormat="1" ht="54" customHeight="1">
      <c r="B23" s="22"/>
      <c r="C23" s="23"/>
      <c r="D23" s="23"/>
      <c r="E23" s="338" t="s">
        <v>40</v>
      </c>
      <c r="F23" s="338"/>
      <c r="G23" s="338"/>
      <c r="H23" s="338"/>
      <c r="I23" s="338"/>
      <c r="J23" s="338"/>
      <c r="K23" s="338"/>
      <c r="L23" s="338"/>
      <c r="M23" s="338"/>
      <c r="N23" s="338"/>
      <c r="O23" s="338"/>
      <c r="P23" s="338"/>
      <c r="Q23" s="338"/>
      <c r="R23" s="338"/>
      <c r="S23" s="338"/>
      <c r="T23" s="338"/>
      <c r="U23" s="338"/>
      <c r="V23" s="338"/>
      <c r="W23" s="338"/>
      <c r="X23" s="338"/>
      <c r="Y23" s="338"/>
      <c r="Z23" s="338"/>
      <c r="AA23" s="338"/>
      <c r="AB23" s="338"/>
      <c r="AC23" s="338"/>
      <c r="AD23" s="338"/>
      <c r="AE23" s="338"/>
      <c r="AF23" s="338"/>
      <c r="AG23" s="338"/>
      <c r="AH23" s="338"/>
      <c r="AI23" s="338"/>
      <c r="AJ23" s="338"/>
      <c r="AK23" s="338"/>
      <c r="AL23" s="338"/>
      <c r="AM23" s="338"/>
      <c r="AN23" s="338"/>
      <c r="AO23" s="23"/>
      <c r="AP23" s="23"/>
      <c r="AQ23" s="23"/>
      <c r="AR23" s="21"/>
      <c r="BE23" s="331"/>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31"/>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31"/>
    </row>
    <row r="26" spans="1:71" s="2" customFormat="1" ht="25.9" customHeight="1">
      <c r="A26" s="35"/>
      <c r="B26" s="36"/>
      <c r="C26" s="37"/>
      <c r="D26" s="38" t="s">
        <v>41</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39">
        <f>ROUND(AG54,2)</f>
        <v>0</v>
      </c>
      <c r="AL26" s="340"/>
      <c r="AM26" s="340"/>
      <c r="AN26" s="340"/>
      <c r="AO26" s="340"/>
      <c r="AP26" s="37"/>
      <c r="AQ26" s="37"/>
      <c r="AR26" s="40"/>
      <c r="BE26" s="331"/>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31"/>
    </row>
    <row r="28" spans="1:71" s="2" customFormat="1" ht="12.75">
      <c r="A28" s="35"/>
      <c r="B28" s="36"/>
      <c r="C28" s="37"/>
      <c r="D28" s="37"/>
      <c r="E28" s="37"/>
      <c r="F28" s="37"/>
      <c r="G28" s="37"/>
      <c r="H28" s="37"/>
      <c r="I28" s="37"/>
      <c r="J28" s="37"/>
      <c r="K28" s="37"/>
      <c r="L28" s="341" t="s">
        <v>42</v>
      </c>
      <c r="M28" s="341"/>
      <c r="N28" s="341"/>
      <c r="O28" s="341"/>
      <c r="P28" s="341"/>
      <c r="Q28" s="37"/>
      <c r="R28" s="37"/>
      <c r="S28" s="37"/>
      <c r="T28" s="37"/>
      <c r="U28" s="37"/>
      <c r="V28" s="37"/>
      <c r="W28" s="341" t="s">
        <v>43</v>
      </c>
      <c r="X28" s="341"/>
      <c r="Y28" s="341"/>
      <c r="Z28" s="341"/>
      <c r="AA28" s="341"/>
      <c r="AB28" s="341"/>
      <c r="AC28" s="341"/>
      <c r="AD28" s="341"/>
      <c r="AE28" s="341"/>
      <c r="AF28" s="37"/>
      <c r="AG28" s="37"/>
      <c r="AH28" s="37"/>
      <c r="AI28" s="37"/>
      <c r="AJ28" s="37"/>
      <c r="AK28" s="341" t="s">
        <v>44</v>
      </c>
      <c r="AL28" s="341"/>
      <c r="AM28" s="341"/>
      <c r="AN28" s="341"/>
      <c r="AO28" s="341"/>
      <c r="AP28" s="37"/>
      <c r="AQ28" s="37"/>
      <c r="AR28" s="40"/>
      <c r="BE28" s="331"/>
    </row>
    <row r="29" spans="1:71" s="3" customFormat="1" ht="14.45" customHeight="1">
      <c r="B29" s="41"/>
      <c r="C29" s="42"/>
      <c r="D29" s="30" t="s">
        <v>45</v>
      </c>
      <c r="E29" s="42"/>
      <c r="F29" s="30" t="s">
        <v>46</v>
      </c>
      <c r="G29" s="42"/>
      <c r="H29" s="42"/>
      <c r="I29" s="42"/>
      <c r="J29" s="42"/>
      <c r="K29" s="42"/>
      <c r="L29" s="344">
        <v>0.21</v>
      </c>
      <c r="M29" s="343"/>
      <c r="N29" s="343"/>
      <c r="O29" s="343"/>
      <c r="P29" s="343"/>
      <c r="Q29" s="42"/>
      <c r="R29" s="42"/>
      <c r="S29" s="42"/>
      <c r="T29" s="42"/>
      <c r="U29" s="42"/>
      <c r="V29" s="42"/>
      <c r="W29" s="342">
        <f>ROUND(AZ54, 2)</f>
        <v>0</v>
      </c>
      <c r="X29" s="343"/>
      <c r="Y29" s="343"/>
      <c r="Z29" s="343"/>
      <c r="AA29" s="343"/>
      <c r="AB29" s="343"/>
      <c r="AC29" s="343"/>
      <c r="AD29" s="343"/>
      <c r="AE29" s="343"/>
      <c r="AF29" s="42"/>
      <c r="AG29" s="42"/>
      <c r="AH29" s="42"/>
      <c r="AI29" s="42"/>
      <c r="AJ29" s="42"/>
      <c r="AK29" s="342">
        <f>ROUND(AV54, 2)</f>
        <v>0</v>
      </c>
      <c r="AL29" s="343"/>
      <c r="AM29" s="343"/>
      <c r="AN29" s="343"/>
      <c r="AO29" s="343"/>
      <c r="AP29" s="42"/>
      <c r="AQ29" s="42"/>
      <c r="AR29" s="43"/>
      <c r="BE29" s="332"/>
    </row>
    <row r="30" spans="1:71" s="3" customFormat="1" ht="14.45" customHeight="1">
      <c r="B30" s="41"/>
      <c r="C30" s="42"/>
      <c r="D30" s="42"/>
      <c r="E30" s="42"/>
      <c r="F30" s="30" t="s">
        <v>47</v>
      </c>
      <c r="G30" s="42"/>
      <c r="H30" s="42"/>
      <c r="I30" s="42"/>
      <c r="J30" s="42"/>
      <c r="K30" s="42"/>
      <c r="L30" s="344">
        <v>0.15</v>
      </c>
      <c r="M30" s="343"/>
      <c r="N30" s="343"/>
      <c r="O30" s="343"/>
      <c r="P30" s="343"/>
      <c r="Q30" s="42"/>
      <c r="R30" s="42"/>
      <c r="S30" s="42"/>
      <c r="T30" s="42"/>
      <c r="U30" s="42"/>
      <c r="V30" s="42"/>
      <c r="W30" s="342">
        <f>ROUND(BA54, 2)</f>
        <v>0</v>
      </c>
      <c r="X30" s="343"/>
      <c r="Y30" s="343"/>
      <c r="Z30" s="343"/>
      <c r="AA30" s="343"/>
      <c r="AB30" s="343"/>
      <c r="AC30" s="343"/>
      <c r="AD30" s="343"/>
      <c r="AE30" s="343"/>
      <c r="AF30" s="42"/>
      <c r="AG30" s="42"/>
      <c r="AH30" s="42"/>
      <c r="AI30" s="42"/>
      <c r="AJ30" s="42"/>
      <c r="AK30" s="342">
        <f>ROUND(AW54, 2)</f>
        <v>0</v>
      </c>
      <c r="AL30" s="343"/>
      <c r="AM30" s="343"/>
      <c r="AN30" s="343"/>
      <c r="AO30" s="343"/>
      <c r="AP30" s="42"/>
      <c r="AQ30" s="42"/>
      <c r="AR30" s="43"/>
      <c r="BE30" s="332"/>
    </row>
    <row r="31" spans="1:71" s="3" customFormat="1" ht="14.45" hidden="1" customHeight="1">
      <c r="B31" s="41"/>
      <c r="C31" s="42"/>
      <c r="D31" s="42"/>
      <c r="E31" s="42"/>
      <c r="F31" s="30" t="s">
        <v>48</v>
      </c>
      <c r="G31" s="42"/>
      <c r="H31" s="42"/>
      <c r="I31" s="42"/>
      <c r="J31" s="42"/>
      <c r="K31" s="42"/>
      <c r="L31" s="344">
        <v>0.21</v>
      </c>
      <c r="M31" s="343"/>
      <c r="N31" s="343"/>
      <c r="O31" s="343"/>
      <c r="P31" s="343"/>
      <c r="Q31" s="42"/>
      <c r="R31" s="42"/>
      <c r="S31" s="42"/>
      <c r="T31" s="42"/>
      <c r="U31" s="42"/>
      <c r="V31" s="42"/>
      <c r="W31" s="342">
        <f>ROUND(BB54, 2)</f>
        <v>0</v>
      </c>
      <c r="X31" s="343"/>
      <c r="Y31" s="343"/>
      <c r="Z31" s="343"/>
      <c r="AA31" s="343"/>
      <c r="AB31" s="343"/>
      <c r="AC31" s="343"/>
      <c r="AD31" s="343"/>
      <c r="AE31" s="343"/>
      <c r="AF31" s="42"/>
      <c r="AG31" s="42"/>
      <c r="AH31" s="42"/>
      <c r="AI31" s="42"/>
      <c r="AJ31" s="42"/>
      <c r="AK31" s="342">
        <v>0</v>
      </c>
      <c r="AL31" s="343"/>
      <c r="AM31" s="343"/>
      <c r="AN31" s="343"/>
      <c r="AO31" s="343"/>
      <c r="AP31" s="42"/>
      <c r="AQ31" s="42"/>
      <c r="AR31" s="43"/>
      <c r="BE31" s="332"/>
    </row>
    <row r="32" spans="1:71" s="3" customFormat="1" ht="14.45" hidden="1" customHeight="1">
      <c r="B32" s="41"/>
      <c r="C32" s="42"/>
      <c r="D32" s="42"/>
      <c r="E32" s="42"/>
      <c r="F32" s="30" t="s">
        <v>49</v>
      </c>
      <c r="G32" s="42"/>
      <c r="H32" s="42"/>
      <c r="I32" s="42"/>
      <c r="J32" s="42"/>
      <c r="K32" s="42"/>
      <c r="L32" s="344">
        <v>0.15</v>
      </c>
      <c r="M32" s="343"/>
      <c r="N32" s="343"/>
      <c r="O32" s="343"/>
      <c r="P32" s="343"/>
      <c r="Q32" s="42"/>
      <c r="R32" s="42"/>
      <c r="S32" s="42"/>
      <c r="T32" s="42"/>
      <c r="U32" s="42"/>
      <c r="V32" s="42"/>
      <c r="W32" s="342">
        <f>ROUND(BC54, 2)</f>
        <v>0</v>
      </c>
      <c r="X32" s="343"/>
      <c r="Y32" s="343"/>
      <c r="Z32" s="343"/>
      <c r="AA32" s="343"/>
      <c r="AB32" s="343"/>
      <c r="AC32" s="343"/>
      <c r="AD32" s="343"/>
      <c r="AE32" s="343"/>
      <c r="AF32" s="42"/>
      <c r="AG32" s="42"/>
      <c r="AH32" s="42"/>
      <c r="AI32" s="42"/>
      <c r="AJ32" s="42"/>
      <c r="AK32" s="342">
        <v>0</v>
      </c>
      <c r="AL32" s="343"/>
      <c r="AM32" s="343"/>
      <c r="AN32" s="343"/>
      <c r="AO32" s="343"/>
      <c r="AP32" s="42"/>
      <c r="AQ32" s="42"/>
      <c r="AR32" s="43"/>
      <c r="BE32" s="332"/>
    </row>
    <row r="33" spans="1:57" s="3" customFormat="1" ht="14.45" hidden="1" customHeight="1">
      <c r="B33" s="41"/>
      <c r="C33" s="42"/>
      <c r="D33" s="42"/>
      <c r="E33" s="42"/>
      <c r="F33" s="30" t="s">
        <v>50</v>
      </c>
      <c r="G33" s="42"/>
      <c r="H33" s="42"/>
      <c r="I33" s="42"/>
      <c r="J33" s="42"/>
      <c r="K33" s="42"/>
      <c r="L33" s="344">
        <v>0</v>
      </c>
      <c r="M33" s="343"/>
      <c r="N33" s="343"/>
      <c r="O33" s="343"/>
      <c r="P33" s="343"/>
      <c r="Q33" s="42"/>
      <c r="R33" s="42"/>
      <c r="S33" s="42"/>
      <c r="T33" s="42"/>
      <c r="U33" s="42"/>
      <c r="V33" s="42"/>
      <c r="W33" s="342">
        <f>ROUND(BD54, 2)</f>
        <v>0</v>
      </c>
      <c r="X33" s="343"/>
      <c r="Y33" s="343"/>
      <c r="Z33" s="343"/>
      <c r="AA33" s="343"/>
      <c r="AB33" s="343"/>
      <c r="AC33" s="343"/>
      <c r="AD33" s="343"/>
      <c r="AE33" s="343"/>
      <c r="AF33" s="42"/>
      <c r="AG33" s="42"/>
      <c r="AH33" s="42"/>
      <c r="AI33" s="42"/>
      <c r="AJ33" s="42"/>
      <c r="AK33" s="342">
        <v>0</v>
      </c>
      <c r="AL33" s="343"/>
      <c r="AM33" s="343"/>
      <c r="AN33" s="343"/>
      <c r="AO33" s="343"/>
      <c r="AP33" s="42"/>
      <c r="AQ33" s="42"/>
      <c r="AR33" s="4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5"/>
    </row>
    <row r="35" spans="1:57" s="2" customFormat="1" ht="25.9" customHeight="1">
      <c r="A35" s="35"/>
      <c r="B35" s="36"/>
      <c r="C35" s="44"/>
      <c r="D35" s="45" t="s">
        <v>51</v>
      </c>
      <c r="E35" s="46"/>
      <c r="F35" s="46"/>
      <c r="G35" s="46"/>
      <c r="H35" s="46"/>
      <c r="I35" s="46"/>
      <c r="J35" s="46"/>
      <c r="K35" s="46"/>
      <c r="L35" s="46"/>
      <c r="M35" s="46"/>
      <c r="N35" s="46"/>
      <c r="O35" s="46"/>
      <c r="P35" s="46"/>
      <c r="Q35" s="46"/>
      <c r="R35" s="46"/>
      <c r="S35" s="46"/>
      <c r="T35" s="47" t="s">
        <v>52</v>
      </c>
      <c r="U35" s="46"/>
      <c r="V35" s="46"/>
      <c r="W35" s="46"/>
      <c r="X35" s="345" t="s">
        <v>53</v>
      </c>
      <c r="Y35" s="346"/>
      <c r="Z35" s="346"/>
      <c r="AA35" s="346"/>
      <c r="AB35" s="346"/>
      <c r="AC35" s="46"/>
      <c r="AD35" s="46"/>
      <c r="AE35" s="46"/>
      <c r="AF35" s="46"/>
      <c r="AG35" s="46"/>
      <c r="AH35" s="46"/>
      <c r="AI35" s="46"/>
      <c r="AJ35" s="46"/>
      <c r="AK35" s="347">
        <f>SUM(AK26:AK33)</f>
        <v>0</v>
      </c>
      <c r="AL35" s="346"/>
      <c r="AM35" s="346"/>
      <c r="AN35" s="346"/>
      <c r="AO35" s="348"/>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6.95" customHeight="1">
      <c r="A37" s="35"/>
      <c r="B37" s="48"/>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0"/>
      <c r="BE37" s="35"/>
    </row>
    <row r="41" spans="1:57" s="2" customFormat="1" ht="6.95" customHeight="1">
      <c r="A41" s="35"/>
      <c r="B41" s="50"/>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40"/>
      <c r="BE41" s="35"/>
    </row>
    <row r="42" spans="1:57" s="2" customFormat="1" ht="24.95" customHeight="1">
      <c r="A42" s="35"/>
      <c r="B42" s="36"/>
      <c r="C42" s="24" t="s">
        <v>54</v>
      </c>
      <c r="D42" s="37"/>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40"/>
      <c r="BE42" s="35"/>
    </row>
    <row r="43" spans="1:57" s="2" customFormat="1" ht="6.95" customHeight="1">
      <c r="A43" s="35"/>
      <c r="B43" s="36"/>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40"/>
      <c r="BE43" s="35"/>
    </row>
    <row r="44" spans="1:57" s="4" customFormat="1" ht="12" customHeight="1">
      <c r="B44" s="52"/>
      <c r="C44" s="30" t="s">
        <v>13</v>
      </c>
      <c r="D44" s="53"/>
      <c r="E44" s="53"/>
      <c r="F44" s="53"/>
      <c r="G44" s="53"/>
      <c r="H44" s="53"/>
      <c r="I44" s="53"/>
      <c r="J44" s="53"/>
      <c r="K44" s="53"/>
      <c r="L44" s="53" t="str">
        <f>K5</f>
        <v>043</v>
      </c>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4"/>
    </row>
    <row r="45" spans="1:57" s="5" customFormat="1" ht="36.950000000000003" customHeight="1">
      <c r="B45" s="55"/>
      <c r="C45" s="56" t="s">
        <v>16</v>
      </c>
      <c r="D45" s="57"/>
      <c r="E45" s="57"/>
      <c r="F45" s="57"/>
      <c r="G45" s="57"/>
      <c r="H45" s="57"/>
      <c r="I45" s="57"/>
      <c r="J45" s="57"/>
      <c r="K45" s="57"/>
      <c r="L45" s="349" t="str">
        <f>K6</f>
        <v>Odstranění závad požární ochrany a výměna prosklené štítové stěny v objektu Sportovní hala</v>
      </c>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AP45" s="57"/>
      <c r="AQ45" s="57"/>
      <c r="AR45" s="58"/>
    </row>
    <row r="46" spans="1:57" s="2" customFormat="1" ht="6.95" customHeight="1">
      <c r="A46" s="35"/>
      <c r="B46" s="36"/>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40"/>
      <c r="BE46" s="35"/>
    </row>
    <row r="47" spans="1:57" s="2" customFormat="1" ht="12" customHeight="1">
      <c r="A47" s="35"/>
      <c r="B47" s="36"/>
      <c r="C47" s="30" t="s">
        <v>21</v>
      </c>
      <c r="D47" s="37"/>
      <c r="E47" s="37"/>
      <c r="F47" s="37"/>
      <c r="G47" s="37"/>
      <c r="H47" s="37"/>
      <c r="I47" s="37"/>
      <c r="J47" s="37"/>
      <c r="K47" s="37"/>
      <c r="L47" s="59" t="str">
        <f>IF(K8="","",K8)</f>
        <v>ul. Práce 17, Děčín 4</v>
      </c>
      <c r="M47" s="37"/>
      <c r="N47" s="37"/>
      <c r="O47" s="37"/>
      <c r="P47" s="37"/>
      <c r="Q47" s="37"/>
      <c r="R47" s="37"/>
      <c r="S47" s="37"/>
      <c r="T47" s="37"/>
      <c r="U47" s="37"/>
      <c r="V47" s="37"/>
      <c r="W47" s="37"/>
      <c r="X47" s="37"/>
      <c r="Y47" s="37"/>
      <c r="Z47" s="37"/>
      <c r="AA47" s="37"/>
      <c r="AB47" s="37"/>
      <c r="AC47" s="37"/>
      <c r="AD47" s="37"/>
      <c r="AE47" s="37"/>
      <c r="AF47" s="37"/>
      <c r="AG47" s="37"/>
      <c r="AH47" s="37"/>
      <c r="AI47" s="30" t="s">
        <v>23</v>
      </c>
      <c r="AJ47" s="37"/>
      <c r="AK47" s="37"/>
      <c r="AL47" s="37"/>
      <c r="AM47" s="351" t="str">
        <f>IF(AN8= "","",AN8)</f>
        <v>17. 2. 2020</v>
      </c>
      <c r="AN47" s="351"/>
      <c r="AO47" s="37"/>
      <c r="AP47" s="37"/>
      <c r="AQ47" s="37"/>
      <c r="AR47" s="40"/>
      <c r="BE47" s="35"/>
    </row>
    <row r="48" spans="1:57" s="2" customFormat="1" ht="6.95" customHeight="1">
      <c r="A48" s="35"/>
      <c r="B48" s="36"/>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40"/>
      <c r="BE48" s="35"/>
    </row>
    <row r="49" spans="1:91" s="2" customFormat="1" ht="15.2" customHeight="1">
      <c r="A49" s="35"/>
      <c r="B49" s="36"/>
      <c r="C49" s="30" t="s">
        <v>25</v>
      </c>
      <c r="D49" s="37"/>
      <c r="E49" s="37"/>
      <c r="F49" s="37"/>
      <c r="G49" s="37"/>
      <c r="H49" s="37"/>
      <c r="I49" s="37"/>
      <c r="J49" s="37"/>
      <c r="K49" s="37"/>
      <c r="L49" s="53" t="str">
        <f>IF(E11= "","",E11)</f>
        <v>Statutární město Děčín</v>
      </c>
      <c r="M49" s="37"/>
      <c r="N49" s="37"/>
      <c r="O49" s="37"/>
      <c r="P49" s="37"/>
      <c r="Q49" s="37"/>
      <c r="R49" s="37"/>
      <c r="S49" s="37"/>
      <c r="T49" s="37"/>
      <c r="U49" s="37"/>
      <c r="V49" s="37"/>
      <c r="W49" s="37"/>
      <c r="X49" s="37"/>
      <c r="Y49" s="37"/>
      <c r="Z49" s="37"/>
      <c r="AA49" s="37"/>
      <c r="AB49" s="37"/>
      <c r="AC49" s="37"/>
      <c r="AD49" s="37"/>
      <c r="AE49" s="37"/>
      <c r="AF49" s="37"/>
      <c r="AG49" s="37"/>
      <c r="AH49" s="37"/>
      <c r="AI49" s="30" t="s">
        <v>32</v>
      </c>
      <c r="AJ49" s="37"/>
      <c r="AK49" s="37"/>
      <c r="AL49" s="37"/>
      <c r="AM49" s="352" t="str">
        <f>IF(E17="","",E17)</f>
        <v>Vladimír Vidai</v>
      </c>
      <c r="AN49" s="353"/>
      <c r="AO49" s="353"/>
      <c r="AP49" s="353"/>
      <c r="AQ49" s="37"/>
      <c r="AR49" s="40"/>
      <c r="AS49" s="354" t="s">
        <v>55</v>
      </c>
      <c r="AT49" s="355"/>
      <c r="AU49" s="61"/>
      <c r="AV49" s="61"/>
      <c r="AW49" s="61"/>
      <c r="AX49" s="61"/>
      <c r="AY49" s="61"/>
      <c r="AZ49" s="61"/>
      <c r="BA49" s="61"/>
      <c r="BB49" s="61"/>
      <c r="BC49" s="61"/>
      <c r="BD49" s="62"/>
      <c r="BE49" s="35"/>
    </row>
    <row r="50" spans="1:91" s="2" customFormat="1" ht="15.2" customHeight="1">
      <c r="A50" s="35"/>
      <c r="B50" s="36"/>
      <c r="C50" s="30" t="s">
        <v>30</v>
      </c>
      <c r="D50" s="37"/>
      <c r="E50" s="37"/>
      <c r="F50" s="37"/>
      <c r="G50" s="37"/>
      <c r="H50" s="37"/>
      <c r="I50" s="37"/>
      <c r="J50" s="37"/>
      <c r="K50" s="37"/>
      <c r="L50" s="53" t="str">
        <f>IF(E14= "Vyplň údaj","",E14)</f>
        <v/>
      </c>
      <c r="M50" s="37"/>
      <c r="N50" s="37"/>
      <c r="O50" s="37"/>
      <c r="P50" s="37"/>
      <c r="Q50" s="37"/>
      <c r="R50" s="37"/>
      <c r="S50" s="37"/>
      <c r="T50" s="37"/>
      <c r="U50" s="37"/>
      <c r="V50" s="37"/>
      <c r="W50" s="37"/>
      <c r="X50" s="37"/>
      <c r="Y50" s="37"/>
      <c r="Z50" s="37"/>
      <c r="AA50" s="37"/>
      <c r="AB50" s="37"/>
      <c r="AC50" s="37"/>
      <c r="AD50" s="37"/>
      <c r="AE50" s="37"/>
      <c r="AF50" s="37"/>
      <c r="AG50" s="37"/>
      <c r="AH50" s="37"/>
      <c r="AI50" s="30" t="s">
        <v>37</v>
      </c>
      <c r="AJ50" s="37"/>
      <c r="AK50" s="37"/>
      <c r="AL50" s="37"/>
      <c r="AM50" s="352" t="str">
        <f>IF(E20="","",E20)</f>
        <v xml:space="preserve"> </v>
      </c>
      <c r="AN50" s="353"/>
      <c r="AO50" s="353"/>
      <c r="AP50" s="353"/>
      <c r="AQ50" s="37"/>
      <c r="AR50" s="40"/>
      <c r="AS50" s="356"/>
      <c r="AT50" s="357"/>
      <c r="AU50" s="63"/>
      <c r="AV50" s="63"/>
      <c r="AW50" s="63"/>
      <c r="AX50" s="63"/>
      <c r="AY50" s="63"/>
      <c r="AZ50" s="63"/>
      <c r="BA50" s="63"/>
      <c r="BB50" s="63"/>
      <c r="BC50" s="63"/>
      <c r="BD50" s="64"/>
      <c r="BE50" s="35"/>
    </row>
    <row r="51" spans="1:91" s="2" customFormat="1" ht="10.9" customHeight="1">
      <c r="A51" s="35"/>
      <c r="B51" s="36"/>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40"/>
      <c r="AS51" s="358"/>
      <c r="AT51" s="359"/>
      <c r="AU51" s="65"/>
      <c r="AV51" s="65"/>
      <c r="AW51" s="65"/>
      <c r="AX51" s="65"/>
      <c r="AY51" s="65"/>
      <c r="AZ51" s="65"/>
      <c r="BA51" s="65"/>
      <c r="BB51" s="65"/>
      <c r="BC51" s="65"/>
      <c r="BD51" s="66"/>
      <c r="BE51" s="35"/>
    </row>
    <row r="52" spans="1:91" s="2" customFormat="1" ht="29.25" customHeight="1">
      <c r="A52" s="35"/>
      <c r="B52" s="36"/>
      <c r="C52" s="360" t="s">
        <v>56</v>
      </c>
      <c r="D52" s="361"/>
      <c r="E52" s="361"/>
      <c r="F52" s="361"/>
      <c r="G52" s="361"/>
      <c r="H52" s="67"/>
      <c r="I52" s="362" t="s">
        <v>57</v>
      </c>
      <c r="J52" s="361"/>
      <c r="K52" s="361"/>
      <c r="L52" s="361"/>
      <c r="M52" s="361"/>
      <c r="N52" s="361"/>
      <c r="O52" s="361"/>
      <c r="P52" s="361"/>
      <c r="Q52" s="361"/>
      <c r="R52" s="361"/>
      <c r="S52" s="361"/>
      <c r="T52" s="361"/>
      <c r="U52" s="361"/>
      <c r="V52" s="361"/>
      <c r="W52" s="361"/>
      <c r="X52" s="361"/>
      <c r="Y52" s="361"/>
      <c r="Z52" s="361"/>
      <c r="AA52" s="361"/>
      <c r="AB52" s="361"/>
      <c r="AC52" s="361"/>
      <c r="AD52" s="361"/>
      <c r="AE52" s="361"/>
      <c r="AF52" s="361"/>
      <c r="AG52" s="363" t="s">
        <v>58</v>
      </c>
      <c r="AH52" s="361"/>
      <c r="AI52" s="361"/>
      <c r="AJ52" s="361"/>
      <c r="AK52" s="361"/>
      <c r="AL52" s="361"/>
      <c r="AM52" s="361"/>
      <c r="AN52" s="362" t="s">
        <v>59</v>
      </c>
      <c r="AO52" s="361"/>
      <c r="AP52" s="361"/>
      <c r="AQ52" s="68" t="s">
        <v>60</v>
      </c>
      <c r="AR52" s="40"/>
      <c r="AS52" s="69" t="s">
        <v>61</v>
      </c>
      <c r="AT52" s="70" t="s">
        <v>62</v>
      </c>
      <c r="AU52" s="70" t="s">
        <v>63</v>
      </c>
      <c r="AV52" s="70" t="s">
        <v>64</v>
      </c>
      <c r="AW52" s="70" t="s">
        <v>65</v>
      </c>
      <c r="AX52" s="70" t="s">
        <v>66</v>
      </c>
      <c r="AY52" s="70" t="s">
        <v>67</v>
      </c>
      <c r="AZ52" s="70" t="s">
        <v>68</v>
      </c>
      <c r="BA52" s="70" t="s">
        <v>69</v>
      </c>
      <c r="BB52" s="70" t="s">
        <v>70</v>
      </c>
      <c r="BC52" s="70" t="s">
        <v>71</v>
      </c>
      <c r="BD52" s="71" t="s">
        <v>72</v>
      </c>
      <c r="BE52" s="35"/>
    </row>
    <row r="53" spans="1:91" s="2" customFormat="1" ht="10.9" customHeight="1">
      <c r="A53" s="35"/>
      <c r="B53" s="36"/>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40"/>
      <c r="AS53" s="72"/>
      <c r="AT53" s="73"/>
      <c r="AU53" s="73"/>
      <c r="AV53" s="73"/>
      <c r="AW53" s="73"/>
      <c r="AX53" s="73"/>
      <c r="AY53" s="73"/>
      <c r="AZ53" s="73"/>
      <c r="BA53" s="73"/>
      <c r="BB53" s="73"/>
      <c r="BC53" s="73"/>
      <c r="BD53" s="74"/>
      <c r="BE53" s="35"/>
    </row>
    <row r="54" spans="1:91" s="6" customFormat="1" ht="32.450000000000003" customHeight="1">
      <c r="B54" s="75"/>
      <c r="C54" s="76" t="s">
        <v>73</v>
      </c>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367">
        <f>ROUND(SUM(AG55:AG56),2)</f>
        <v>0</v>
      </c>
      <c r="AH54" s="367"/>
      <c r="AI54" s="367"/>
      <c r="AJ54" s="367"/>
      <c r="AK54" s="367"/>
      <c r="AL54" s="367"/>
      <c r="AM54" s="367"/>
      <c r="AN54" s="368">
        <f>SUM(AG54,AT54)</f>
        <v>0</v>
      </c>
      <c r="AO54" s="368"/>
      <c r="AP54" s="368"/>
      <c r="AQ54" s="79" t="s">
        <v>19</v>
      </c>
      <c r="AR54" s="80"/>
      <c r="AS54" s="81">
        <f>ROUND(SUM(AS55:AS56),2)</f>
        <v>0</v>
      </c>
      <c r="AT54" s="82">
        <f>ROUND(SUM(AV54:AW54),2)</f>
        <v>0</v>
      </c>
      <c r="AU54" s="83">
        <f>ROUND(SUM(AU55:AU56),5)</f>
        <v>0</v>
      </c>
      <c r="AV54" s="82">
        <f>ROUND(AZ54*L29,2)</f>
        <v>0</v>
      </c>
      <c r="AW54" s="82">
        <f>ROUND(BA54*L30,2)</f>
        <v>0</v>
      </c>
      <c r="AX54" s="82">
        <f>ROUND(BB54*L29,2)</f>
        <v>0</v>
      </c>
      <c r="AY54" s="82">
        <f>ROUND(BC54*L30,2)</f>
        <v>0</v>
      </c>
      <c r="AZ54" s="82">
        <f>ROUND(SUM(AZ55:AZ56),2)</f>
        <v>0</v>
      </c>
      <c r="BA54" s="82">
        <f>ROUND(SUM(BA55:BA56),2)</f>
        <v>0</v>
      </c>
      <c r="BB54" s="82">
        <f>ROUND(SUM(BB55:BB56),2)</f>
        <v>0</v>
      </c>
      <c r="BC54" s="82">
        <f>ROUND(SUM(BC55:BC56),2)</f>
        <v>0</v>
      </c>
      <c r="BD54" s="84">
        <f>ROUND(SUM(BD55:BD56),2)</f>
        <v>0</v>
      </c>
      <c r="BS54" s="85" t="s">
        <v>74</v>
      </c>
      <c r="BT54" s="85" t="s">
        <v>75</v>
      </c>
      <c r="BU54" s="86" t="s">
        <v>76</v>
      </c>
      <c r="BV54" s="85" t="s">
        <v>77</v>
      </c>
      <c r="BW54" s="85" t="s">
        <v>5</v>
      </c>
      <c r="BX54" s="85" t="s">
        <v>78</v>
      </c>
      <c r="CL54" s="85" t="s">
        <v>19</v>
      </c>
    </row>
    <row r="55" spans="1:91" s="7" customFormat="1" ht="16.5" customHeight="1">
      <c r="A55" s="87" t="s">
        <v>79</v>
      </c>
      <c r="B55" s="88"/>
      <c r="C55" s="89"/>
      <c r="D55" s="366" t="s">
        <v>80</v>
      </c>
      <c r="E55" s="366"/>
      <c r="F55" s="366"/>
      <c r="G55" s="366"/>
      <c r="H55" s="366"/>
      <c r="I55" s="90"/>
      <c r="J55" s="366" t="s">
        <v>81</v>
      </c>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4">
        <f>'1 - Odstranění závad požá...'!J30</f>
        <v>0</v>
      </c>
      <c r="AH55" s="365"/>
      <c r="AI55" s="365"/>
      <c r="AJ55" s="365"/>
      <c r="AK55" s="365"/>
      <c r="AL55" s="365"/>
      <c r="AM55" s="365"/>
      <c r="AN55" s="364">
        <f>SUM(AG55,AT55)</f>
        <v>0</v>
      </c>
      <c r="AO55" s="365"/>
      <c r="AP55" s="365"/>
      <c r="AQ55" s="91" t="s">
        <v>82</v>
      </c>
      <c r="AR55" s="92"/>
      <c r="AS55" s="93">
        <v>0</v>
      </c>
      <c r="AT55" s="94">
        <f>ROUND(SUM(AV55:AW55),2)</f>
        <v>0</v>
      </c>
      <c r="AU55" s="95">
        <f>'1 - Odstranění závad požá...'!P92</f>
        <v>0</v>
      </c>
      <c r="AV55" s="94">
        <f>'1 - Odstranění závad požá...'!J33</f>
        <v>0</v>
      </c>
      <c r="AW55" s="94">
        <f>'1 - Odstranění závad požá...'!J34</f>
        <v>0</v>
      </c>
      <c r="AX55" s="94">
        <f>'1 - Odstranění závad požá...'!J35</f>
        <v>0</v>
      </c>
      <c r="AY55" s="94">
        <f>'1 - Odstranění závad požá...'!J36</f>
        <v>0</v>
      </c>
      <c r="AZ55" s="94">
        <f>'1 - Odstranění závad požá...'!F33</f>
        <v>0</v>
      </c>
      <c r="BA55" s="94">
        <f>'1 - Odstranění závad požá...'!F34</f>
        <v>0</v>
      </c>
      <c r="BB55" s="94">
        <f>'1 - Odstranění závad požá...'!F35</f>
        <v>0</v>
      </c>
      <c r="BC55" s="94">
        <f>'1 - Odstranění závad požá...'!F36</f>
        <v>0</v>
      </c>
      <c r="BD55" s="96">
        <f>'1 - Odstranění závad požá...'!F37</f>
        <v>0</v>
      </c>
      <c r="BT55" s="97" t="s">
        <v>80</v>
      </c>
      <c r="BV55" s="97" t="s">
        <v>77</v>
      </c>
      <c r="BW55" s="97" t="s">
        <v>83</v>
      </c>
      <c r="BX55" s="97" t="s">
        <v>5</v>
      </c>
      <c r="CL55" s="97" t="s">
        <v>19</v>
      </c>
      <c r="CM55" s="97" t="s">
        <v>84</v>
      </c>
    </row>
    <row r="56" spans="1:91" s="7" customFormat="1" ht="16.5" customHeight="1">
      <c r="A56" s="87" t="s">
        <v>79</v>
      </c>
      <c r="B56" s="88"/>
      <c r="C56" s="89"/>
      <c r="D56" s="366" t="s">
        <v>84</v>
      </c>
      <c r="E56" s="366"/>
      <c r="F56" s="366"/>
      <c r="G56" s="366"/>
      <c r="H56" s="366"/>
      <c r="I56" s="90"/>
      <c r="J56" s="366" t="s">
        <v>85</v>
      </c>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4">
        <f>'2 - Výměna prosklené štít...'!J30</f>
        <v>0</v>
      </c>
      <c r="AH56" s="365"/>
      <c r="AI56" s="365"/>
      <c r="AJ56" s="365"/>
      <c r="AK56" s="365"/>
      <c r="AL56" s="365"/>
      <c r="AM56" s="365"/>
      <c r="AN56" s="364">
        <f>SUM(AG56,AT56)</f>
        <v>0</v>
      </c>
      <c r="AO56" s="365"/>
      <c r="AP56" s="365"/>
      <c r="AQ56" s="91" t="s">
        <v>82</v>
      </c>
      <c r="AR56" s="92"/>
      <c r="AS56" s="98">
        <v>0</v>
      </c>
      <c r="AT56" s="99">
        <f>ROUND(SUM(AV56:AW56),2)</f>
        <v>0</v>
      </c>
      <c r="AU56" s="100">
        <f>'2 - Výměna prosklené štít...'!P90</f>
        <v>0</v>
      </c>
      <c r="AV56" s="99">
        <f>'2 - Výměna prosklené štít...'!J33</f>
        <v>0</v>
      </c>
      <c r="AW56" s="99">
        <f>'2 - Výměna prosklené štít...'!J34</f>
        <v>0</v>
      </c>
      <c r="AX56" s="99">
        <f>'2 - Výměna prosklené štít...'!J35</f>
        <v>0</v>
      </c>
      <c r="AY56" s="99">
        <f>'2 - Výměna prosklené štít...'!J36</f>
        <v>0</v>
      </c>
      <c r="AZ56" s="99">
        <f>'2 - Výměna prosklené štít...'!F33</f>
        <v>0</v>
      </c>
      <c r="BA56" s="99">
        <f>'2 - Výměna prosklené štít...'!F34</f>
        <v>0</v>
      </c>
      <c r="BB56" s="99">
        <f>'2 - Výměna prosklené štít...'!F35</f>
        <v>0</v>
      </c>
      <c r="BC56" s="99">
        <f>'2 - Výměna prosklené štít...'!F36</f>
        <v>0</v>
      </c>
      <c r="BD56" s="101">
        <f>'2 - Výměna prosklené štít...'!F37</f>
        <v>0</v>
      </c>
      <c r="BT56" s="97" t="s">
        <v>80</v>
      </c>
      <c r="BV56" s="97" t="s">
        <v>77</v>
      </c>
      <c r="BW56" s="97" t="s">
        <v>86</v>
      </c>
      <c r="BX56" s="97" t="s">
        <v>5</v>
      </c>
      <c r="CL56" s="97" t="s">
        <v>19</v>
      </c>
      <c r="CM56" s="97" t="s">
        <v>84</v>
      </c>
    </row>
    <row r="57" spans="1:91" s="2" customFormat="1" ht="30" customHeight="1">
      <c r="A57" s="35"/>
      <c r="B57" s="36"/>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40"/>
      <c r="AS57" s="35"/>
      <c r="AT57" s="35"/>
      <c r="AU57" s="35"/>
      <c r="AV57" s="35"/>
      <c r="AW57" s="35"/>
      <c r="AX57" s="35"/>
      <c r="AY57" s="35"/>
      <c r="AZ57" s="35"/>
      <c r="BA57" s="35"/>
      <c r="BB57" s="35"/>
      <c r="BC57" s="35"/>
      <c r="BD57" s="35"/>
      <c r="BE57" s="35"/>
    </row>
    <row r="58" spans="1:91" s="2" customFormat="1" ht="6.95" customHeight="1">
      <c r="A58" s="35"/>
      <c r="B58" s="48"/>
      <c r="C58" s="49"/>
      <c r="D58" s="49"/>
      <c r="E58" s="49"/>
      <c r="F58" s="49"/>
      <c r="G58" s="49"/>
      <c r="H58" s="49"/>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0"/>
      <c r="AS58" s="35"/>
      <c r="AT58" s="35"/>
      <c r="AU58" s="35"/>
      <c r="AV58" s="35"/>
      <c r="AW58" s="35"/>
      <c r="AX58" s="35"/>
      <c r="AY58" s="35"/>
      <c r="AZ58" s="35"/>
      <c r="BA58" s="35"/>
      <c r="BB58" s="35"/>
      <c r="BC58" s="35"/>
      <c r="BD58" s="35"/>
      <c r="BE58" s="35"/>
    </row>
  </sheetData>
  <sheetProtection algorithmName="SHA-512" hashValue="Ald4pU38Udjqsq315EvN009sSewo6qJ7HXZHdKzIO9SIOh2gBP/LMeMFZ/fLnO62/QhMkF79mXOkYn8QkeeVrw==" saltValue="QhENy5n5cFhmWZaqCZvkfa4Hz6h+ZMDLFvK+2YFy9Yrxm4x6ImqSYaKaEYR/GFtLTNgCV6JCMR7vjDYrzDGViA==" spinCount="100000" sheet="1" objects="1" scenarios="1" formatColumns="0" formatRows="0"/>
  <mergeCells count="46">
    <mergeCell ref="AR2:BE2"/>
    <mergeCell ref="AN56:AP56"/>
    <mergeCell ref="AG56:AM56"/>
    <mergeCell ref="D56:H56"/>
    <mergeCell ref="J56:AF56"/>
    <mergeCell ref="AG54:AM54"/>
    <mergeCell ref="AN54:AP54"/>
    <mergeCell ref="C52:G52"/>
    <mergeCell ref="I52:AF52"/>
    <mergeCell ref="AG52:AM52"/>
    <mergeCell ref="AN52:AP52"/>
    <mergeCell ref="AN55:AP55"/>
    <mergeCell ref="AG55:AM55"/>
    <mergeCell ref="D55:H55"/>
    <mergeCell ref="J55:AF55"/>
    <mergeCell ref="L45:AO45"/>
    <mergeCell ref="AM47:AN47"/>
    <mergeCell ref="AM49:AP49"/>
    <mergeCell ref="AS49:AT51"/>
    <mergeCell ref="AM50:AP50"/>
    <mergeCell ref="W33:AE33"/>
    <mergeCell ref="AK33:AO33"/>
    <mergeCell ref="L33:P33"/>
    <mergeCell ref="X35:AB35"/>
    <mergeCell ref="AK35:AO35"/>
    <mergeCell ref="AK31:AO31"/>
    <mergeCell ref="L31:P31"/>
    <mergeCell ref="W32:AE32"/>
    <mergeCell ref="AK32:AO32"/>
    <mergeCell ref="L32:P32"/>
    <mergeCell ref="BE5:BE32"/>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55" location="'1 - Odstranění závad požá...'!C2" display="/" xr:uid="{00000000-0004-0000-0000-000000000000}"/>
    <hyperlink ref="A56" location="'2 - Výměna prosklené štít...'!C2" display="/" xr:uid="{00000000-0004-0000-0000-000001000000}"/>
  </hyperlinks>
  <pageMargins left="0.39374999999999999" right="0.39374999999999999" top="0.39374999999999999" bottom="0.39374999999999999" header="0" footer="0"/>
  <pageSetup paperSize="9" scale="98"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206"/>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2"/>
      <c r="L2" s="369"/>
      <c r="M2" s="369"/>
      <c r="N2" s="369"/>
      <c r="O2" s="369"/>
      <c r="P2" s="369"/>
      <c r="Q2" s="369"/>
      <c r="R2" s="369"/>
      <c r="S2" s="369"/>
      <c r="T2" s="369"/>
      <c r="U2" s="369"/>
      <c r="V2" s="369"/>
      <c r="AT2" s="18" t="s">
        <v>83</v>
      </c>
    </row>
    <row r="3" spans="1:46" s="1" customFormat="1" ht="6.95" customHeight="1">
      <c r="B3" s="103"/>
      <c r="C3" s="104"/>
      <c r="D3" s="104"/>
      <c r="E3" s="104"/>
      <c r="F3" s="104"/>
      <c r="G3" s="104"/>
      <c r="H3" s="104"/>
      <c r="I3" s="105"/>
      <c r="J3" s="104"/>
      <c r="K3" s="104"/>
      <c r="L3" s="21"/>
      <c r="AT3" s="18" t="s">
        <v>84</v>
      </c>
    </row>
    <row r="4" spans="1:46" s="1" customFormat="1" ht="24.95" customHeight="1">
      <c r="B4" s="21"/>
      <c r="D4" s="106" t="s">
        <v>87</v>
      </c>
      <c r="I4" s="102"/>
      <c r="L4" s="21"/>
      <c r="M4" s="107" t="s">
        <v>10</v>
      </c>
      <c r="AT4" s="18" t="s">
        <v>4</v>
      </c>
    </row>
    <row r="5" spans="1:46" s="1" customFormat="1" ht="6.95" customHeight="1">
      <c r="B5" s="21"/>
      <c r="I5" s="102"/>
      <c r="L5" s="21"/>
    </row>
    <row r="6" spans="1:46" s="1" customFormat="1" ht="12" customHeight="1">
      <c r="B6" s="21"/>
      <c r="D6" s="108" t="s">
        <v>16</v>
      </c>
      <c r="I6" s="102"/>
      <c r="L6" s="21"/>
    </row>
    <row r="7" spans="1:46" s="1" customFormat="1" ht="16.5" customHeight="1">
      <c r="B7" s="21"/>
      <c r="E7" s="370" t="str">
        <f>'Rekapitulace stavby'!K6</f>
        <v>Odstranění závad požární ochrany a výměna prosklené štítové stěny v objektu Sportovní hala</v>
      </c>
      <c r="F7" s="371"/>
      <c r="G7" s="371"/>
      <c r="H7" s="371"/>
      <c r="I7" s="102"/>
      <c r="L7" s="21"/>
    </row>
    <row r="8" spans="1:46" s="2" customFormat="1" ht="12" customHeight="1">
      <c r="A8" s="35"/>
      <c r="B8" s="40"/>
      <c r="C8" s="35"/>
      <c r="D8" s="108" t="s">
        <v>88</v>
      </c>
      <c r="E8" s="35"/>
      <c r="F8" s="35"/>
      <c r="G8" s="35"/>
      <c r="H8" s="35"/>
      <c r="I8" s="109"/>
      <c r="J8" s="35"/>
      <c r="K8" s="35"/>
      <c r="L8" s="110"/>
      <c r="S8" s="35"/>
      <c r="T8" s="35"/>
      <c r="U8" s="35"/>
      <c r="V8" s="35"/>
      <c r="W8" s="35"/>
      <c r="X8" s="35"/>
      <c r="Y8" s="35"/>
      <c r="Z8" s="35"/>
      <c r="AA8" s="35"/>
      <c r="AB8" s="35"/>
      <c r="AC8" s="35"/>
      <c r="AD8" s="35"/>
      <c r="AE8" s="35"/>
    </row>
    <row r="9" spans="1:46" s="2" customFormat="1" ht="16.5" customHeight="1">
      <c r="A9" s="35"/>
      <c r="B9" s="40"/>
      <c r="C9" s="35"/>
      <c r="D9" s="35"/>
      <c r="E9" s="372" t="s">
        <v>89</v>
      </c>
      <c r="F9" s="373"/>
      <c r="G9" s="373"/>
      <c r="H9" s="373"/>
      <c r="I9" s="109"/>
      <c r="J9" s="35"/>
      <c r="K9" s="35"/>
      <c r="L9" s="110"/>
      <c r="S9" s="35"/>
      <c r="T9" s="35"/>
      <c r="U9" s="35"/>
      <c r="V9" s="35"/>
      <c r="W9" s="35"/>
      <c r="X9" s="35"/>
      <c r="Y9" s="35"/>
      <c r="Z9" s="35"/>
      <c r="AA9" s="35"/>
      <c r="AB9" s="35"/>
      <c r="AC9" s="35"/>
      <c r="AD9" s="35"/>
      <c r="AE9" s="35"/>
    </row>
    <row r="10" spans="1:46" s="2" customFormat="1" ht="11.25">
      <c r="A10" s="35"/>
      <c r="B10" s="40"/>
      <c r="C10" s="35"/>
      <c r="D10" s="35"/>
      <c r="E10" s="35"/>
      <c r="F10" s="35"/>
      <c r="G10" s="35"/>
      <c r="H10" s="35"/>
      <c r="I10" s="109"/>
      <c r="J10" s="35"/>
      <c r="K10" s="35"/>
      <c r="L10" s="110"/>
      <c r="S10" s="35"/>
      <c r="T10" s="35"/>
      <c r="U10" s="35"/>
      <c r="V10" s="35"/>
      <c r="W10" s="35"/>
      <c r="X10" s="35"/>
      <c r="Y10" s="35"/>
      <c r="Z10" s="35"/>
      <c r="AA10" s="35"/>
      <c r="AB10" s="35"/>
      <c r="AC10" s="35"/>
      <c r="AD10" s="35"/>
      <c r="AE10" s="35"/>
    </row>
    <row r="11" spans="1:46" s="2" customFormat="1" ht="12" customHeight="1">
      <c r="A11" s="35"/>
      <c r="B11" s="40"/>
      <c r="C11" s="35"/>
      <c r="D11" s="108" t="s">
        <v>18</v>
      </c>
      <c r="E11" s="35"/>
      <c r="F11" s="111" t="s">
        <v>19</v>
      </c>
      <c r="G11" s="35"/>
      <c r="H11" s="35"/>
      <c r="I11" s="112" t="s">
        <v>20</v>
      </c>
      <c r="J11" s="111" t="s">
        <v>19</v>
      </c>
      <c r="K11" s="35"/>
      <c r="L11" s="110"/>
      <c r="S11" s="35"/>
      <c r="T11" s="35"/>
      <c r="U11" s="35"/>
      <c r="V11" s="35"/>
      <c r="W11" s="35"/>
      <c r="X11" s="35"/>
      <c r="Y11" s="35"/>
      <c r="Z11" s="35"/>
      <c r="AA11" s="35"/>
      <c r="AB11" s="35"/>
      <c r="AC11" s="35"/>
      <c r="AD11" s="35"/>
      <c r="AE11" s="35"/>
    </row>
    <row r="12" spans="1:46" s="2" customFormat="1" ht="12" customHeight="1">
      <c r="A12" s="35"/>
      <c r="B12" s="40"/>
      <c r="C12" s="35"/>
      <c r="D12" s="108" t="s">
        <v>21</v>
      </c>
      <c r="E12" s="35"/>
      <c r="F12" s="111" t="s">
        <v>22</v>
      </c>
      <c r="G12" s="35"/>
      <c r="H12" s="35"/>
      <c r="I12" s="112" t="s">
        <v>23</v>
      </c>
      <c r="J12" s="113" t="str">
        <f>'Rekapitulace stavby'!AN8</f>
        <v>17. 2. 2020</v>
      </c>
      <c r="K12" s="35"/>
      <c r="L12" s="110"/>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09"/>
      <c r="J13" s="35"/>
      <c r="K13" s="35"/>
      <c r="L13" s="110"/>
      <c r="S13" s="35"/>
      <c r="T13" s="35"/>
      <c r="U13" s="35"/>
      <c r="V13" s="35"/>
      <c r="W13" s="35"/>
      <c r="X13" s="35"/>
      <c r="Y13" s="35"/>
      <c r="Z13" s="35"/>
      <c r="AA13" s="35"/>
      <c r="AB13" s="35"/>
      <c r="AC13" s="35"/>
      <c r="AD13" s="35"/>
      <c r="AE13" s="35"/>
    </row>
    <row r="14" spans="1:46" s="2" customFormat="1" ht="12" customHeight="1">
      <c r="A14" s="35"/>
      <c r="B14" s="40"/>
      <c r="C14" s="35"/>
      <c r="D14" s="108" t="s">
        <v>25</v>
      </c>
      <c r="E14" s="35"/>
      <c r="F14" s="35"/>
      <c r="G14" s="35"/>
      <c r="H14" s="35"/>
      <c r="I14" s="112" t="s">
        <v>26</v>
      </c>
      <c r="J14" s="111" t="s">
        <v>27</v>
      </c>
      <c r="K14" s="35"/>
      <c r="L14" s="110"/>
      <c r="S14" s="35"/>
      <c r="T14" s="35"/>
      <c r="U14" s="35"/>
      <c r="V14" s="35"/>
      <c r="W14" s="35"/>
      <c r="X14" s="35"/>
      <c r="Y14" s="35"/>
      <c r="Z14" s="35"/>
      <c r="AA14" s="35"/>
      <c r="AB14" s="35"/>
      <c r="AC14" s="35"/>
      <c r="AD14" s="35"/>
      <c r="AE14" s="35"/>
    </row>
    <row r="15" spans="1:46" s="2" customFormat="1" ht="18" customHeight="1">
      <c r="A15" s="35"/>
      <c r="B15" s="40"/>
      <c r="C15" s="35"/>
      <c r="D15" s="35"/>
      <c r="E15" s="111" t="s">
        <v>28</v>
      </c>
      <c r="F15" s="35"/>
      <c r="G15" s="35"/>
      <c r="H15" s="35"/>
      <c r="I15" s="112" t="s">
        <v>29</v>
      </c>
      <c r="J15" s="111" t="s">
        <v>19</v>
      </c>
      <c r="K15" s="35"/>
      <c r="L15" s="110"/>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09"/>
      <c r="J16" s="35"/>
      <c r="K16" s="35"/>
      <c r="L16" s="110"/>
      <c r="S16" s="35"/>
      <c r="T16" s="35"/>
      <c r="U16" s="35"/>
      <c r="V16" s="35"/>
      <c r="W16" s="35"/>
      <c r="X16" s="35"/>
      <c r="Y16" s="35"/>
      <c r="Z16" s="35"/>
      <c r="AA16" s="35"/>
      <c r="AB16" s="35"/>
      <c r="AC16" s="35"/>
      <c r="AD16" s="35"/>
      <c r="AE16" s="35"/>
    </row>
    <row r="17" spans="1:31" s="2" customFormat="1" ht="12" customHeight="1">
      <c r="A17" s="35"/>
      <c r="B17" s="40"/>
      <c r="C17" s="35"/>
      <c r="D17" s="108" t="s">
        <v>30</v>
      </c>
      <c r="E17" s="35"/>
      <c r="F17" s="35"/>
      <c r="G17" s="35"/>
      <c r="H17" s="35"/>
      <c r="I17" s="112" t="s">
        <v>26</v>
      </c>
      <c r="J17" s="31" t="str">
        <f>'Rekapitulace stavby'!AN13</f>
        <v>Vyplň údaj</v>
      </c>
      <c r="K17" s="35"/>
      <c r="L17" s="110"/>
      <c r="S17" s="35"/>
      <c r="T17" s="35"/>
      <c r="U17" s="35"/>
      <c r="V17" s="35"/>
      <c r="W17" s="35"/>
      <c r="X17" s="35"/>
      <c r="Y17" s="35"/>
      <c r="Z17" s="35"/>
      <c r="AA17" s="35"/>
      <c r="AB17" s="35"/>
      <c r="AC17" s="35"/>
      <c r="AD17" s="35"/>
      <c r="AE17" s="35"/>
    </row>
    <row r="18" spans="1:31" s="2" customFormat="1" ht="18" customHeight="1">
      <c r="A18" s="35"/>
      <c r="B18" s="40"/>
      <c r="C18" s="35"/>
      <c r="D18" s="35"/>
      <c r="E18" s="374" t="str">
        <f>'Rekapitulace stavby'!E14</f>
        <v>Vyplň údaj</v>
      </c>
      <c r="F18" s="375"/>
      <c r="G18" s="375"/>
      <c r="H18" s="375"/>
      <c r="I18" s="112" t="s">
        <v>29</v>
      </c>
      <c r="J18" s="31" t="str">
        <f>'Rekapitulace stavby'!AN14</f>
        <v>Vyplň údaj</v>
      </c>
      <c r="K18" s="35"/>
      <c r="L18" s="110"/>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09"/>
      <c r="J19" s="35"/>
      <c r="K19" s="35"/>
      <c r="L19" s="110"/>
      <c r="S19" s="35"/>
      <c r="T19" s="35"/>
      <c r="U19" s="35"/>
      <c r="V19" s="35"/>
      <c r="W19" s="35"/>
      <c r="X19" s="35"/>
      <c r="Y19" s="35"/>
      <c r="Z19" s="35"/>
      <c r="AA19" s="35"/>
      <c r="AB19" s="35"/>
      <c r="AC19" s="35"/>
      <c r="AD19" s="35"/>
      <c r="AE19" s="35"/>
    </row>
    <row r="20" spans="1:31" s="2" customFormat="1" ht="12" customHeight="1">
      <c r="A20" s="35"/>
      <c r="B20" s="40"/>
      <c r="C20" s="35"/>
      <c r="D20" s="108" t="s">
        <v>32</v>
      </c>
      <c r="E20" s="35"/>
      <c r="F20" s="35"/>
      <c r="G20" s="35"/>
      <c r="H20" s="35"/>
      <c r="I20" s="112" t="s">
        <v>26</v>
      </c>
      <c r="J20" s="111" t="s">
        <v>33</v>
      </c>
      <c r="K20" s="35"/>
      <c r="L20" s="110"/>
      <c r="S20" s="35"/>
      <c r="T20" s="35"/>
      <c r="U20" s="35"/>
      <c r="V20" s="35"/>
      <c r="W20" s="35"/>
      <c r="X20" s="35"/>
      <c r="Y20" s="35"/>
      <c r="Z20" s="35"/>
      <c r="AA20" s="35"/>
      <c r="AB20" s="35"/>
      <c r="AC20" s="35"/>
      <c r="AD20" s="35"/>
      <c r="AE20" s="35"/>
    </row>
    <row r="21" spans="1:31" s="2" customFormat="1" ht="18" customHeight="1">
      <c r="A21" s="35"/>
      <c r="B21" s="40"/>
      <c r="C21" s="35"/>
      <c r="D21" s="35"/>
      <c r="E21" s="111" t="s">
        <v>34</v>
      </c>
      <c r="F21" s="35"/>
      <c r="G21" s="35"/>
      <c r="H21" s="35"/>
      <c r="I21" s="112" t="s">
        <v>29</v>
      </c>
      <c r="J21" s="111" t="s">
        <v>35</v>
      </c>
      <c r="K21" s="35"/>
      <c r="L21" s="110"/>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09"/>
      <c r="J22" s="35"/>
      <c r="K22" s="35"/>
      <c r="L22" s="110"/>
      <c r="S22" s="35"/>
      <c r="T22" s="35"/>
      <c r="U22" s="35"/>
      <c r="V22" s="35"/>
      <c r="W22" s="35"/>
      <c r="X22" s="35"/>
      <c r="Y22" s="35"/>
      <c r="Z22" s="35"/>
      <c r="AA22" s="35"/>
      <c r="AB22" s="35"/>
      <c r="AC22" s="35"/>
      <c r="AD22" s="35"/>
      <c r="AE22" s="35"/>
    </row>
    <row r="23" spans="1:31" s="2" customFormat="1" ht="12" customHeight="1">
      <c r="A23" s="35"/>
      <c r="B23" s="40"/>
      <c r="C23" s="35"/>
      <c r="D23" s="108" t="s">
        <v>37</v>
      </c>
      <c r="E23" s="35"/>
      <c r="F23" s="35"/>
      <c r="G23" s="35"/>
      <c r="H23" s="35"/>
      <c r="I23" s="112" t="s">
        <v>26</v>
      </c>
      <c r="J23" s="111" t="str">
        <f>IF('Rekapitulace stavby'!AN19="","",'Rekapitulace stavby'!AN19)</f>
        <v/>
      </c>
      <c r="K23" s="35"/>
      <c r="L23" s="110"/>
      <c r="S23" s="35"/>
      <c r="T23" s="35"/>
      <c r="U23" s="35"/>
      <c r="V23" s="35"/>
      <c r="W23" s="35"/>
      <c r="X23" s="35"/>
      <c r="Y23" s="35"/>
      <c r="Z23" s="35"/>
      <c r="AA23" s="35"/>
      <c r="AB23" s="35"/>
      <c r="AC23" s="35"/>
      <c r="AD23" s="35"/>
      <c r="AE23" s="35"/>
    </row>
    <row r="24" spans="1:31" s="2" customFormat="1" ht="18" customHeight="1">
      <c r="A24" s="35"/>
      <c r="B24" s="40"/>
      <c r="C24" s="35"/>
      <c r="D24" s="35"/>
      <c r="E24" s="111" t="str">
        <f>IF('Rekapitulace stavby'!E20="","",'Rekapitulace stavby'!E20)</f>
        <v xml:space="preserve"> </v>
      </c>
      <c r="F24" s="35"/>
      <c r="G24" s="35"/>
      <c r="H24" s="35"/>
      <c r="I24" s="112" t="s">
        <v>29</v>
      </c>
      <c r="J24" s="111" t="str">
        <f>IF('Rekapitulace stavby'!AN20="","",'Rekapitulace stavby'!AN20)</f>
        <v/>
      </c>
      <c r="K24" s="35"/>
      <c r="L24" s="110"/>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09"/>
      <c r="J25" s="35"/>
      <c r="K25" s="35"/>
      <c r="L25" s="110"/>
      <c r="S25" s="35"/>
      <c r="T25" s="35"/>
      <c r="U25" s="35"/>
      <c r="V25" s="35"/>
      <c r="W25" s="35"/>
      <c r="X25" s="35"/>
      <c r="Y25" s="35"/>
      <c r="Z25" s="35"/>
      <c r="AA25" s="35"/>
      <c r="AB25" s="35"/>
      <c r="AC25" s="35"/>
      <c r="AD25" s="35"/>
      <c r="AE25" s="35"/>
    </row>
    <row r="26" spans="1:31" s="2" customFormat="1" ht="12" customHeight="1">
      <c r="A26" s="35"/>
      <c r="B26" s="40"/>
      <c r="C26" s="35"/>
      <c r="D26" s="108" t="s">
        <v>39</v>
      </c>
      <c r="E26" s="35"/>
      <c r="F26" s="35"/>
      <c r="G26" s="35"/>
      <c r="H26" s="35"/>
      <c r="I26" s="109"/>
      <c r="J26" s="35"/>
      <c r="K26" s="35"/>
      <c r="L26" s="110"/>
      <c r="S26" s="35"/>
      <c r="T26" s="35"/>
      <c r="U26" s="35"/>
      <c r="V26" s="35"/>
      <c r="W26" s="35"/>
      <c r="X26" s="35"/>
      <c r="Y26" s="35"/>
      <c r="Z26" s="35"/>
      <c r="AA26" s="35"/>
      <c r="AB26" s="35"/>
      <c r="AC26" s="35"/>
      <c r="AD26" s="35"/>
      <c r="AE26" s="35"/>
    </row>
    <row r="27" spans="1:31" s="8" customFormat="1" ht="16.5" customHeight="1">
      <c r="A27" s="114"/>
      <c r="B27" s="115"/>
      <c r="C27" s="114"/>
      <c r="D27" s="114"/>
      <c r="E27" s="376" t="s">
        <v>19</v>
      </c>
      <c r="F27" s="376"/>
      <c r="G27" s="376"/>
      <c r="H27" s="376"/>
      <c r="I27" s="116"/>
      <c r="J27" s="114"/>
      <c r="K27" s="114"/>
      <c r="L27" s="117"/>
      <c r="S27" s="114"/>
      <c r="T27" s="114"/>
      <c r="U27" s="114"/>
      <c r="V27" s="114"/>
      <c r="W27" s="114"/>
      <c r="X27" s="114"/>
      <c r="Y27" s="114"/>
      <c r="Z27" s="114"/>
      <c r="AA27" s="114"/>
      <c r="AB27" s="114"/>
      <c r="AC27" s="114"/>
      <c r="AD27" s="114"/>
      <c r="AE27" s="114"/>
    </row>
    <row r="28" spans="1:31" s="2" customFormat="1" ht="6.95" customHeight="1">
      <c r="A28" s="35"/>
      <c r="B28" s="40"/>
      <c r="C28" s="35"/>
      <c r="D28" s="35"/>
      <c r="E28" s="35"/>
      <c r="F28" s="35"/>
      <c r="G28" s="35"/>
      <c r="H28" s="35"/>
      <c r="I28" s="109"/>
      <c r="J28" s="35"/>
      <c r="K28" s="35"/>
      <c r="L28" s="110"/>
      <c r="S28" s="35"/>
      <c r="T28" s="35"/>
      <c r="U28" s="35"/>
      <c r="V28" s="35"/>
      <c r="W28" s="35"/>
      <c r="X28" s="35"/>
      <c r="Y28" s="35"/>
      <c r="Z28" s="35"/>
      <c r="AA28" s="35"/>
      <c r="AB28" s="35"/>
      <c r="AC28" s="35"/>
      <c r="AD28" s="35"/>
      <c r="AE28" s="35"/>
    </row>
    <row r="29" spans="1:31" s="2" customFormat="1" ht="6.95" customHeight="1">
      <c r="A29" s="35"/>
      <c r="B29" s="40"/>
      <c r="C29" s="35"/>
      <c r="D29" s="118"/>
      <c r="E29" s="118"/>
      <c r="F29" s="118"/>
      <c r="G29" s="118"/>
      <c r="H29" s="118"/>
      <c r="I29" s="119"/>
      <c r="J29" s="118"/>
      <c r="K29" s="118"/>
      <c r="L29" s="110"/>
      <c r="S29" s="35"/>
      <c r="T29" s="35"/>
      <c r="U29" s="35"/>
      <c r="V29" s="35"/>
      <c r="W29" s="35"/>
      <c r="X29" s="35"/>
      <c r="Y29" s="35"/>
      <c r="Z29" s="35"/>
      <c r="AA29" s="35"/>
      <c r="AB29" s="35"/>
      <c r="AC29" s="35"/>
      <c r="AD29" s="35"/>
      <c r="AE29" s="35"/>
    </row>
    <row r="30" spans="1:31" s="2" customFormat="1" ht="25.35" customHeight="1">
      <c r="A30" s="35"/>
      <c r="B30" s="40"/>
      <c r="C30" s="35"/>
      <c r="D30" s="120" t="s">
        <v>41</v>
      </c>
      <c r="E30" s="35"/>
      <c r="F30" s="35"/>
      <c r="G30" s="35"/>
      <c r="H30" s="35"/>
      <c r="I30" s="109"/>
      <c r="J30" s="121">
        <f>ROUND(J92, 2)</f>
        <v>0</v>
      </c>
      <c r="K30" s="35"/>
      <c r="L30" s="110"/>
      <c r="S30" s="35"/>
      <c r="T30" s="35"/>
      <c r="U30" s="35"/>
      <c r="V30" s="35"/>
      <c r="W30" s="35"/>
      <c r="X30" s="35"/>
      <c r="Y30" s="35"/>
      <c r="Z30" s="35"/>
      <c r="AA30" s="35"/>
      <c r="AB30" s="35"/>
      <c r="AC30" s="35"/>
      <c r="AD30" s="35"/>
      <c r="AE30" s="35"/>
    </row>
    <row r="31" spans="1:31" s="2" customFormat="1" ht="6.95" customHeight="1">
      <c r="A31" s="35"/>
      <c r="B31" s="40"/>
      <c r="C31" s="35"/>
      <c r="D31" s="118"/>
      <c r="E31" s="118"/>
      <c r="F31" s="118"/>
      <c r="G31" s="118"/>
      <c r="H31" s="118"/>
      <c r="I31" s="119"/>
      <c r="J31" s="118"/>
      <c r="K31" s="118"/>
      <c r="L31" s="110"/>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43</v>
      </c>
      <c r="G32" s="35"/>
      <c r="H32" s="35"/>
      <c r="I32" s="123" t="s">
        <v>42</v>
      </c>
      <c r="J32" s="122" t="s">
        <v>44</v>
      </c>
      <c r="K32" s="35"/>
      <c r="L32" s="110"/>
      <c r="S32" s="35"/>
      <c r="T32" s="35"/>
      <c r="U32" s="35"/>
      <c r="V32" s="35"/>
      <c r="W32" s="35"/>
      <c r="X32" s="35"/>
      <c r="Y32" s="35"/>
      <c r="Z32" s="35"/>
      <c r="AA32" s="35"/>
      <c r="AB32" s="35"/>
      <c r="AC32" s="35"/>
      <c r="AD32" s="35"/>
      <c r="AE32" s="35"/>
    </row>
    <row r="33" spans="1:31" s="2" customFormat="1" ht="14.45" customHeight="1">
      <c r="A33" s="35"/>
      <c r="B33" s="40"/>
      <c r="C33" s="35"/>
      <c r="D33" s="124" t="s">
        <v>45</v>
      </c>
      <c r="E33" s="108" t="s">
        <v>46</v>
      </c>
      <c r="F33" s="125">
        <f>ROUND((SUM(BE92:BE205)),  2)</f>
        <v>0</v>
      </c>
      <c r="G33" s="35"/>
      <c r="H33" s="35"/>
      <c r="I33" s="126">
        <v>0.21</v>
      </c>
      <c r="J33" s="125">
        <f>ROUND(((SUM(BE92:BE205))*I33),  2)</f>
        <v>0</v>
      </c>
      <c r="K33" s="35"/>
      <c r="L33" s="110"/>
      <c r="S33" s="35"/>
      <c r="T33" s="35"/>
      <c r="U33" s="35"/>
      <c r="V33" s="35"/>
      <c r="W33" s="35"/>
      <c r="X33" s="35"/>
      <c r="Y33" s="35"/>
      <c r="Z33" s="35"/>
      <c r="AA33" s="35"/>
      <c r="AB33" s="35"/>
      <c r="AC33" s="35"/>
      <c r="AD33" s="35"/>
      <c r="AE33" s="35"/>
    </row>
    <row r="34" spans="1:31" s="2" customFormat="1" ht="14.45" customHeight="1">
      <c r="A34" s="35"/>
      <c r="B34" s="40"/>
      <c r="C34" s="35"/>
      <c r="D34" s="35"/>
      <c r="E34" s="108" t="s">
        <v>47</v>
      </c>
      <c r="F34" s="125">
        <f>ROUND((SUM(BF92:BF205)),  2)</f>
        <v>0</v>
      </c>
      <c r="G34" s="35"/>
      <c r="H34" s="35"/>
      <c r="I34" s="126">
        <v>0.15</v>
      </c>
      <c r="J34" s="125">
        <f>ROUND(((SUM(BF92:BF205))*I34),  2)</f>
        <v>0</v>
      </c>
      <c r="K34" s="35"/>
      <c r="L34" s="110"/>
      <c r="S34" s="35"/>
      <c r="T34" s="35"/>
      <c r="U34" s="35"/>
      <c r="V34" s="35"/>
      <c r="W34" s="35"/>
      <c r="X34" s="35"/>
      <c r="Y34" s="35"/>
      <c r="Z34" s="35"/>
      <c r="AA34" s="35"/>
      <c r="AB34" s="35"/>
      <c r="AC34" s="35"/>
      <c r="AD34" s="35"/>
      <c r="AE34" s="35"/>
    </row>
    <row r="35" spans="1:31" s="2" customFormat="1" ht="14.45" hidden="1" customHeight="1">
      <c r="A35" s="35"/>
      <c r="B35" s="40"/>
      <c r="C35" s="35"/>
      <c r="D35" s="35"/>
      <c r="E35" s="108" t="s">
        <v>48</v>
      </c>
      <c r="F35" s="125">
        <f>ROUND((SUM(BG92:BG205)),  2)</f>
        <v>0</v>
      </c>
      <c r="G35" s="35"/>
      <c r="H35" s="35"/>
      <c r="I35" s="126">
        <v>0.21</v>
      </c>
      <c r="J35" s="125">
        <f>0</f>
        <v>0</v>
      </c>
      <c r="K35" s="35"/>
      <c r="L35" s="110"/>
      <c r="S35" s="35"/>
      <c r="T35" s="35"/>
      <c r="U35" s="35"/>
      <c r="V35" s="35"/>
      <c r="W35" s="35"/>
      <c r="X35" s="35"/>
      <c r="Y35" s="35"/>
      <c r="Z35" s="35"/>
      <c r="AA35" s="35"/>
      <c r="AB35" s="35"/>
      <c r="AC35" s="35"/>
      <c r="AD35" s="35"/>
      <c r="AE35" s="35"/>
    </row>
    <row r="36" spans="1:31" s="2" customFormat="1" ht="14.45" hidden="1" customHeight="1">
      <c r="A36" s="35"/>
      <c r="B36" s="40"/>
      <c r="C36" s="35"/>
      <c r="D36" s="35"/>
      <c r="E36" s="108" t="s">
        <v>49</v>
      </c>
      <c r="F36" s="125">
        <f>ROUND((SUM(BH92:BH205)),  2)</f>
        <v>0</v>
      </c>
      <c r="G36" s="35"/>
      <c r="H36" s="35"/>
      <c r="I36" s="126">
        <v>0.15</v>
      </c>
      <c r="J36" s="125">
        <f>0</f>
        <v>0</v>
      </c>
      <c r="K36" s="35"/>
      <c r="L36" s="110"/>
      <c r="S36" s="35"/>
      <c r="T36" s="35"/>
      <c r="U36" s="35"/>
      <c r="V36" s="35"/>
      <c r="W36" s="35"/>
      <c r="X36" s="35"/>
      <c r="Y36" s="35"/>
      <c r="Z36" s="35"/>
      <c r="AA36" s="35"/>
      <c r="AB36" s="35"/>
      <c r="AC36" s="35"/>
      <c r="AD36" s="35"/>
      <c r="AE36" s="35"/>
    </row>
    <row r="37" spans="1:31" s="2" customFormat="1" ht="14.45" hidden="1" customHeight="1">
      <c r="A37" s="35"/>
      <c r="B37" s="40"/>
      <c r="C37" s="35"/>
      <c r="D37" s="35"/>
      <c r="E37" s="108" t="s">
        <v>50</v>
      </c>
      <c r="F37" s="125">
        <f>ROUND((SUM(BI92:BI205)),  2)</f>
        <v>0</v>
      </c>
      <c r="G37" s="35"/>
      <c r="H37" s="35"/>
      <c r="I37" s="126">
        <v>0</v>
      </c>
      <c r="J37" s="125">
        <f>0</f>
        <v>0</v>
      </c>
      <c r="K37" s="35"/>
      <c r="L37" s="110"/>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09"/>
      <c r="J38" s="35"/>
      <c r="K38" s="35"/>
      <c r="L38" s="110"/>
      <c r="S38" s="35"/>
      <c r="T38" s="35"/>
      <c r="U38" s="35"/>
      <c r="V38" s="35"/>
      <c r="W38" s="35"/>
      <c r="X38" s="35"/>
      <c r="Y38" s="35"/>
      <c r="Z38" s="35"/>
      <c r="AA38" s="35"/>
      <c r="AB38" s="35"/>
      <c r="AC38" s="35"/>
      <c r="AD38" s="35"/>
      <c r="AE38" s="35"/>
    </row>
    <row r="39" spans="1:31" s="2" customFormat="1" ht="25.35" customHeight="1">
      <c r="A39" s="35"/>
      <c r="B39" s="40"/>
      <c r="C39" s="127"/>
      <c r="D39" s="128" t="s">
        <v>51</v>
      </c>
      <c r="E39" s="129"/>
      <c r="F39" s="129"/>
      <c r="G39" s="130" t="s">
        <v>52</v>
      </c>
      <c r="H39" s="131" t="s">
        <v>53</v>
      </c>
      <c r="I39" s="132"/>
      <c r="J39" s="133">
        <f>SUM(J30:J37)</f>
        <v>0</v>
      </c>
      <c r="K39" s="134"/>
      <c r="L39" s="110"/>
      <c r="S39" s="35"/>
      <c r="T39" s="35"/>
      <c r="U39" s="35"/>
      <c r="V39" s="35"/>
      <c r="W39" s="35"/>
      <c r="X39" s="35"/>
      <c r="Y39" s="35"/>
      <c r="Z39" s="35"/>
      <c r="AA39" s="35"/>
      <c r="AB39" s="35"/>
      <c r="AC39" s="35"/>
      <c r="AD39" s="35"/>
      <c r="AE39" s="35"/>
    </row>
    <row r="40" spans="1:31" s="2" customFormat="1" ht="14.45" customHeight="1">
      <c r="A40" s="35"/>
      <c r="B40" s="135"/>
      <c r="C40" s="136"/>
      <c r="D40" s="136"/>
      <c r="E40" s="136"/>
      <c r="F40" s="136"/>
      <c r="G40" s="136"/>
      <c r="H40" s="136"/>
      <c r="I40" s="137"/>
      <c r="J40" s="136"/>
      <c r="K40" s="136"/>
      <c r="L40" s="110"/>
      <c r="S40" s="35"/>
      <c r="T40" s="35"/>
      <c r="U40" s="35"/>
      <c r="V40" s="35"/>
      <c r="W40" s="35"/>
      <c r="X40" s="35"/>
      <c r="Y40" s="35"/>
      <c r="Z40" s="35"/>
      <c r="AA40" s="35"/>
      <c r="AB40" s="35"/>
      <c r="AC40" s="35"/>
      <c r="AD40" s="35"/>
      <c r="AE40" s="35"/>
    </row>
    <row r="44" spans="1:31" s="2" customFormat="1" ht="6.95" customHeight="1">
      <c r="A44" s="35"/>
      <c r="B44" s="138"/>
      <c r="C44" s="139"/>
      <c r="D44" s="139"/>
      <c r="E44" s="139"/>
      <c r="F44" s="139"/>
      <c r="G44" s="139"/>
      <c r="H44" s="139"/>
      <c r="I44" s="140"/>
      <c r="J44" s="139"/>
      <c r="K44" s="139"/>
      <c r="L44" s="110"/>
      <c r="S44" s="35"/>
      <c r="T44" s="35"/>
      <c r="U44" s="35"/>
      <c r="V44" s="35"/>
      <c r="W44" s="35"/>
      <c r="X44" s="35"/>
      <c r="Y44" s="35"/>
      <c r="Z44" s="35"/>
      <c r="AA44" s="35"/>
      <c r="AB44" s="35"/>
      <c r="AC44" s="35"/>
      <c r="AD44" s="35"/>
      <c r="AE44" s="35"/>
    </row>
    <row r="45" spans="1:31" s="2" customFormat="1" ht="24.95" customHeight="1">
      <c r="A45" s="35"/>
      <c r="B45" s="36"/>
      <c r="C45" s="24" t="s">
        <v>90</v>
      </c>
      <c r="D45" s="37"/>
      <c r="E45" s="37"/>
      <c r="F45" s="37"/>
      <c r="G45" s="37"/>
      <c r="H45" s="37"/>
      <c r="I45" s="109"/>
      <c r="J45" s="37"/>
      <c r="K45" s="37"/>
      <c r="L45" s="110"/>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09"/>
      <c r="J46" s="37"/>
      <c r="K46" s="37"/>
      <c r="L46" s="110"/>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109"/>
      <c r="J47" s="37"/>
      <c r="K47" s="37"/>
      <c r="L47" s="110"/>
      <c r="S47" s="35"/>
      <c r="T47" s="35"/>
      <c r="U47" s="35"/>
      <c r="V47" s="35"/>
      <c r="W47" s="35"/>
      <c r="X47" s="35"/>
      <c r="Y47" s="35"/>
      <c r="Z47" s="35"/>
      <c r="AA47" s="35"/>
      <c r="AB47" s="35"/>
      <c r="AC47" s="35"/>
      <c r="AD47" s="35"/>
      <c r="AE47" s="35"/>
    </row>
    <row r="48" spans="1:31" s="2" customFormat="1" ht="16.5" customHeight="1">
      <c r="A48" s="35"/>
      <c r="B48" s="36"/>
      <c r="C48" s="37"/>
      <c r="D48" s="37"/>
      <c r="E48" s="377" t="str">
        <f>E7</f>
        <v>Odstranění závad požární ochrany a výměna prosklené štítové stěny v objektu Sportovní hala</v>
      </c>
      <c r="F48" s="378"/>
      <c r="G48" s="378"/>
      <c r="H48" s="378"/>
      <c r="I48" s="109"/>
      <c r="J48" s="37"/>
      <c r="K48" s="37"/>
      <c r="L48" s="110"/>
      <c r="S48" s="35"/>
      <c r="T48" s="35"/>
      <c r="U48" s="35"/>
      <c r="V48" s="35"/>
      <c r="W48" s="35"/>
      <c r="X48" s="35"/>
      <c r="Y48" s="35"/>
      <c r="Z48" s="35"/>
      <c r="AA48" s="35"/>
      <c r="AB48" s="35"/>
      <c r="AC48" s="35"/>
      <c r="AD48" s="35"/>
      <c r="AE48" s="35"/>
    </row>
    <row r="49" spans="1:47" s="2" customFormat="1" ht="12" customHeight="1">
      <c r="A49" s="35"/>
      <c r="B49" s="36"/>
      <c r="C49" s="30" t="s">
        <v>88</v>
      </c>
      <c r="D49" s="37"/>
      <c r="E49" s="37"/>
      <c r="F49" s="37"/>
      <c r="G49" s="37"/>
      <c r="H49" s="37"/>
      <c r="I49" s="109"/>
      <c r="J49" s="37"/>
      <c r="K49" s="37"/>
      <c r="L49" s="110"/>
      <c r="S49" s="35"/>
      <c r="T49" s="35"/>
      <c r="U49" s="35"/>
      <c r="V49" s="35"/>
      <c r="W49" s="35"/>
      <c r="X49" s="35"/>
      <c r="Y49" s="35"/>
      <c r="Z49" s="35"/>
      <c r="AA49" s="35"/>
      <c r="AB49" s="35"/>
      <c r="AC49" s="35"/>
      <c r="AD49" s="35"/>
      <c r="AE49" s="35"/>
    </row>
    <row r="50" spans="1:47" s="2" customFormat="1" ht="16.5" customHeight="1">
      <c r="A50" s="35"/>
      <c r="B50" s="36"/>
      <c r="C50" s="37"/>
      <c r="D50" s="37"/>
      <c r="E50" s="349" t="str">
        <f>E9</f>
        <v>1 - Odstranění závad požární ochrany</v>
      </c>
      <c r="F50" s="379"/>
      <c r="G50" s="379"/>
      <c r="H50" s="379"/>
      <c r="I50" s="109"/>
      <c r="J50" s="37"/>
      <c r="K50" s="37"/>
      <c r="L50" s="110"/>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09"/>
      <c r="J51" s="37"/>
      <c r="K51" s="37"/>
      <c r="L51" s="110"/>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ul. Práce 17, Děčín 4</v>
      </c>
      <c r="G52" s="37"/>
      <c r="H52" s="37"/>
      <c r="I52" s="112" t="s">
        <v>23</v>
      </c>
      <c r="J52" s="60" t="str">
        <f>IF(J12="","",J12)</f>
        <v>17. 2. 2020</v>
      </c>
      <c r="K52" s="37"/>
      <c r="L52" s="110"/>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09"/>
      <c r="J53" s="37"/>
      <c r="K53" s="37"/>
      <c r="L53" s="110"/>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Statutární město Děčín</v>
      </c>
      <c r="G54" s="37"/>
      <c r="H54" s="37"/>
      <c r="I54" s="112" t="s">
        <v>32</v>
      </c>
      <c r="J54" s="33" t="str">
        <f>E21</f>
        <v>Vladimír Vidai</v>
      </c>
      <c r="K54" s="37"/>
      <c r="L54" s="110"/>
      <c r="S54" s="35"/>
      <c r="T54" s="35"/>
      <c r="U54" s="35"/>
      <c r="V54" s="35"/>
      <c r="W54" s="35"/>
      <c r="X54" s="35"/>
      <c r="Y54" s="35"/>
      <c r="Z54" s="35"/>
      <c r="AA54" s="35"/>
      <c r="AB54" s="35"/>
      <c r="AC54" s="35"/>
      <c r="AD54" s="35"/>
      <c r="AE54" s="35"/>
    </row>
    <row r="55" spans="1:47" s="2" customFormat="1" ht="15.2" customHeight="1">
      <c r="A55" s="35"/>
      <c r="B55" s="36"/>
      <c r="C55" s="30" t="s">
        <v>30</v>
      </c>
      <c r="D55" s="37"/>
      <c r="E55" s="37"/>
      <c r="F55" s="28" t="str">
        <f>IF(E18="","",E18)</f>
        <v>Vyplň údaj</v>
      </c>
      <c r="G55" s="37"/>
      <c r="H55" s="37"/>
      <c r="I55" s="112" t="s">
        <v>37</v>
      </c>
      <c r="J55" s="33" t="str">
        <f>E24</f>
        <v xml:space="preserve"> </v>
      </c>
      <c r="K55" s="37"/>
      <c r="L55" s="110"/>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09"/>
      <c r="J56" s="37"/>
      <c r="K56" s="37"/>
      <c r="L56" s="110"/>
      <c r="S56" s="35"/>
      <c r="T56" s="35"/>
      <c r="U56" s="35"/>
      <c r="V56" s="35"/>
      <c r="W56" s="35"/>
      <c r="X56" s="35"/>
      <c r="Y56" s="35"/>
      <c r="Z56" s="35"/>
      <c r="AA56" s="35"/>
      <c r="AB56" s="35"/>
      <c r="AC56" s="35"/>
      <c r="AD56" s="35"/>
      <c r="AE56" s="35"/>
    </row>
    <row r="57" spans="1:47" s="2" customFormat="1" ht="29.25" customHeight="1">
      <c r="A57" s="35"/>
      <c r="B57" s="36"/>
      <c r="C57" s="141" t="s">
        <v>91</v>
      </c>
      <c r="D57" s="142"/>
      <c r="E57" s="142"/>
      <c r="F57" s="142"/>
      <c r="G57" s="142"/>
      <c r="H57" s="142"/>
      <c r="I57" s="143"/>
      <c r="J57" s="144" t="s">
        <v>92</v>
      </c>
      <c r="K57" s="142"/>
      <c r="L57" s="110"/>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09"/>
      <c r="J58" s="37"/>
      <c r="K58" s="37"/>
      <c r="L58" s="110"/>
      <c r="S58" s="35"/>
      <c r="T58" s="35"/>
      <c r="U58" s="35"/>
      <c r="V58" s="35"/>
      <c r="W58" s="35"/>
      <c r="X58" s="35"/>
      <c r="Y58" s="35"/>
      <c r="Z58" s="35"/>
      <c r="AA58" s="35"/>
      <c r="AB58" s="35"/>
      <c r="AC58" s="35"/>
      <c r="AD58" s="35"/>
      <c r="AE58" s="35"/>
    </row>
    <row r="59" spans="1:47" s="2" customFormat="1" ht="22.9" customHeight="1">
      <c r="A59" s="35"/>
      <c r="B59" s="36"/>
      <c r="C59" s="145" t="s">
        <v>73</v>
      </c>
      <c r="D59" s="37"/>
      <c r="E59" s="37"/>
      <c r="F59" s="37"/>
      <c r="G59" s="37"/>
      <c r="H59" s="37"/>
      <c r="I59" s="109"/>
      <c r="J59" s="78">
        <f>J92</f>
        <v>0</v>
      </c>
      <c r="K59" s="37"/>
      <c r="L59" s="110"/>
      <c r="S59" s="35"/>
      <c r="T59" s="35"/>
      <c r="U59" s="35"/>
      <c r="V59" s="35"/>
      <c r="W59" s="35"/>
      <c r="X59" s="35"/>
      <c r="Y59" s="35"/>
      <c r="Z59" s="35"/>
      <c r="AA59" s="35"/>
      <c r="AB59" s="35"/>
      <c r="AC59" s="35"/>
      <c r="AD59" s="35"/>
      <c r="AE59" s="35"/>
      <c r="AU59" s="18" t="s">
        <v>93</v>
      </c>
    </row>
    <row r="60" spans="1:47" s="9" customFormat="1" ht="24.95" customHeight="1">
      <c r="B60" s="146"/>
      <c r="C60" s="147"/>
      <c r="D60" s="148" t="s">
        <v>94</v>
      </c>
      <c r="E60" s="149"/>
      <c r="F60" s="149"/>
      <c r="G60" s="149"/>
      <c r="H60" s="149"/>
      <c r="I60" s="150"/>
      <c r="J60" s="151">
        <f>J93</f>
        <v>0</v>
      </c>
      <c r="K60" s="147"/>
      <c r="L60" s="152"/>
    </row>
    <row r="61" spans="1:47" s="10" customFormat="1" ht="19.899999999999999" customHeight="1">
      <c r="B61" s="153"/>
      <c r="C61" s="154"/>
      <c r="D61" s="155" t="s">
        <v>95</v>
      </c>
      <c r="E61" s="156"/>
      <c r="F61" s="156"/>
      <c r="G61" s="156"/>
      <c r="H61" s="156"/>
      <c r="I61" s="157"/>
      <c r="J61" s="158">
        <f>J94</f>
        <v>0</v>
      </c>
      <c r="K61" s="154"/>
      <c r="L61" s="159"/>
    </row>
    <row r="62" spans="1:47" s="10" customFormat="1" ht="19.899999999999999" customHeight="1">
      <c r="B62" s="153"/>
      <c r="C62" s="154"/>
      <c r="D62" s="155" t="s">
        <v>96</v>
      </c>
      <c r="E62" s="156"/>
      <c r="F62" s="156"/>
      <c r="G62" s="156"/>
      <c r="H62" s="156"/>
      <c r="I62" s="157"/>
      <c r="J62" s="158">
        <f>J98</f>
        <v>0</v>
      </c>
      <c r="K62" s="154"/>
      <c r="L62" s="159"/>
    </row>
    <row r="63" spans="1:47" s="10" customFormat="1" ht="19.899999999999999" customHeight="1">
      <c r="B63" s="153"/>
      <c r="C63" s="154"/>
      <c r="D63" s="155" t="s">
        <v>97</v>
      </c>
      <c r="E63" s="156"/>
      <c r="F63" s="156"/>
      <c r="G63" s="156"/>
      <c r="H63" s="156"/>
      <c r="I63" s="157"/>
      <c r="J63" s="158">
        <f>J122</f>
        <v>0</v>
      </c>
      <c r="K63" s="154"/>
      <c r="L63" s="159"/>
    </row>
    <row r="64" spans="1:47" s="10" customFormat="1" ht="19.899999999999999" customHeight="1">
      <c r="B64" s="153"/>
      <c r="C64" s="154"/>
      <c r="D64" s="155" t="s">
        <v>98</v>
      </c>
      <c r="E64" s="156"/>
      <c r="F64" s="156"/>
      <c r="G64" s="156"/>
      <c r="H64" s="156"/>
      <c r="I64" s="157"/>
      <c r="J64" s="158">
        <f>J126</f>
        <v>0</v>
      </c>
      <c r="K64" s="154"/>
      <c r="L64" s="159"/>
    </row>
    <row r="65" spans="1:31" s="10" customFormat="1" ht="19.899999999999999" customHeight="1">
      <c r="B65" s="153"/>
      <c r="C65" s="154"/>
      <c r="D65" s="155" t="s">
        <v>99</v>
      </c>
      <c r="E65" s="156"/>
      <c r="F65" s="156"/>
      <c r="G65" s="156"/>
      <c r="H65" s="156"/>
      <c r="I65" s="157"/>
      <c r="J65" s="158">
        <f>J149</f>
        <v>0</v>
      </c>
      <c r="K65" s="154"/>
      <c r="L65" s="159"/>
    </row>
    <row r="66" spans="1:31" s="10" customFormat="1" ht="19.899999999999999" customHeight="1">
      <c r="B66" s="153"/>
      <c r="C66" s="154"/>
      <c r="D66" s="155" t="s">
        <v>100</v>
      </c>
      <c r="E66" s="156"/>
      <c r="F66" s="156"/>
      <c r="G66" s="156"/>
      <c r="H66" s="156"/>
      <c r="I66" s="157"/>
      <c r="J66" s="158">
        <f>J158</f>
        <v>0</v>
      </c>
      <c r="K66" s="154"/>
      <c r="L66" s="159"/>
    </row>
    <row r="67" spans="1:31" s="9" customFormat="1" ht="24.95" customHeight="1">
      <c r="B67" s="146"/>
      <c r="C67" s="147"/>
      <c r="D67" s="148" t="s">
        <v>101</v>
      </c>
      <c r="E67" s="149"/>
      <c r="F67" s="149"/>
      <c r="G67" s="149"/>
      <c r="H67" s="149"/>
      <c r="I67" s="150"/>
      <c r="J67" s="151">
        <f>J161</f>
        <v>0</v>
      </c>
      <c r="K67" s="147"/>
      <c r="L67" s="152"/>
    </row>
    <row r="68" spans="1:31" s="10" customFormat="1" ht="19.899999999999999" customHeight="1">
      <c r="B68" s="153"/>
      <c r="C68" s="154"/>
      <c r="D68" s="155" t="s">
        <v>102</v>
      </c>
      <c r="E68" s="156"/>
      <c r="F68" s="156"/>
      <c r="G68" s="156"/>
      <c r="H68" s="156"/>
      <c r="I68" s="157"/>
      <c r="J68" s="158">
        <f>J162</f>
        <v>0</v>
      </c>
      <c r="K68" s="154"/>
      <c r="L68" s="159"/>
    </row>
    <row r="69" spans="1:31" s="10" customFormat="1" ht="19.899999999999999" customHeight="1">
      <c r="B69" s="153"/>
      <c r="C69" s="154"/>
      <c r="D69" s="155" t="s">
        <v>103</v>
      </c>
      <c r="E69" s="156"/>
      <c r="F69" s="156"/>
      <c r="G69" s="156"/>
      <c r="H69" s="156"/>
      <c r="I69" s="157"/>
      <c r="J69" s="158">
        <f>J164</f>
        <v>0</v>
      </c>
      <c r="K69" s="154"/>
      <c r="L69" s="159"/>
    </row>
    <row r="70" spans="1:31" s="10" customFormat="1" ht="19.899999999999999" customHeight="1">
      <c r="B70" s="153"/>
      <c r="C70" s="154"/>
      <c r="D70" s="155" t="s">
        <v>104</v>
      </c>
      <c r="E70" s="156"/>
      <c r="F70" s="156"/>
      <c r="G70" s="156"/>
      <c r="H70" s="156"/>
      <c r="I70" s="157"/>
      <c r="J70" s="158">
        <f>J173</f>
        <v>0</v>
      </c>
      <c r="K70" s="154"/>
      <c r="L70" s="159"/>
    </row>
    <row r="71" spans="1:31" s="10" customFormat="1" ht="19.899999999999999" customHeight="1">
      <c r="B71" s="153"/>
      <c r="C71" s="154"/>
      <c r="D71" s="155" t="s">
        <v>105</v>
      </c>
      <c r="E71" s="156"/>
      <c r="F71" s="156"/>
      <c r="G71" s="156"/>
      <c r="H71" s="156"/>
      <c r="I71" s="157"/>
      <c r="J71" s="158">
        <f>J179</f>
        <v>0</v>
      </c>
      <c r="K71" s="154"/>
      <c r="L71" s="159"/>
    </row>
    <row r="72" spans="1:31" s="10" customFormat="1" ht="19.899999999999999" customHeight="1">
      <c r="B72" s="153"/>
      <c r="C72" s="154"/>
      <c r="D72" s="155" t="s">
        <v>106</v>
      </c>
      <c r="E72" s="156"/>
      <c r="F72" s="156"/>
      <c r="G72" s="156"/>
      <c r="H72" s="156"/>
      <c r="I72" s="157"/>
      <c r="J72" s="158">
        <f>J186</f>
        <v>0</v>
      </c>
      <c r="K72" s="154"/>
      <c r="L72" s="159"/>
    </row>
    <row r="73" spans="1:31" s="2" customFormat="1" ht="21.75" customHeight="1">
      <c r="A73" s="35"/>
      <c r="B73" s="36"/>
      <c r="C73" s="37"/>
      <c r="D73" s="37"/>
      <c r="E73" s="37"/>
      <c r="F73" s="37"/>
      <c r="G73" s="37"/>
      <c r="H73" s="37"/>
      <c r="I73" s="109"/>
      <c r="J73" s="37"/>
      <c r="K73" s="37"/>
      <c r="L73" s="110"/>
      <c r="S73" s="35"/>
      <c r="T73" s="35"/>
      <c r="U73" s="35"/>
      <c r="V73" s="35"/>
      <c r="W73" s="35"/>
      <c r="X73" s="35"/>
      <c r="Y73" s="35"/>
      <c r="Z73" s="35"/>
      <c r="AA73" s="35"/>
      <c r="AB73" s="35"/>
      <c r="AC73" s="35"/>
      <c r="AD73" s="35"/>
      <c r="AE73" s="35"/>
    </row>
    <row r="74" spans="1:31" s="2" customFormat="1" ht="6.95" customHeight="1">
      <c r="A74" s="35"/>
      <c r="B74" s="48"/>
      <c r="C74" s="49"/>
      <c r="D74" s="49"/>
      <c r="E74" s="49"/>
      <c r="F74" s="49"/>
      <c r="G74" s="49"/>
      <c r="H74" s="49"/>
      <c r="I74" s="137"/>
      <c r="J74" s="49"/>
      <c r="K74" s="49"/>
      <c r="L74" s="110"/>
      <c r="S74" s="35"/>
      <c r="T74" s="35"/>
      <c r="U74" s="35"/>
      <c r="V74" s="35"/>
      <c r="W74" s="35"/>
      <c r="X74" s="35"/>
      <c r="Y74" s="35"/>
      <c r="Z74" s="35"/>
      <c r="AA74" s="35"/>
      <c r="AB74" s="35"/>
      <c r="AC74" s="35"/>
      <c r="AD74" s="35"/>
      <c r="AE74" s="35"/>
    </row>
    <row r="78" spans="1:31" s="2" customFormat="1" ht="6.95" customHeight="1">
      <c r="A78" s="35"/>
      <c r="B78" s="50"/>
      <c r="C78" s="51"/>
      <c r="D78" s="51"/>
      <c r="E78" s="51"/>
      <c r="F78" s="51"/>
      <c r="G78" s="51"/>
      <c r="H78" s="51"/>
      <c r="I78" s="140"/>
      <c r="J78" s="51"/>
      <c r="K78" s="51"/>
      <c r="L78" s="110"/>
      <c r="S78" s="35"/>
      <c r="T78" s="35"/>
      <c r="U78" s="35"/>
      <c r="V78" s="35"/>
      <c r="W78" s="35"/>
      <c r="X78" s="35"/>
      <c r="Y78" s="35"/>
      <c r="Z78" s="35"/>
      <c r="AA78" s="35"/>
      <c r="AB78" s="35"/>
      <c r="AC78" s="35"/>
      <c r="AD78" s="35"/>
      <c r="AE78" s="35"/>
    </row>
    <row r="79" spans="1:31" s="2" customFormat="1" ht="24.95" customHeight="1">
      <c r="A79" s="35"/>
      <c r="B79" s="36"/>
      <c r="C79" s="24" t="s">
        <v>107</v>
      </c>
      <c r="D79" s="37"/>
      <c r="E79" s="37"/>
      <c r="F79" s="37"/>
      <c r="G79" s="37"/>
      <c r="H79" s="37"/>
      <c r="I79" s="109"/>
      <c r="J79" s="37"/>
      <c r="K79" s="37"/>
      <c r="L79" s="110"/>
      <c r="S79" s="35"/>
      <c r="T79" s="35"/>
      <c r="U79" s="35"/>
      <c r="V79" s="35"/>
      <c r="W79" s="35"/>
      <c r="X79" s="35"/>
      <c r="Y79" s="35"/>
      <c r="Z79" s="35"/>
      <c r="AA79" s="35"/>
      <c r="AB79" s="35"/>
      <c r="AC79" s="35"/>
      <c r="AD79" s="35"/>
      <c r="AE79" s="35"/>
    </row>
    <row r="80" spans="1:31" s="2" customFormat="1" ht="6.95" customHeight="1">
      <c r="A80" s="35"/>
      <c r="B80" s="36"/>
      <c r="C80" s="37"/>
      <c r="D80" s="37"/>
      <c r="E80" s="37"/>
      <c r="F80" s="37"/>
      <c r="G80" s="37"/>
      <c r="H80" s="37"/>
      <c r="I80" s="109"/>
      <c r="J80" s="37"/>
      <c r="K80" s="37"/>
      <c r="L80" s="110"/>
      <c r="S80" s="35"/>
      <c r="T80" s="35"/>
      <c r="U80" s="35"/>
      <c r="V80" s="35"/>
      <c r="W80" s="35"/>
      <c r="X80" s="35"/>
      <c r="Y80" s="35"/>
      <c r="Z80" s="35"/>
      <c r="AA80" s="35"/>
      <c r="AB80" s="35"/>
      <c r="AC80" s="35"/>
      <c r="AD80" s="35"/>
      <c r="AE80" s="35"/>
    </row>
    <row r="81" spans="1:65" s="2" customFormat="1" ht="12" customHeight="1">
      <c r="A81" s="35"/>
      <c r="B81" s="36"/>
      <c r="C81" s="30" t="s">
        <v>16</v>
      </c>
      <c r="D81" s="37"/>
      <c r="E81" s="37"/>
      <c r="F81" s="37"/>
      <c r="G81" s="37"/>
      <c r="H81" s="37"/>
      <c r="I81" s="109"/>
      <c r="J81" s="37"/>
      <c r="K81" s="37"/>
      <c r="L81" s="110"/>
      <c r="S81" s="35"/>
      <c r="T81" s="35"/>
      <c r="U81" s="35"/>
      <c r="V81" s="35"/>
      <c r="W81" s="35"/>
      <c r="X81" s="35"/>
      <c r="Y81" s="35"/>
      <c r="Z81" s="35"/>
      <c r="AA81" s="35"/>
      <c r="AB81" s="35"/>
      <c r="AC81" s="35"/>
      <c r="AD81" s="35"/>
      <c r="AE81" s="35"/>
    </row>
    <row r="82" spans="1:65" s="2" customFormat="1" ht="16.5" customHeight="1">
      <c r="A82" s="35"/>
      <c r="B82" s="36"/>
      <c r="C82" s="37"/>
      <c r="D82" s="37"/>
      <c r="E82" s="377" t="str">
        <f>E7</f>
        <v>Odstranění závad požární ochrany a výměna prosklené štítové stěny v objektu Sportovní hala</v>
      </c>
      <c r="F82" s="378"/>
      <c r="G82" s="378"/>
      <c r="H82" s="378"/>
      <c r="I82" s="109"/>
      <c r="J82" s="37"/>
      <c r="K82" s="37"/>
      <c r="L82" s="110"/>
      <c r="S82" s="35"/>
      <c r="T82" s="35"/>
      <c r="U82" s="35"/>
      <c r="V82" s="35"/>
      <c r="W82" s="35"/>
      <c r="X82" s="35"/>
      <c r="Y82" s="35"/>
      <c r="Z82" s="35"/>
      <c r="AA82" s="35"/>
      <c r="AB82" s="35"/>
      <c r="AC82" s="35"/>
      <c r="AD82" s="35"/>
      <c r="AE82" s="35"/>
    </row>
    <row r="83" spans="1:65" s="2" customFormat="1" ht="12" customHeight="1">
      <c r="A83" s="35"/>
      <c r="B83" s="36"/>
      <c r="C83" s="30" t="s">
        <v>88</v>
      </c>
      <c r="D83" s="37"/>
      <c r="E83" s="37"/>
      <c r="F83" s="37"/>
      <c r="G83" s="37"/>
      <c r="H83" s="37"/>
      <c r="I83" s="109"/>
      <c r="J83" s="37"/>
      <c r="K83" s="37"/>
      <c r="L83" s="110"/>
      <c r="S83" s="35"/>
      <c r="T83" s="35"/>
      <c r="U83" s="35"/>
      <c r="V83" s="35"/>
      <c r="W83" s="35"/>
      <c r="X83" s="35"/>
      <c r="Y83" s="35"/>
      <c r="Z83" s="35"/>
      <c r="AA83" s="35"/>
      <c r="AB83" s="35"/>
      <c r="AC83" s="35"/>
      <c r="AD83" s="35"/>
      <c r="AE83" s="35"/>
    </row>
    <row r="84" spans="1:65" s="2" customFormat="1" ht="16.5" customHeight="1">
      <c r="A84" s="35"/>
      <c r="B84" s="36"/>
      <c r="C84" s="37"/>
      <c r="D84" s="37"/>
      <c r="E84" s="349" t="str">
        <f>E9</f>
        <v>1 - Odstranění závad požární ochrany</v>
      </c>
      <c r="F84" s="379"/>
      <c r="G84" s="379"/>
      <c r="H84" s="379"/>
      <c r="I84" s="109"/>
      <c r="J84" s="37"/>
      <c r="K84" s="37"/>
      <c r="L84" s="110"/>
      <c r="S84" s="35"/>
      <c r="T84" s="35"/>
      <c r="U84" s="35"/>
      <c r="V84" s="35"/>
      <c r="W84" s="35"/>
      <c r="X84" s="35"/>
      <c r="Y84" s="35"/>
      <c r="Z84" s="35"/>
      <c r="AA84" s="35"/>
      <c r="AB84" s="35"/>
      <c r="AC84" s="35"/>
      <c r="AD84" s="35"/>
      <c r="AE84" s="35"/>
    </row>
    <row r="85" spans="1:65" s="2" customFormat="1" ht="6.95" customHeight="1">
      <c r="A85" s="35"/>
      <c r="B85" s="36"/>
      <c r="C85" s="37"/>
      <c r="D85" s="37"/>
      <c r="E85" s="37"/>
      <c r="F85" s="37"/>
      <c r="G85" s="37"/>
      <c r="H85" s="37"/>
      <c r="I85" s="109"/>
      <c r="J85" s="37"/>
      <c r="K85" s="37"/>
      <c r="L85" s="110"/>
      <c r="S85" s="35"/>
      <c r="T85" s="35"/>
      <c r="U85" s="35"/>
      <c r="V85" s="35"/>
      <c r="W85" s="35"/>
      <c r="X85" s="35"/>
      <c r="Y85" s="35"/>
      <c r="Z85" s="35"/>
      <c r="AA85" s="35"/>
      <c r="AB85" s="35"/>
      <c r="AC85" s="35"/>
      <c r="AD85" s="35"/>
      <c r="AE85" s="35"/>
    </row>
    <row r="86" spans="1:65" s="2" customFormat="1" ht="12" customHeight="1">
      <c r="A86" s="35"/>
      <c r="B86" s="36"/>
      <c r="C86" s="30" t="s">
        <v>21</v>
      </c>
      <c r="D86" s="37"/>
      <c r="E86" s="37"/>
      <c r="F86" s="28" t="str">
        <f>F12</f>
        <v>ul. Práce 17, Děčín 4</v>
      </c>
      <c r="G86" s="37"/>
      <c r="H86" s="37"/>
      <c r="I86" s="112" t="s">
        <v>23</v>
      </c>
      <c r="J86" s="60" t="str">
        <f>IF(J12="","",J12)</f>
        <v>17. 2. 2020</v>
      </c>
      <c r="K86" s="37"/>
      <c r="L86" s="110"/>
      <c r="S86" s="35"/>
      <c r="T86" s="35"/>
      <c r="U86" s="35"/>
      <c r="V86" s="35"/>
      <c r="W86" s="35"/>
      <c r="X86" s="35"/>
      <c r="Y86" s="35"/>
      <c r="Z86" s="35"/>
      <c r="AA86" s="35"/>
      <c r="AB86" s="35"/>
      <c r="AC86" s="35"/>
      <c r="AD86" s="35"/>
      <c r="AE86" s="35"/>
    </row>
    <row r="87" spans="1:65" s="2" customFormat="1" ht="6.95" customHeight="1">
      <c r="A87" s="35"/>
      <c r="B87" s="36"/>
      <c r="C87" s="37"/>
      <c r="D87" s="37"/>
      <c r="E87" s="37"/>
      <c r="F87" s="37"/>
      <c r="G87" s="37"/>
      <c r="H87" s="37"/>
      <c r="I87" s="109"/>
      <c r="J87" s="37"/>
      <c r="K87" s="37"/>
      <c r="L87" s="110"/>
      <c r="S87" s="35"/>
      <c r="T87" s="35"/>
      <c r="U87" s="35"/>
      <c r="V87" s="35"/>
      <c r="W87" s="35"/>
      <c r="X87" s="35"/>
      <c r="Y87" s="35"/>
      <c r="Z87" s="35"/>
      <c r="AA87" s="35"/>
      <c r="AB87" s="35"/>
      <c r="AC87" s="35"/>
      <c r="AD87" s="35"/>
      <c r="AE87" s="35"/>
    </row>
    <row r="88" spans="1:65" s="2" customFormat="1" ht="15.2" customHeight="1">
      <c r="A88" s="35"/>
      <c r="B88" s="36"/>
      <c r="C88" s="30" t="s">
        <v>25</v>
      </c>
      <c r="D88" s="37"/>
      <c r="E88" s="37"/>
      <c r="F88" s="28" t="str">
        <f>E15</f>
        <v>Statutární město Děčín</v>
      </c>
      <c r="G88" s="37"/>
      <c r="H88" s="37"/>
      <c r="I88" s="112" t="s">
        <v>32</v>
      </c>
      <c r="J88" s="33" t="str">
        <f>E21</f>
        <v>Vladimír Vidai</v>
      </c>
      <c r="K88" s="37"/>
      <c r="L88" s="110"/>
      <c r="S88" s="35"/>
      <c r="T88" s="35"/>
      <c r="U88" s="35"/>
      <c r="V88" s="35"/>
      <c r="W88" s="35"/>
      <c r="X88" s="35"/>
      <c r="Y88" s="35"/>
      <c r="Z88" s="35"/>
      <c r="AA88" s="35"/>
      <c r="AB88" s="35"/>
      <c r="AC88" s="35"/>
      <c r="AD88" s="35"/>
      <c r="AE88" s="35"/>
    </row>
    <row r="89" spans="1:65" s="2" customFormat="1" ht="15.2" customHeight="1">
      <c r="A89" s="35"/>
      <c r="B89" s="36"/>
      <c r="C89" s="30" t="s">
        <v>30</v>
      </c>
      <c r="D89" s="37"/>
      <c r="E89" s="37"/>
      <c r="F89" s="28" t="str">
        <f>IF(E18="","",E18)</f>
        <v>Vyplň údaj</v>
      </c>
      <c r="G89" s="37"/>
      <c r="H89" s="37"/>
      <c r="I89" s="112" t="s">
        <v>37</v>
      </c>
      <c r="J89" s="33" t="str">
        <f>E24</f>
        <v xml:space="preserve"> </v>
      </c>
      <c r="K89" s="37"/>
      <c r="L89" s="110"/>
      <c r="S89" s="35"/>
      <c r="T89" s="35"/>
      <c r="U89" s="35"/>
      <c r="V89" s="35"/>
      <c r="W89" s="35"/>
      <c r="X89" s="35"/>
      <c r="Y89" s="35"/>
      <c r="Z89" s="35"/>
      <c r="AA89" s="35"/>
      <c r="AB89" s="35"/>
      <c r="AC89" s="35"/>
      <c r="AD89" s="35"/>
      <c r="AE89" s="35"/>
    </row>
    <row r="90" spans="1:65" s="2" customFormat="1" ht="10.35" customHeight="1">
      <c r="A90" s="35"/>
      <c r="B90" s="36"/>
      <c r="C90" s="37"/>
      <c r="D90" s="37"/>
      <c r="E90" s="37"/>
      <c r="F90" s="37"/>
      <c r="G90" s="37"/>
      <c r="H90" s="37"/>
      <c r="I90" s="109"/>
      <c r="J90" s="37"/>
      <c r="K90" s="37"/>
      <c r="L90" s="110"/>
      <c r="S90" s="35"/>
      <c r="T90" s="35"/>
      <c r="U90" s="35"/>
      <c r="V90" s="35"/>
      <c r="W90" s="35"/>
      <c r="X90" s="35"/>
      <c r="Y90" s="35"/>
      <c r="Z90" s="35"/>
      <c r="AA90" s="35"/>
      <c r="AB90" s="35"/>
      <c r="AC90" s="35"/>
      <c r="AD90" s="35"/>
      <c r="AE90" s="35"/>
    </row>
    <row r="91" spans="1:65" s="11" customFormat="1" ht="29.25" customHeight="1">
      <c r="A91" s="160"/>
      <c r="B91" s="161"/>
      <c r="C91" s="162" t="s">
        <v>108</v>
      </c>
      <c r="D91" s="163" t="s">
        <v>60</v>
      </c>
      <c r="E91" s="163" t="s">
        <v>56</v>
      </c>
      <c r="F91" s="163" t="s">
        <v>57</v>
      </c>
      <c r="G91" s="163" t="s">
        <v>109</v>
      </c>
      <c r="H91" s="163" t="s">
        <v>110</v>
      </c>
      <c r="I91" s="164" t="s">
        <v>111</v>
      </c>
      <c r="J91" s="163" t="s">
        <v>92</v>
      </c>
      <c r="K91" s="165" t="s">
        <v>112</v>
      </c>
      <c r="L91" s="166"/>
      <c r="M91" s="69" t="s">
        <v>19</v>
      </c>
      <c r="N91" s="70" t="s">
        <v>45</v>
      </c>
      <c r="O91" s="70" t="s">
        <v>113</v>
      </c>
      <c r="P91" s="70" t="s">
        <v>114</v>
      </c>
      <c r="Q91" s="70" t="s">
        <v>115</v>
      </c>
      <c r="R91" s="70" t="s">
        <v>116</v>
      </c>
      <c r="S91" s="70" t="s">
        <v>117</v>
      </c>
      <c r="T91" s="71" t="s">
        <v>118</v>
      </c>
      <c r="U91" s="160"/>
      <c r="V91" s="160"/>
      <c r="W91" s="160"/>
      <c r="X91" s="160"/>
      <c r="Y91" s="160"/>
      <c r="Z91" s="160"/>
      <c r="AA91" s="160"/>
      <c r="AB91" s="160"/>
      <c r="AC91" s="160"/>
      <c r="AD91" s="160"/>
      <c r="AE91" s="160"/>
    </row>
    <row r="92" spans="1:65" s="2" customFormat="1" ht="22.9" customHeight="1">
      <c r="A92" s="35"/>
      <c r="B92" s="36"/>
      <c r="C92" s="76" t="s">
        <v>119</v>
      </c>
      <c r="D92" s="37"/>
      <c r="E92" s="37"/>
      <c r="F92" s="37"/>
      <c r="G92" s="37"/>
      <c r="H92" s="37"/>
      <c r="I92" s="109"/>
      <c r="J92" s="167">
        <f>BK92</f>
        <v>0</v>
      </c>
      <c r="K92" s="37"/>
      <c r="L92" s="40"/>
      <c r="M92" s="72"/>
      <c r="N92" s="168"/>
      <c r="O92" s="73"/>
      <c r="P92" s="169">
        <f>P93+P161</f>
        <v>0</v>
      </c>
      <c r="Q92" s="73"/>
      <c r="R92" s="169">
        <f>R93+R161</f>
        <v>2.9242927000000005</v>
      </c>
      <c r="S92" s="73"/>
      <c r="T92" s="170">
        <f>T93+T161</f>
        <v>3.581366</v>
      </c>
      <c r="U92" s="35"/>
      <c r="V92" s="35"/>
      <c r="W92" s="35"/>
      <c r="X92" s="35"/>
      <c r="Y92" s="35"/>
      <c r="Z92" s="35"/>
      <c r="AA92" s="35"/>
      <c r="AB92" s="35"/>
      <c r="AC92" s="35"/>
      <c r="AD92" s="35"/>
      <c r="AE92" s="35"/>
      <c r="AT92" s="18" t="s">
        <v>74</v>
      </c>
      <c r="AU92" s="18" t="s">
        <v>93</v>
      </c>
      <c r="BK92" s="171">
        <f>BK93+BK161</f>
        <v>0</v>
      </c>
    </row>
    <row r="93" spans="1:65" s="12" customFormat="1" ht="25.9" customHeight="1">
      <c r="B93" s="172"/>
      <c r="C93" s="173"/>
      <c r="D93" s="174" t="s">
        <v>74</v>
      </c>
      <c r="E93" s="175" t="s">
        <v>120</v>
      </c>
      <c r="F93" s="175" t="s">
        <v>121</v>
      </c>
      <c r="G93" s="173"/>
      <c r="H93" s="173"/>
      <c r="I93" s="176"/>
      <c r="J93" s="177">
        <f>BK93</f>
        <v>0</v>
      </c>
      <c r="K93" s="173"/>
      <c r="L93" s="178"/>
      <c r="M93" s="179"/>
      <c r="N93" s="180"/>
      <c r="O93" s="180"/>
      <c r="P93" s="181">
        <f>P94+P98+P122+P126+P149+P158</f>
        <v>0</v>
      </c>
      <c r="Q93" s="180"/>
      <c r="R93" s="181">
        <f>R94+R98+R122+R126+R149+R158</f>
        <v>2.2556112400000004</v>
      </c>
      <c r="S93" s="180"/>
      <c r="T93" s="182">
        <f>T94+T98+T122+T126+T149+T158</f>
        <v>3.5763660000000002</v>
      </c>
      <c r="AR93" s="183" t="s">
        <v>80</v>
      </c>
      <c r="AT93" s="184" t="s">
        <v>74</v>
      </c>
      <c r="AU93" s="184" t="s">
        <v>75</v>
      </c>
      <c r="AY93" s="183" t="s">
        <v>122</v>
      </c>
      <c r="BK93" s="185">
        <f>BK94+BK98+BK122+BK126+BK149+BK158</f>
        <v>0</v>
      </c>
    </row>
    <row r="94" spans="1:65" s="12" customFormat="1" ht="22.9" customHeight="1">
      <c r="B94" s="172"/>
      <c r="C94" s="173"/>
      <c r="D94" s="174" t="s">
        <v>74</v>
      </c>
      <c r="E94" s="186" t="s">
        <v>123</v>
      </c>
      <c r="F94" s="186" t="s">
        <v>124</v>
      </c>
      <c r="G94" s="173"/>
      <c r="H94" s="173"/>
      <c r="I94" s="176"/>
      <c r="J94" s="187">
        <f>BK94</f>
        <v>0</v>
      </c>
      <c r="K94" s="173"/>
      <c r="L94" s="178"/>
      <c r="M94" s="179"/>
      <c r="N94" s="180"/>
      <c r="O94" s="180"/>
      <c r="P94" s="181">
        <f>SUM(P95:P97)</f>
        <v>0</v>
      </c>
      <c r="Q94" s="180"/>
      <c r="R94" s="181">
        <f>SUM(R95:R97)</f>
        <v>1.024545</v>
      </c>
      <c r="S94" s="180"/>
      <c r="T94" s="182">
        <f>SUM(T95:T97)</f>
        <v>0</v>
      </c>
      <c r="AR94" s="183" t="s">
        <v>80</v>
      </c>
      <c r="AT94" s="184" t="s">
        <v>74</v>
      </c>
      <c r="AU94" s="184" t="s">
        <v>80</v>
      </c>
      <c r="AY94" s="183" t="s">
        <v>122</v>
      </c>
      <c r="BK94" s="185">
        <f>SUM(BK95:BK97)</f>
        <v>0</v>
      </c>
    </row>
    <row r="95" spans="1:65" s="2" customFormat="1" ht="21.75" customHeight="1">
      <c r="A95" s="35"/>
      <c r="B95" s="36"/>
      <c r="C95" s="188" t="s">
        <v>80</v>
      </c>
      <c r="D95" s="188" t="s">
        <v>125</v>
      </c>
      <c r="E95" s="189" t="s">
        <v>126</v>
      </c>
      <c r="F95" s="190" t="s">
        <v>127</v>
      </c>
      <c r="G95" s="191" t="s">
        <v>128</v>
      </c>
      <c r="H95" s="192">
        <v>8</v>
      </c>
      <c r="I95" s="193"/>
      <c r="J95" s="194">
        <f>ROUND(I95*H95,2)</f>
        <v>0</v>
      </c>
      <c r="K95" s="190" t="s">
        <v>129</v>
      </c>
      <c r="L95" s="40"/>
      <c r="M95" s="195" t="s">
        <v>19</v>
      </c>
      <c r="N95" s="196" t="s">
        <v>46</v>
      </c>
      <c r="O95" s="65"/>
      <c r="P95" s="197">
        <f>O95*H95</f>
        <v>0</v>
      </c>
      <c r="Q95" s="197">
        <v>4.6940000000000003E-2</v>
      </c>
      <c r="R95" s="197">
        <f>Q95*H95</f>
        <v>0.37552000000000002</v>
      </c>
      <c r="S95" s="197">
        <v>0</v>
      </c>
      <c r="T95" s="198">
        <f>S95*H95</f>
        <v>0</v>
      </c>
      <c r="U95" s="35"/>
      <c r="V95" s="35"/>
      <c r="W95" s="35"/>
      <c r="X95" s="35"/>
      <c r="Y95" s="35"/>
      <c r="Z95" s="35"/>
      <c r="AA95" s="35"/>
      <c r="AB95" s="35"/>
      <c r="AC95" s="35"/>
      <c r="AD95" s="35"/>
      <c r="AE95" s="35"/>
      <c r="AR95" s="199" t="s">
        <v>130</v>
      </c>
      <c r="AT95" s="199" t="s">
        <v>125</v>
      </c>
      <c r="AU95" s="199" t="s">
        <v>84</v>
      </c>
      <c r="AY95" s="18" t="s">
        <v>122</v>
      </c>
      <c r="BE95" s="200">
        <f>IF(N95="základní",J95,0)</f>
        <v>0</v>
      </c>
      <c r="BF95" s="200">
        <f>IF(N95="snížená",J95,0)</f>
        <v>0</v>
      </c>
      <c r="BG95" s="200">
        <f>IF(N95="zákl. přenesená",J95,0)</f>
        <v>0</v>
      </c>
      <c r="BH95" s="200">
        <f>IF(N95="sníž. přenesená",J95,0)</f>
        <v>0</v>
      </c>
      <c r="BI95" s="200">
        <f>IF(N95="nulová",J95,0)</f>
        <v>0</v>
      </c>
      <c r="BJ95" s="18" t="s">
        <v>80</v>
      </c>
      <c r="BK95" s="200">
        <f>ROUND(I95*H95,2)</f>
        <v>0</v>
      </c>
      <c r="BL95" s="18" t="s">
        <v>130</v>
      </c>
      <c r="BM95" s="199" t="s">
        <v>131</v>
      </c>
    </row>
    <row r="96" spans="1:65" s="2" customFormat="1" ht="16.5" customHeight="1">
      <c r="A96" s="35"/>
      <c r="B96" s="36"/>
      <c r="C96" s="188" t="s">
        <v>84</v>
      </c>
      <c r="D96" s="188" t="s">
        <v>125</v>
      </c>
      <c r="E96" s="189" t="s">
        <v>132</v>
      </c>
      <c r="F96" s="190" t="s">
        <v>133</v>
      </c>
      <c r="G96" s="191" t="s">
        <v>134</v>
      </c>
      <c r="H96" s="192">
        <v>0.25</v>
      </c>
      <c r="I96" s="193"/>
      <c r="J96" s="194">
        <f>ROUND(I96*H96,2)</f>
        <v>0</v>
      </c>
      <c r="K96" s="190" t="s">
        <v>129</v>
      </c>
      <c r="L96" s="40"/>
      <c r="M96" s="195" t="s">
        <v>19</v>
      </c>
      <c r="N96" s="196" t="s">
        <v>46</v>
      </c>
      <c r="O96" s="65"/>
      <c r="P96" s="197">
        <f>O96*H96</f>
        <v>0</v>
      </c>
      <c r="Q96" s="197">
        <v>2.5960999999999999</v>
      </c>
      <c r="R96" s="197">
        <f>Q96*H96</f>
        <v>0.64902499999999996</v>
      </c>
      <c r="S96" s="197">
        <v>0</v>
      </c>
      <c r="T96" s="198">
        <f>S96*H96</f>
        <v>0</v>
      </c>
      <c r="U96" s="35"/>
      <c r="V96" s="35"/>
      <c r="W96" s="35"/>
      <c r="X96" s="35"/>
      <c r="Y96" s="35"/>
      <c r="Z96" s="35"/>
      <c r="AA96" s="35"/>
      <c r="AB96" s="35"/>
      <c r="AC96" s="35"/>
      <c r="AD96" s="35"/>
      <c r="AE96" s="35"/>
      <c r="AR96" s="199" t="s">
        <v>130</v>
      </c>
      <c r="AT96" s="199" t="s">
        <v>125</v>
      </c>
      <c r="AU96" s="199" t="s">
        <v>84</v>
      </c>
      <c r="AY96" s="18" t="s">
        <v>122</v>
      </c>
      <c r="BE96" s="200">
        <f>IF(N96="základní",J96,0)</f>
        <v>0</v>
      </c>
      <c r="BF96" s="200">
        <f>IF(N96="snížená",J96,0)</f>
        <v>0</v>
      </c>
      <c r="BG96" s="200">
        <f>IF(N96="zákl. přenesená",J96,0)</f>
        <v>0</v>
      </c>
      <c r="BH96" s="200">
        <f>IF(N96="sníž. přenesená",J96,0)</f>
        <v>0</v>
      </c>
      <c r="BI96" s="200">
        <f>IF(N96="nulová",J96,0)</f>
        <v>0</v>
      </c>
      <c r="BJ96" s="18" t="s">
        <v>80</v>
      </c>
      <c r="BK96" s="200">
        <f>ROUND(I96*H96,2)</f>
        <v>0</v>
      </c>
      <c r="BL96" s="18" t="s">
        <v>130</v>
      </c>
      <c r="BM96" s="199" t="s">
        <v>135</v>
      </c>
    </row>
    <row r="97" spans="1:65" s="2" customFormat="1" ht="39">
      <c r="A97" s="35"/>
      <c r="B97" s="36"/>
      <c r="C97" s="37"/>
      <c r="D97" s="201" t="s">
        <v>136</v>
      </c>
      <c r="E97" s="37"/>
      <c r="F97" s="202" t="s">
        <v>137</v>
      </c>
      <c r="G97" s="37"/>
      <c r="H97" s="37"/>
      <c r="I97" s="109"/>
      <c r="J97" s="37"/>
      <c r="K97" s="37"/>
      <c r="L97" s="40"/>
      <c r="M97" s="203"/>
      <c r="N97" s="204"/>
      <c r="O97" s="65"/>
      <c r="P97" s="65"/>
      <c r="Q97" s="65"/>
      <c r="R97" s="65"/>
      <c r="S97" s="65"/>
      <c r="T97" s="66"/>
      <c r="U97" s="35"/>
      <c r="V97" s="35"/>
      <c r="W97" s="35"/>
      <c r="X97" s="35"/>
      <c r="Y97" s="35"/>
      <c r="Z97" s="35"/>
      <c r="AA97" s="35"/>
      <c r="AB97" s="35"/>
      <c r="AC97" s="35"/>
      <c r="AD97" s="35"/>
      <c r="AE97" s="35"/>
      <c r="AT97" s="18" t="s">
        <v>136</v>
      </c>
      <c r="AU97" s="18" t="s">
        <v>84</v>
      </c>
    </row>
    <row r="98" spans="1:65" s="12" customFormat="1" ht="22.9" customHeight="1">
      <c r="B98" s="172"/>
      <c r="C98" s="173"/>
      <c r="D98" s="174" t="s">
        <v>74</v>
      </c>
      <c r="E98" s="186" t="s">
        <v>138</v>
      </c>
      <c r="F98" s="186" t="s">
        <v>139</v>
      </c>
      <c r="G98" s="173"/>
      <c r="H98" s="173"/>
      <c r="I98" s="176"/>
      <c r="J98" s="187">
        <f>BK98</f>
        <v>0</v>
      </c>
      <c r="K98" s="173"/>
      <c r="L98" s="178"/>
      <c r="M98" s="179"/>
      <c r="N98" s="180"/>
      <c r="O98" s="180"/>
      <c r="P98" s="181">
        <f>SUM(P99:P121)</f>
        <v>0</v>
      </c>
      <c r="Q98" s="180"/>
      <c r="R98" s="181">
        <f>SUM(R99:R121)</f>
        <v>1.2279462400000001</v>
      </c>
      <c r="S98" s="180"/>
      <c r="T98" s="182">
        <f>SUM(T99:T121)</f>
        <v>0</v>
      </c>
      <c r="AR98" s="183" t="s">
        <v>80</v>
      </c>
      <c r="AT98" s="184" t="s">
        <v>74</v>
      </c>
      <c r="AU98" s="184" t="s">
        <v>80</v>
      </c>
      <c r="AY98" s="183" t="s">
        <v>122</v>
      </c>
      <c r="BK98" s="185">
        <f>SUM(BK99:BK121)</f>
        <v>0</v>
      </c>
    </row>
    <row r="99" spans="1:65" s="2" customFormat="1" ht="16.5" customHeight="1">
      <c r="A99" s="35"/>
      <c r="B99" s="36"/>
      <c r="C99" s="188" t="s">
        <v>123</v>
      </c>
      <c r="D99" s="188" t="s">
        <v>125</v>
      </c>
      <c r="E99" s="189" t="s">
        <v>140</v>
      </c>
      <c r="F99" s="190" t="s">
        <v>141</v>
      </c>
      <c r="G99" s="191" t="s">
        <v>128</v>
      </c>
      <c r="H99" s="192">
        <v>16</v>
      </c>
      <c r="I99" s="193"/>
      <c r="J99" s="194">
        <f>ROUND(I99*H99,2)</f>
        <v>0</v>
      </c>
      <c r="K99" s="190" t="s">
        <v>129</v>
      </c>
      <c r="L99" s="40"/>
      <c r="M99" s="195" t="s">
        <v>19</v>
      </c>
      <c r="N99" s="196" t="s">
        <v>46</v>
      </c>
      <c r="O99" s="65"/>
      <c r="P99" s="197">
        <f>O99*H99</f>
        <v>0</v>
      </c>
      <c r="Q99" s="197">
        <v>4.1500000000000002E-2</v>
      </c>
      <c r="R99" s="197">
        <f>Q99*H99</f>
        <v>0.66400000000000003</v>
      </c>
      <c r="S99" s="197">
        <v>0</v>
      </c>
      <c r="T99" s="198">
        <f>S99*H99</f>
        <v>0</v>
      </c>
      <c r="U99" s="35"/>
      <c r="V99" s="35"/>
      <c r="W99" s="35"/>
      <c r="X99" s="35"/>
      <c r="Y99" s="35"/>
      <c r="Z99" s="35"/>
      <c r="AA99" s="35"/>
      <c r="AB99" s="35"/>
      <c r="AC99" s="35"/>
      <c r="AD99" s="35"/>
      <c r="AE99" s="35"/>
      <c r="AR99" s="199" t="s">
        <v>130</v>
      </c>
      <c r="AT99" s="199" t="s">
        <v>125</v>
      </c>
      <c r="AU99" s="199" t="s">
        <v>84</v>
      </c>
      <c r="AY99" s="18" t="s">
        <v>122</v>
      </c>
      <c r="BE99" s="200">
        <f>IF(N99="základní",J99,0)</f>
        <v>0</v>
      </c>
      <c r="BF99" s="200">
        <f>IF(N99="snížená",J99,0)</f>
        <v>0</v>
      </c>
      <c r="BG99" s="200">
        <f>IF(N99="zákl. přenesená",J99,0)</f>
        <v>0</v>
      </c>
      <c r="BH99" s="200">
        <f>IF(N99="sníž. přenesená",J99,0)</f>
        <v>0</v>
      </c>
      <c r="BI99" s="200">
        <f>IF(N99="nulová",J99,0)</f>
        <v>0</v>
      </c>
      <c r="BJ99" s="18" t="s">
        <v>80</v>
      </c>
      <c r="BK99" s="200">
        <f>ROUND(I99*H99,2)</f>
        <v>0</v>
      </c>
      <c r="BL99" s="18" t="s">
        <v>130</v>
      </c>
      <c r="BM99" s="199" t="s">
        <v>142</v>
      </c>
    </row>
    <row r="100" spans="1:65" s="2" customFormat="1" ht="16.5" customHeight="1">
      <c r="A100" s="35"/>
      <c r="B100" s="36"/>
      <c r="C100" s="188" t="s">
        <v>130</v>
      </c>
      <c r="D100" s="188" t="s">
        <v>125</v>
      </c>
      <c r="E100" s="189" t="s">
        <v>143</v>
      </c>
      <c r="F100" s="190" t="s">
        <v>144</v>
      </c>
      <c r="G100" s="191" t="s">
        <v>145</v>
      </c>
      <c r="H100" s="192">
        <v>13.728</v>
      </c>
      <c r="I100" s="193"/>
      <c r="J100" s="194">
        <f>ROUND(I100*H100,2)</f>
        <v>0</v>
      </c>
      <c r="K100" s="190" t="s">
        <v>129</v>
      </c>
      <c r="L100" s="40"/>
      <c r="M100" s="195" t="s">
        <v>19</v>
      </c>
      <c r="N100" s="196" t="s">
        <v>46</v>
      </c>
      <c r="O100" s="65"/>
      <c r="P100" s="197">
        <f>O100*H100</f>
        <v>0</v>
      </c>
      <c r="Q100" s="197">
        <v>3.3579999999999999E-2</v>
      </c>
      <c r="R100" s="197">
        <f>Q100*H100</f>
        <v>0.46098623999999999</v>
      </c>
      <c r="S100" s="197">
        <v>0</v>
      </c>
      <c r="T100" s="198">
        <f>S100*H100</f>
        <v>0</v>
      </c>
      <c r="U100" s="35"/>
      <c r="V100" s="35"/>
      <c r="W100" s="35"/>
      <c r="X100" s="35"/>
      <c r="Y100" s="35"/>
      <c r="Z100" s="35"/>
      <c r="AA100" s="35"/>
      <c r="AB100" s="35"/>
      <c r="AC100" s="35"/>
      <c r="AD100" s="35"/>
      <c r="AE100" s="35"/>
      <c r="AR100" s="199" t="s">
        <v>130</v>
      </c>
      <c r="AT100" s="199" t="s">
        <v>125</v>
      </c>
      <c r="AU100" s="199" t="s">
        <v>84</v>
      </c>
      <c r="AY100" s="18" t="s">
        <v>122</v>
      </c>
      <c r="BE100" s="200">
        <f>IF(N100="základní",J100,0)</f>
        <v>0</v>
      </c>
      <c r="BF100" s="200">
        <f>IF(N100="snížená",J100,0)</f>
        <v>0</v>
      </c>
      <c r="BG100" s="200">
        <f>IF(N100="zákl. přenesená",J100,0)</f>
        <v>0</v>
      </c>
      <c r="BH100" s="200">
        <f>IF(N100="sníž. přenesená",J100,0)</f>
        <v>0</v>
      </c>
      <c r="BI100" s="200">
        <f>IF(N100="nulová",J100,0)</f>
        <v>0</v>
      </c>
      <c r="BJ100" s="18" t="s">
        <v>80</v>
      </c>
      <c r="BK100" s="200">
        <f>ROUND(I100*H100,2)</f>
        <v>0</v>
      </c>
      <c r="BL100" s="18" t="s">
        <v>130</v>
      </c>
      <c r="BM100" s="199" t="s">
        <v>146</v>
      </c>
    </row>
    <row r="101" spans="1:65" s="2" customFormat="1" ht="39">
      <c r="A101" s="35"/>
      <c r="B101" s="36"/>
      <c r="C101" s="37"/>
      <c r="D101" s="201" t="s">
        <v>136</v>
      </c>
      <c r="E101" s="37"/>
      <c r="F101" s="202" t="s">
        <v>147</v>
      </c>
      <c r="G101" s="37"/>
      <c r="H101" s="37"/>
      <c r="I101" s="109"/>
      <c r="J101" s="37"/>
      <c r="K101" s="37"/>
      <c r="L101" s="40"/>
      <c r="M101" s="203"/>
      <c r="N101" s="204"/>
      <c r="O101" s="65"/>
      <c r="P101" s="65"/>
      <c r="Q101" s="65"/>
      <c r="R101" s="65"/>
      <c r="S101" s="65"/>
      <c r="T101" s="66"/>
      <c r="U101" s="35"/>
      <c r="V101" s="35"/>
      <c r="W101" s="35"/>
      <c r="X101" s="35"/>
      <c r="Y101" s="35"/>
      <c r="Z101" s="35"/>
      <c r="AA101" s="35"/>
      <c r="AB101" s="35"/>
      <c r="AC101" s="35"/>
      <c r="AD101" s="35"/>
      <c r="AE101" s="35"/>
      <c r="AT101" s="18" t="s">
        <v>136</v>
      </c>
      <c r="AU101" s="18" t="s">
        <v>84</v>
      </c>
    </row>
    <row r="102" spans="1:65" s="13" customFormat="1" ht="11.25">
      <c r="B102" s="205"/>
      <c r="C102" s="206"/>
      <c r="D102" s="201" t="s">
        <v>148</v>
      </c>
      <c r="E102" s="207" t="s">
        <v>19</v>
      </c>
      <c r="F102" s="208" t="s">
        <v>149</v>
      </c>
      <c r="G102" s="206"/>
      <c r="H102" s="209">
        <v>4.2880000000000003</v>
      </c>
      <c r="I102" s="210"/>
      <c r="J102" s="206"/>
      <c r="K102" s="206"/>
      <c r="L102" s="211"/>
      <c r="M102" s="212"/>
      <c r="N102" s="213"/>
      <c r="O102" s="213"/>
      <c r="P102" s="213"/>
      <c r="Q102" s="213"/>
      <c r="R102" s="213"/>
      <c r="S102" s="213"/>
      <c r="T102" s="214"/>
      <c r="AT102" s="215" t="s">
        <v>148</v>
      </c>
      <c r="AU102" s="215" t="s">
        <v>84</v>
      </c>
      <c r="AV102" s="13" t="s">
        <v>84</v>
      </c>
      <c r="AW102" s="13" t="s">
        <v>36</v>
      </c>
      <c r="AX102" s="13" t="s">
        <v>75</v>
      </c>
      <c r="AY102" s="215" t="s">
        <v>122</v>
      </c>
    </row>
    <row r="103" spans="1:65" s="13" customFormat="1" ht="11.25">
      <c r="B103" s="205"/>
      <c r="C103" s="206"/>
      <c r="D103" s="201" t="s">
        <v>148</v>
      </c>
      <c r="E103" s="207" t="s">
        <v>19</v>
      </c>
      <c r="F103" s="208" t="s">
        <v>150</v>
      </c>
      <c r="G103" s="206"/>
      <c r="H103" s="209">
        <v>3.8</v>
      </c>
      <c r="I103" s="210"/>
      <c r="J103" s="206"/>
      <c r="K103" s="206"/>
      <c r="L103" s="211"/>
      <c r="M103" s="212"/>
      <c r="N103" s="213"/>
      <c r="O103" s="213"/>
      <c r="P103" s="213"/>
      <c r="Q103" s="213"/>
      <c r="R103" s="213"/>
      <c r="S103" s="213"/>
      <c r="T103" s="214"/>
      <c r="AT103" s="215" t="s">
        <v>148</v>
      </c>
      <c r="AU103" s="215" t="s">
        <v>84</v>
      </c>
      <c r="AV103" s="13" t="s">
        <v>84</v>
      </c>
      <c r="AW103" s="13" t="s">
        <v>36</v>
      </c>
      <c r="AX103" s="13" t="s">
        <v>75</v>
      </c>
      <c r="AY103" s="215" t="s">
        <v>122</v>
      </c>
    </row>
    <row r="104" spans="1:65" s="14" customFormat="1" ht="11.25">
      <c r="B104" s="216"/>
      <c r="C104" s="217"/>
      <c r="D104" s="201" t="s">
        <v>148</v>
      </c>
      <c r="E104" s="218" t="s">
        <v>19</v>
      </c>
      <c r="F104" s="219" t="s">
        <v>151</v>
      </c>
      <c r="G104" s="217"/>
      <c r="H104" s="220">
        <v>8.088000000000001</v>
      </c>
      <c r="I104" s="221"/>
      <c r="J104" s="217"/>
      <c r="K104" s="217"/>
      <c r="L104" s="222"/>
      <c r="M104" s="223"/>
      <c r="N104" s="224"/>
      <c r="O104" s="224"/>
      <c r="P104" s="224"/>
      <c r="Q104" s="224"/>
      <c r="R104" s="224"/>
      <c r="S104" s="224"/>
      <c r="T104" s="225"/>
      <c r="AT104" s="226" t="s">
        <v>148</v>
      </c>
      <c r="AU104" s="226" t="s">
        <v>84</v>
      </c>
      <c r="AV104" s="14" t="s">
        <v>123</v>
      </c>
      <c r="AW104" s="14" t="s">
        <v>36</v>
      </c>
      <c r="AX104" s="14" t="s">
        <v>75</v>
      </c>
      <c r="AY104" s="226" t="s">
        <v>122</v>
      </c>
    </row>
    <row r="105" spans="1:65" s="13" customFormat="1" ht="11.25">
      <c r="B105" s="205"/>
      <c r="C105" s="206"/>
      <c r="D105" s="201" t="s">
        <v>148</v>
      </c>
      <c r="E105" s="207" t="s">
        <v>19</v>
      </c>
      <c r="F105" s="208" t="s">
        <v>152</v>
      </c>
      <c r="G105" s="206"/>
      <c r="H105" s="209">
        <v>2.3439999999999999</v>
      </c>
      <c r="I105" s="210"/>
      <c r="J105" s="206"/>
      <c r="K105" s="206"/>
      <c r="L105" s="211"/>
      <c r="M105" s="212"/>
      <c r="N105" s="213"/>
      <c r="O105" s="213"/>
      <c r="P105" s="213"/>
      <c r="Q105" s="213"/>
      <c r="R105" s="213"/>
      <c r="S105" s="213"/>
      <c r="T105" s="214"/>
      <c r="AT105" s="215" t="s">
        <v>148</v>
      </c>
      <c r="AU105" s="215" t="s">
        <v>84</v>
      </c>
      <c r="AV105" s="13" t="s">
        <v>84</v>
      </c>
      <c r="AW105" s="13" t="s">
        <v>36</v>
      </c>
      <c r="AX105" s="13" t="s">
        <v>75</v>
      </c>
      <c r="AY105" s="215" t="s">
        <v>122</v>
      </c>
    </row>
    <row r="106" spans="1:65" s="13" customFormat="1" ht="11.25">
      <c r="B106" s="205"/>
      <c r="C106" s="206"/>
      <c r="D106" s="201" t="s">
        <v>148</v>
      </c>
      <c r="E106" s="207" t="s">
        <v>19</v>
      </c>
      <c r="F106" s="208" t="s">
        <v>153</v>
      </c>
      <c r="G106" s="206"/>
      <c r="H106" s="209">
        <v>3.2959999999999998</v>
      </c>
      <c r="I106" s="210"/>
      <c r="J106" s="206"/>
      <c r="K106" s="206"/>
      <c r="L106" s="211"/>
      <c r="M106" s="212"/>
      <c r="N106" s="213"/>
      <c r="O106" s="213"/>
      <c r="P106" s="213"/>
      <c r="Q106" s="213"/>
      <c r="R106" s="213"/>
      <c r="S106" s="213"/>
      <c r="T106" s="214"/>
      <c r="AT106" s="215" t="s">
        <v>148</v>
      </c>
      <c r="AU106" s="215" t="s">
        <v>84</v>
      </c>
      <c r="AV106" s="13" t="s">
        <v>84</v>
      </c>
      <c r="AW106" s="13" t="s">
        <v>36</v>
      </c>
      <c r="AX106" s="13" t="s">
        <v>75</v>
      </c>
      <c r="AY106" s="215" t="s">
        <v>122</v>
      </c>
    </row>
    <row r="107" spans="1:65" s="14" customFormat="1" ht="11.25">
      <c r="B107" s="216"/>
      <c r="C107" s="217"/>
      <c r="D107" s="201" t="s">
        <v>148</v>
      </c>
      <c r="E107" s="218" t="s">
        <v>19</v>
      </c>
      <c r="F107" s="219" t="s">
        <v>154</v>
      </c>
      <c r="G107" s="217"/>
      <c r="H107" s="220">
        <v>5.64</v>
      </c>
      <c r="I107" s="221"/>
      <c r="J107" s="217"/>
      <c r="K107" s="217"/>
      <c r="L107" s="222"/>
      <c r="M107" s="223"/>
      <c r="N107" s="224"/>
      <c r="O107" s="224"/>
      <c r="P107" s="224"/>
      <c r="Q107" s="224"/>
      <c r="R107" s="224"/>
      <c r="S107" s="224"/>
      <c r="T107" s="225"/>
      <c r="AT107" s="226" t="s">
        <v>148</v>
      </c>
      <c r="AU107" s="226" t="s">
        <v>84</v>
      </c>
      <c r="AV107" s="14" t="s">
        <v>123</v>
      </c>
      <c r="AW107" s="14" t="s">
        <v>36</v>
      </c>
      <c r="AX107" s="14" t="s">
        <v>75</v>
      </c>
      <c r="AY107" s="226" t="s">
        <v>122</v>
      </c>
    </row>
    <row r="108" spans="1:65" s="15" customFormat="1" ht="11.25">
      <c r="B108" s="227"/>
      <c r="C108" s="228"/>
      <c r="D108" s="201" t="s">
        <v>148</v>
      </c>
      <c r="E108" s="229" t="s">
        <v>19</v>
      </c>
      <c r="F108" s="230" t="s">
        <v>155</v>
      </c>
      <c r="G108" s="228"/>
      <c r="H108" s="231">
        <v>13.728</v>
      </c>
      <c r="I108" s="232"/>
      <c r="J108" s="228"/>
      <c r="K108" s="228"/>
      <c r="L108" s="233"/>
      <c r="M108" s="234"/>
      <c r="N108" s="235"/>
      <c r="O108" s="235"/>
      <c r="P108" s="235"/>
      <c r="Q108" s="235"/>
      <c r="R108" s="235"/>
      <c r="S108" s="235"/>
      <c r="T108" s="236"/>
      <c r="AT108" s="237" t="s">
        <v>148</v>
      </c>
      <c r="AU108" s="237" t="s">
        <v>84</v>
      </c>
      <c r="AV108" s="15" t="s">
        <v>130</v>
      </c>
      <c r="AW108" s="15" t="s">
        <v>36</v>
      </c>
      <c r="AX108" s="15" t="s">
        <v>80</v>
      </c>
      <c r="AY108" s="237" t="s">
        <v>122</v>
      </c>
    </row>
    <row r="109" spans="1:65" s="2" customFormat="1" ht="16.5" customHeight="1">
      <c r="A109" s="35"/>
      <c r="B109" s="36"/>
      <c r="C109" s="188" t="s">
        <v>156</v>
      </c>
      <c r="D109" s="188" t="s">
        <v>125</v>
      </c>
      <c r="E109" s="189" t="s">
        <v>157</v>
      </c>
      <c r="F109" s="190" t="s">
        <v>158</v>
      </c>
      <c r="G109" s="191" t="s">
        <v>145</v>
      </c>
      <c r="H109" s="192">
        <v>30</v>
      </c>
      <c r="I109" s="193"/>
      <c r="J109" s="194">
        <f>ROUND(I109*H109,2)</f>
        <v>0</v>
      </c>
      <c r="K109" s="190" t="s">
        <v>129</v>
      </c>
      <c r="L109" s="40"/>
      <c r="M109" s="195" t="s">
        <v>19</v>
      </c>
      <c r="N109" s="196" t="s">
        <v>46</v>
      </c>
      <c r="O109" s="65"/>
      <c r="P109" s="197">
        <f>O109*H109</f>
        <v>0</v>
      </c>
      <c r="Q109" s="197">
        <v>0</v>
      </c>
      <c r="R109" s="197">
        <f>Q109*H109</f>
        <v>0</v>
      </c>
      <c r="S109" s="197">
        <v>0</v>
      </c>
      <c r="T109" s="198">
        <f>S109*H109</f>
        <v>0</v>
      </c>
      <c r="U109" s="35"/>
      <c r="V109" s="35"/>
      <c r="W109" s="35"/>
      <c r="X109" s="35"/>
      <c r="Y109" s="35"/>
      <c r="Z109" s="35"/>
      <c r="AA109" s="35"/>
      <c r="AB109" s="35"/>
      <c r="AC109" s="35"/>
      <c r="AD109" s="35"/>
      <c r="AE109" s="35"/>
      <c r="AR109" s="199" t="s">
        <v>130</v>
      </c>
      <c r="AT109" s="199" t="s">
        <v>125</v>
      </c>
      <c r="AU109" s="199" t="s">
        <v>84</v>
      </c>
      <c r="AY109" s="18" t="s">
        <v>122</v>
      </c>
      <c r="BE109" s="200">
        <f>IF(N109="základní",J109,0)</f>
        <v>0</v>
      </c>
      <c r="BF109" s="200">
        <f>IF(N109="snížená",J109,0)</f>
        <v>0</v>
      </c>
      <c r="BG109" s="200">
        <f>IF(N109="zákl. přenesená",J109,0)</f>
        <v>0</v>
      </c>
      <c r="BH109" s="200">
        <f>IF(N109="sníž. přenesená",J109,0)</f>
        <v>0</v>
      </c>
      <c r="BI109" s="200">
        <f>IF(N109="nulová",J109,0)</f>
        <v>0</v>
      </c>
      <c r="BJ109" s="18" t="s">
        <v>80</v>
      </c>
      <c r="BK109" s="200">
        <f>ROUND(I109*H109,2)</f>
        <v>0</v>
      </c>
      <c r="BL109" s="18" t="s">
        <v>130</v>
      </c>
      <c r="BM109" s="199" t="s">
        <v>159</v>
      </c>
    </row>
    <row r="110" spans="1:65" s="2" customFormat="1" ht="39">
      <c r="A110" s="35"/>
      <c r="B110" s="36"/>
      <c r="C110" s="37"/>
      <c r="D110" s="201" t="s">
        <v>136</v>
      </c>
      <c r="E110" s="37"/>
      <c r="F110" s="202" t="s">
        <v>160</v>
      </c>
      <c r="G110" s="37"/>
      <c r="H110" s="37"/>
      <c r="I110" s="109"/>
      <c r="J110" s="37"/>
      <c r="K110" s="37"/>
      <c r="L110" s="40"/>
      <c r="M110" s="203"/>
      <c r="N110" s="204"/>
      <c r="O110" s="65"/>
      <c r="P110" s="65"/>
      <c r="Q110" s="65"/>
      <c r="R110" s="65"/>
      <c r="S110" s="65"/>
      <c r="T110" s="66"/>
      <c r="U110" s="35"/>
      <c r="V110" s="35"/>
      <c r="W110" s="35"/>
      <c r="X110" s="35"/>
      <c r="Y110" s="35"/>
      <c r="Z110" s="35"/>
      <c r="AA110" s="35"/>
      <c r="AB110" s="35"/>
      <c r="AC110" s="35"/>
      <c r="AD110" s="35"/>
      <c r="AE110" s="35"/>
      <c r="AT110" s="18" t="s">
        <v>136</v>
      </c>
      <c r="AU110" s="18" t="s">
        <v>84</v>
      </c>
    </row>
    <row r="111" spans="1:65" s="2" customFormat="1" ht="21.75" customHeight="1">
      <c r="A111" s="35"/>
      <c r="B111" s="36"/>
      <c r="C111" s="188" t="s">
        <v>138</v>
      </c>
      <c r="D111" s="188" t="s">
        <v>125</v>
      </c>
      <c r="E111" s="189" t="s">
        <v>161</v>
      </c>
      <c r="F111" s="190" t="s">
        <v>162</v>
      </c>
      <c r="G111" s="191" t="s">
        <v>145</v>
      </c>
      <c r="H111" s="192">
        <v>20</v>
      </c>
      <c r="I111" s="193"/>
      <c r="J111" s="194">
        <f>ROUND(I111*H111,2)</f>
        <v>0</v>
      </c>
      <c r="K111" s="190" t="s">
        <v>129</v>
      </c>
      <c r="L111" s="40"/>
      <c r="M111" s="195" t="s">
        <v>19</v>
      </c>
      <c r="N111" s="196" t="s">
        <v>46</v>
      </c>
      <c r="O111" s="65"/>
      <c r="P111" s="197">
        <f>O111*H111</f>
        <v>0</v>
      </c>
      <c r="Q111" s="197">
        <v>0</v>
      </c>
      <c r="R111" s="197">
        <f>Q111*H111</f>
        <v>0</v>
      </c>
      <c r="S111" s="197">
        <v>0</v>
      </c>
      <c r="T111" s="198">
        <f>S111*H111</f>
        <v>0</v>
      </c>
      <c r="U111" s="35"/>
      <c r="V111" s="35"/>
      <c r="W111" s="35"/>
      <c r="X111" s="35"/>
      <c r="Y111" s="35"/>
      <c r="Z111" s="35"/>
      <c r="AA111" s="35"/>
      <c r="AB111" s="35"/>
      <c r="AC111" s="35"/>
      <c r="AD111" s="35"/>
      <c r="AE111" s="35"/>
      <c r="AR111" s="199" t="s">
        <v>130</v>
      </c>
      <c r="AT111" s="199" t="s">
        <v>125</v>
      </c>
      <c r="AU111" s="199" t="s">
        <v>84</v>
      </c>
      <c r="AY111" s="18" t="s">
        <v>122</v>
      </c>
      <c r="BE111" s="200">
        <f>IF(N111="základní",J111,0)</f>
        <v>0</v>
      </c>
      <c r="BF111" s="200">
        <f>IF(N111="snížená",J111,0)</f>
        <v>0</v>
      </c>
      <c r="BG111" s="200">
        <f>IF(N111="zákl. přenesená",J111,0)</f>
        <v>0</v>
      </c>
      <c r="BH111" s="200">
        <f>IF(N111="sníž. přenesená",J111,0)</f>
        <v>0</v>
      </c>
      <c r="BI111" s="200">
        <f>IF(N111="nulová",J111,0)</f>
        <v>0</v>
      </c>
      <c r="BJ111" s="18" t="s">
        <v>80</v>
      </c>
      <c r="BK111" s="200">
        <f>ROUND(I111*H111,2)</f>
        <v>0</v>
      </c>
      <c r="BL111" s="18" t="s">
        <v>130</v>
      </c>
      <c r="BM111" s="199" t="s">
        <v>163</v>
      </c>
    </row>
    <row r="112" spans="1:65" s="2" customFormat="1" ht="39">
      <c r="A112" s="35"/>
      <c r="B112" s="36"/>
      <c r="C112" s="37"/>
      <c r="D112" s="201" t="s">
        <v>136</v>
      </c>
      <c r="E112" s="37"/>
      <c r="F112" s="202" t="s">
        <v>160</v>
      </c>
      <c r="G112" s="37"/>
      <c r="H112" s="37"/>
      <c r="I112" s="109"/>
      <c r="J112" s="37"/>
      <c r="K112" s="37"/>
      <c r="L112" s="40"/>
      <c r="M112" s="203"/>
      <c r="N112" s="204"/>
      <c r="O112" s="65"/>
      <c r="P112" s="65"/>
      <c r="Q112" s="65"/>
      <c r="R112" s="65"/>
      <c r="S112" s="65"/>
      <c r="T112" s="66"/>
      <c r="U112" s="35"/>
      <c r="V112" s="35"/>
      <c r="W112" s="35"/>
      <c r="X112" s="35"/>
      <c r="Y112" s="35"/>
      <c r="Z112" s="35"/>
      <c r="AA112" s="35"/>
      <c r="AB112" s="35"/>
      <c r="AC112" s="35"/>
      <c r="AD112" s="35"/>
      <c r="AE112" s="35"/>
      <c r="AT112" s="18" t="s">
        <v>136</v>
      </c>
      <c r="AU112" s="18" t="s">
        <v>84</v>
      </c>
    </row>
    <row r="113" spans="1:65" s="2" customFormat="1" ht="16.5" customHeight="1">
      <c r="A113" s="35"/>
      <c r="B113" s="36"/>
      <c r="C113" s="188" t="s">
        <v>164</v>
      </c>
      <c r="D113" s="188" t="s">
        <v>125</v>
      </c>
      <c r="E113" s="189" t="s">
        <v>165</v>
      </c>
      <c r="F113" s="190" t="s">
        <v>166</v>
      </c>
      <c r="G113" s="191" t="s">
        <v>167</v>
      </c>
      <c r="H113" s="192">
        <v>68.64</v>
      </c>
      <c r="I113" s="193"/>
      <c r="J113" s="194">
        <f>ROUND(I113*H113,2)</f>
        <v>0</v>
      </c>
      <c r="K113" s="190" t="s">
        <v>129</v>
      </c>
      <c r="L113" s="40"/>
      <c r="M113" s="195" t="s">
        <v>19</v>
      </c>
      <c r="N113" s="196" t="s">
        <v>46</v>
      </c>
      <c r="O113" s="65"/>
      <c r="P113" s="197">
        <f>O113*H113</f>
        <v>0</v>
      </c>
      <c r="Q113" s="197">
        <v>1.5E-3</v>
      </c>
      <c r="R113" s="197">
        <f>Q113*H113</f>
        <v>0.10296000000000001</v>
      </c>
      <c r="S113" s="197">
        <v>0</v>
      </c>
      <c r="T113" s="198">
        <f>S113*H113</f>
        <v>0</v>
      </c>
      <c r="U113" s="35"/>
      <c r="V113" s="35"/>
      <c r="W113" s="35"/>
      <c r="X113" s="35"/>
      <c r="Y113" s="35"/>
      <c r="Z113" s="35"/>
      <c r="AA113" s="35"/>
      <c r="AB113" s="35"/>
      <c r="AC113" s="35"/>
      <c r="AD113" s="35"/>
      <c r="AE113" s="35"/>
      <c r="AR113" s="199" t="s">
        <v>130</v>
      </c>
      <c r="AT113" s="199" t="s">
        <v>125</v>
      </c>
      <c r="AU113" s="199" t="s">
        <v>84</v>
      </c>
      <c r="AY113" s="18" t="s">
        <v>122</v>
      </c>
      <c r="BE113" s="200">
        <f>IF(N113="základní",J113,0)</f>
        <v>0</v>
      </c>
      <c r="BF113" s="200">
        <f>IF(N113="snížená",J113,0)</f>
        <v>0</v>
      </c>
      <c r="BG113" s="200">
        <f>IF(N113="zákl. přenesená",J113,0)</f>
        <v>0</v>
      </c>
      <c r="BH113" s="200">
        <f>IF(N113="sníž. přenesená",J113,0)</f>
        <v>0</v>
      </c>
      <c r="BI113" s="200">
        <f>IF(N113="nulová",J113,0)</f>
        <v>0</v>
      </c>
      <c r="BJ113" s="18" t="s">
        <v>80</v>
      </c>
      <c r="BK113" s="200">
        <f>ROUND(I113*H113,2)</f>
        <v>0</v>
      </c>
      <c r="BL113" s="18" t="s">
        <v>130</v>
      </c>
      <c r="BM113" s="199" t="s">
        <v>168</v>
      </c>
    </row>
    <row r="114" spans="1:65" s="2" customFormat="1" ht="39">
      <c r="A114" s="35"/>
      <c r="B114" s="36"/>
      <c r="C114" s="37"/>
      <c r="D114" s="201" t="s">
        <v>136</v>
      </c>
      <c r="E114" s="37"/>
      <c r="F114" s="202" t="s">
        <v>169</v>
      </c>
      <c r="G114" s="37"/>
      <c r="H114" s="37"/>
      <c r="I114" s="109"/>
      <c r="J114" s="37"/>
      <c r="K114" s="37"/>
      <c r="L114" s="40"/>
      <c r="M114" s="203"/>
      <c r="N114" s="204"/>
      <c r="O114" s="65"/>
      <c r="P114" s="65"/>
      <c r="Q114" s="65"/>
      <c r="R114" s="65"/>
      <c r="S114" s="65"/>
      <c r="T114" s="66"/>
      <c r="U114" s="35"/>
      <c r="V114" s="35"/>
      <c r="W114" s="35"/>
      <c r="X114" s="35"/>
      <c r="Y114" s="35"/>
      <c r="Z114" s="35"/>
      <c r="AA114" s="35"/>
      <c r="AB114" s="35"/>
      <c r="AC114" s="35"/>
      <c r="AD114" s="35"/>
      <c r="AE114" s="35"/>
      <c r="AT114" s="18" t="s">
        <v>136</v>
      </c>
      <c r="AU114" s="18" t="s">
        <v>84</v>
      </c>
    </row>
    <row r="115" spans="1:65" s="13" customFormat="1" ht="11.25">
      <c r="B115" s="205"/>
      <c r="C115" s="206"/>
      <c r="D115" s="201" t="s">
        <v>148</v>
      </c>
      <c r="E115" s="207" t="s">
        <v>19</v>
      </c>
      <c r="F115" s="208" t="s">
        <v>170</v>
      </c>
      <c r="G115" s="206"/>
      <c r="H115" s="209">
        <v>21.44</v>
      </c>
      <c r="I115" s="210"/>
      <c r="J115" s="206"/>
      <c r="K115" s="206"/>
      <c r="L115" s="211"/>
      <c r="M115" s="212"/>
      <c r="N115" s="213"/>
      <c r="O115" s="213"/>
      <c r="P115" s="213"/>
      <c r="Q115" s="213"/>
      <c r="R115" s="213"/>
      <c r="S115" s="213"/>
      <c r="T115" s="214"/>
      <c r="AT115" s="215" t="s">
        <v>148</v>
      </c>
      <c r="AU115" s="215" t="s">
        <v>84</v>
      </c>
      <c r="AV115" s="13" t="s">
        <v>84</v>
      </c>
      <c r="AW115" s="13" t="s">
        <v>36</v>
      </c>
      <c r="AX115" s="13" t="s">
        <v>75</v>
      </c>
      <c r="AY115" s="215" t="s">
        <v>122</v>
      </c>
    </row>
    <row r="116" spans="1:65" s="13" customFormat="1" ht="11.25">
      <c r="B116" s="205"/>
      <c r="C116" s="206"/>
      <c r="D116" s="201" t="s">
        <v>148</v>
      </c>
      <c r="E116" s="207" t="s">
        <v>19</v>
      </c>
      <c r="F116" s="208" t="s">
        <v>171</v>
      </c>
      <c r="G116" s="206"/>
      <c r="H116" s="209">
        <v>19</v>
      </c>
      <c r="I116" s="210"/>
      <c r="J116" s="206"/>
      <c r="K116" s="206"/>
      <c r="L116" s="211"/>
      <c r="M116" s="212"/>
      <c r="N116" s="213"/>
      <c r="O116" s="213"/>
      <c r="P116" s="213"/>
      <c r="Q116" s="213"/>
      <c r="R116" s="213"/>
      <c r="S116" s="213"/>
      <c r="T116" s="214"/>
      <c r="AT116" s="215" t="s">
        <v>148</v>
      </c>
      <c r="AU116" s="215" t="s">
        <v>84</v>
      </c>
      <c r="AV116" s="13" t="s">
        <v>84</v>
      </c>
      <c r="AW116" s="13" t="s">
        <v>36</v>
      </c>
      <c r="AX116" s="13" t="s">
        <v>75</v>
      </c>
      <c r="AY116" s="215" t="s">
        <v>122</v>
      </c>
    </row>
    <row r="117" spans="1:65" s="14" customFormat="1" ht="11.25">
      <c r="B117" s="216"/>
      <c r="C117" s="217"/>
      <c r="D117" s="201" t="s">
        <v>148</v>
      </c>
      <c r="E117" s="218" t="s">
        <v>19</v>
      </c>
      <c r="F117" s="219" t="s">
        <v>151</v>
      </c>
      <c r="G117" s="217"/>
      <c r="H117" s="220">
        <v>40.44</v>
      </c>
      <c r="I117" s="221"/>
      <c r="J117" s="217"/>
      <c r="K117" s="217"/>
      <c r="L117" s="222"/>
      <c r="M117" s="223"/>
      <c r="N117" s="224"/>
      <c r="O117" s="224"/>
      <c r="P117" s="224"/>
      <c r="Q117" s="224"/>
      <c r="R117" s="224"/>
      <c r="S117" s="224"/>
      <c r="T117" s="225"/>
      <c r="AT117" s="226" t="s">
        <v>148</v>
      </c>
      <c r="AU117" s="226" t="s">
        <v>84</v>
      </c>
      <c r="AV117" s="14" t="s">
        <v>123</v>
      </c>
      <c r="AW117" s="14" t="s">
        <v>36</v>
      </c>
      <c r="AX117" s="14" t="s">
        <v>75</v>
      </c>
      <c r="AY117" s="226" t="s">
        <v>122</v>
      </c>
    </row>
    <row r="118" spans="1:65" s="13" customFormat="1" ht="11.25">
      <c r="B118" s="205"/>
      <c r="C118" s="206"/>
      <c r="D118" s="201" t="s">
        <v>148</v>
      </c>
      <c r="E118" s="207" t="s">
        <v>19</v>
      </c>
      <c r="F118" s="208" t="s">
        <v>172</v>
      </c>
      <c r="G118" s="206"/>
      <c r="H118" s="209">
        <v>11.72</v>
      </c>
      <c r="I118" s="210"/>
      <c r="J118" s="206"/>
      <c r="K118" s="206"/>
      <c r="L118" s="211"/>
      <c r="M118" s="212"/>
      <c r="N118" s="213"/>
      <c r="O118" s="213"/>
      <c r="P118" s="213"/>
      <c r="Q118" s="213"/>
      <c r="R118" s="213"/>
      <c r="S118" s="213"/>
      <c r="T118" s="214"/>
      <c r="AT118" s="215" t="s">
        <v>148</v>
      </c>
      <c r="AU118" s="215" t="s">
        <v>84</v>
      </c>
      <c r="AV118" s="13" t="s">
        <v>84</v>
      </c>
      <c r="AW118" s="13" t="s">
        <v>36</v>
      </c>
      <c r="AX118" s="13" t="s">
        <v>75</v>
      </c>
      <c r="AY118" s="215" t="s">
        <v>122</v>
      </c>
    </row>
    <row r="119" spans="1:65" s="13" customFormat="1" ht="11.25">
      <c r="B119" s="205"/>
      <c r="C119" s="206"/>
      <c r="D119" s="201" t="s">
        <v>148</v>
      </c>
      <c r="E119" s="207" t="s">
        <v>19</v>
      </c>
      <c r="F119" s="208" t="s">
        <v>173</v>
      </c>
      <c r="G119" s="206"/>
      <c r="H119" s="209">
        <v>16.48</v>
      </c>
      <c r="I119" s="210"/>
      <c r="J119" s="206"/>
      <c r="K119" s="206"/>
      <c r="L119" s="211"/>
      <c r="M119" s="212"/>
      <c r="N119" s="213"/>
      <c r="O119" s="213"/>
      <c r="P119" s="213"/>
      <c r="Q119" s="213"/>
      <c r="R119" s="213"/>
      <c r="S119" s="213"/>
      <c r="T119" s="214"/>
      <c r="AT119" s="215" t="s">
        <v>148</v>
      </c>
      <c r="AU119" s="215" t="s">
        <v>84</v>
      </c>
      <c r="AV119" s="13" t="s">
        <v>84</v>
      </c>
      <c r="AW119" s="13" t="s">
        <v>36</v>
      </c>
      <c r="AX119" s="13" t="s">
        <v>75</v>
      </c>
      <c r="AY119" s="215" t="s">
        <v>122</v>
      </c>
    </row>
    <row r="120" spans="1:65" s="14" customFormat="1" ht="11.25">
      <c r="B120" s="216"/>
      <c r="C120" s="217"/>
      <c r="D120" s="201" t="s">
        <v>148</v>
      </c>
      <c r="E120" s="218" t="s">
        <v>19</v>
      </c>
      <c r="F120" s="219" t="s">
        <v>154</v>
      </c>
      <c r="G120" s="217"/>
      <c r="H120" s="220">
        <v>28.200000000000003</v>
      </c>
      <c r="I120" s="221"/>
      <c r="J120" s="217"/>
      <c r="K120" s="217"/>
      <c r="L120" s="222"/>
      <c r="M120" s="223"/>
      <c r="N120" s="224"/>
      <c r="O120" s="224"/>
      <c r="P120" s="224"/>
      <c r="Q120" s="224"/>
      <c r="R120" s="224"/>
      <c r="S120" s="224"/>
      <c r="T120" s="225"/>
      <c r="AT120" s="226" t="s">
        <v>148</v>
      </c>
      <c r="AU120" s="226" t="s">
        <v>84</v>
      </c>
      <c r="AV120" s="14" t="s">
        <v>123</v>
      </c>
      <c r="AW120" s="14" t="s">
        <v>36</v>
      </c>
      <c r="AX120" s="14" t="s">
        <v>75</v>
      </c>
      <c r="AY120" s="226" t="s">
        <v>122</v>
      </c>
    </row>
    <row r="121" spans="1:65" s="15" customFormat="1" ht="11.25">
      <c r="B121" s="227"/>
      <c r="C121" s="228"/>
      <c r="D121" s="201" t="s">
        <v>148</v>
      </c>
      <c r="E121" s="229" t="s">
        <v>19</v>
      </c>
      <c r="F121" s="230" t="s">
        <v>155</v>
      </c>
      <c r="G121" s="228"/>
      <c r="H121" s="231">
        <v>68.64</v>
      </c>
      <c r="I121" s="232"/>
      <c r="J121" s="228"/>
      <c r="K121" s="228"/>
      <c r="L121" s="233"/>
      <c r="M121" s="234"/>
      <c r="N121" s="235"/>
      <c r="O121" s="235"/>
      <c r="P121" s="235"/>
      <c r="Q121" s="235"/>
      <c r="R121" s="235"/>
      <c r="S121" s="235"/>
      <c r="T121" s="236"/>
      <c r="AT121" s="237" t="s">
        <v>148</v>
      </c>
      <c r="AU121" s="237" t="s">
        <v>84</v>
      </c>
      <c r="AV121" s="15" t="s">
        <v>130</v>
      </c>
      <c r="AW121" s="15" t="s">
        <v>36</v>
      </c>
      <c r="AX121" s="15" t="s">
        <v>80</v>
      </c>
      <c r="AY121" s="237" t="s">
        <v>122</v>
      </c>
    </row>
    <row r="122" spans="1:65" s="12" customFormat="1" ht="22.9" customHeight="1">
      <c r="B122" s="172"/>
      <c r="C122" s="173"/>
      <c r="D122" s="174" t="s">
        <v>74</v>
      </c>
      <c r="E122" s="186" t="s">
        <v>174</v>
      </c>
      <c r="F122" s="186" t="s">
        <v>175</v>
      </c>
      <c r="G122" s="173"/>
      <c r="H122" s="173"/>
      <c r="I122" s="176"/>
      <c r="J122" s="187">
        <f>BK122</f>
        <v>0</v>
      </c>
      <c r="K122" s="173"/>
      <c r="L122" s="178"/>
      <c r="M122" s="179"/>
      <c r="N122" s="180"/>
      <c r="O122" s="180"/>
      <c r="P122" s="181">
        <f>SUM(P123:P125)</f>
        <v>0</v>
      </c>
      <c r="Q122" s="180"/>
      <c r="R122" s="181">
        <f>SUM(R123:R125)</f>
        <v>3.1199999999999995E-3</v>
      </c>
      <c r="S122" s="180"/>
      <c r="T122" s="182">
        <f>SUM(T123:T125)</f>
        <v>0</v>
      </c>
      <c r="AR122" s="183" t="s">
        <v>80</v>
      </c>
      <c r="AT122" s="184" t="s">
        <v>74</v>
      </c>
      <c r="AU122" s="184" t="s">
        <v>80</v>
      </c>
      <c r="AY122" s="183" t="s">
        <v>122</v>
      </c>
      <c r="BK122" s="185">
        <f>SUM(BK123:BK125)</f>
        <v>0</v>
      </c>
    </row>
    <row r="123" spans="1:65" s="2" customFormat="1" ht="21.75" customHeight="1">
      <c r="A123" s="35"/>
      <c r="B123" s="36"/>
      <c r="C123" s="188" t="s">
        <v>176</v>
      </c>
      <c r="D123" s="188" t="s">
        <v>125</v>
      </c>
      <c r="E123" s="189" t="s">
        <v>177</v>
      </c>
      <c r="F123" s="190" t="s">
        <v>178</v>
      </c>
      <c r="G123" s="191" t="s">
        <v>145</v>
      </c>
      <c r="H123" s="192">
        <v>24</v>
      </c>
      <c r="I123" s="193"/>
      <c r="J123" s="194">
        <f>ROUND(I123*H123,2)</f>
        <v>0</v>
      </c>
      <c r="K123" s="190" t="s">
        <v>129</v>
      </c>
      <c r="L123" s="40"/>
      <c r="M123" s="195" t="s">
        <v>19</v>
      </c>
      <c r="N123" s="196" t="s">
        <v>46</v>
      </c>
      <c r="O123" s="65"/>
      <c r="P123" s="197">
        <f>O123*H123</f>
        <v>0</v>
      </c>
      <c r="Q123" s="197">
        <v>1.2999999999999999E-4</v>
      </c>
      <c r="R123" s="197">
        <f>Q123*H123</f>
        <v>3.1199999999999995E-3</v>
      </c>
      <c r="S123" s="197">
        <v>0</v>
      </c>
      <c r="T123" s="198">
        <f>S123*H123</f>
        <v>0</v>
      </c>
      <c r="U123" s="35"/>
      <c r="V123" s="35"/>
      <c r="W123" s="35"/>
      <c r="X123" s="35"/>
      <c r="Y123" s="35"/>
      <c r="Z123" s="35"/>
      <c r="AA123" s="35"/>
      <c r="AB123" s="35"/>
      <c r="AC123" s="35"/>
      <c r="AD123" s="35"/>
      <c r="AE123" s="35"/>
      <c r="AR123" s="199" t="s">
        <v>130</v>
      </c>
      <c r="AT123" s="199" t="s">
        <v>125</v>
      </c>
      <c r="AU123" s="199" t="s">
        <v>84</v>
      </c>
      <c r="AY123" s="18" t="s">
        <v>122</v>
      </c>
      <c r="BE123" s="200">
        <f>IF(N123="základní",J123,0)</f>
        <v>0</v>
      </c>
      <c r="BF123" s="200">
        <f>IF(N123="snížená",J123,0)</f>
        <v>0</v>
      </c>
      <c r="BG123" s="200">
        <f>IF(N123="zákl. přenesená",J123,0)</f>
        <v>0</v>
      </c>
      <c r="BH123" s="200">
        <f>IF(N123="sníž. přenesená",J123,0)</f>
        <v>0</v>
      </c>
      <c r="BI123" s="200">
        <f>IF(N123="nulová",J123,0)</f>
        <v>0</v>
      </c>
      <c r="BJ123" s="18" t="s">
        <v>80</v>
      </c>
      <c r="BK123" s="200">
        <f>ROUND(I123*H123,2)</f>
        <v>0</v>
      </c>
      <c r="BL123" s="18" t="s">
        <v>130</v>
      </c>
      <c r="BM123" s="199" t="s">
        <v>179</v>
      </c>
    </row>
    <row r="124" spans="1:65" s="2" customFormat="1" ht="48.75">
      <c r="A124" s="35"/>
      <c r="B124" s="36"/>
      <c r="C124" s="37"/>
      <c r="D124" s="201" t="s">
        <v>136</v>
      </c>
      <c r="E124" s="37"/>
      <c r="F124" s="202" t="s">
        <v>180</v>
      </c>
      <c r="G124" s="37"/>
      <c r="H124" s="37"/>
      <c r="I124" s="109"/>
      <c r="J124" s="37"/>
      <c r="K124" s="37"/>
      <c r="L124" s="40"/>
      <c r="M124" s="203"/>
      <c r="N124" s="204"/>
      <c r="O124" s="65"/>
      <c r="P124" s="65"/>
      <c r="Q124" s="65"/>
      <c r="R124" s="65"/>
      <c r="S124" s="65"/>
      <c r="T124" s="66"/>
      <c r="U124" s="35"/>
      <c r="V124" s="35"/>
      <c r="W124" s="35"/>
      <c r="X124" s="35"/>
      <c r="Y124" s="35"/>
      <c r="Z124" s="35"/>
      <c r="AA124" s="35"/>
      <c r="AB124" s="35"/>
      <c r="AC124" s="35"/>
      <c r="AD124" s="35"/>
      <c r="AE124" s="35"/>
      <c r="AT124" s="18" t="s">
        <v>136</v>
      </c>
      <c r="AU124" s="18" t="s">
        <v>84</v>
      </c>
    </row>
    <row r="125" spans="1:65" s="13" customFormat="1" ht="11.25">
      <c r="B125" s="205"/>
      <c r="C125" s="206"/>
      <c r="D125" s="201" t="s">
        <v>148</v>
      </c>
      <c r="E125" s="207" t="s">
        <v>19</v>
      </c>
      <c r="F125" s="208" t="s">
        <v>181</v>
      </c>
      <c r="G125" s="206"/>
      <c r="H125" s="209">
        <v>24</v>
      </c>
      <c r="I125" s="210"/>
      <c r="J125" s="206"/>
      <c r="K125" s="206"/>
      <c r="L125" s="211"/>
      <c r="M125" s="212"/>
      <c r="N125" s="213"/>
      <c r="O125" s="213"/>
      <c r="P125" s="213"/>
      <c r="Q125" s="213"/>
      <c r="R125" s="213"/>
      <c r="S125" s="213"/>
      <c r="T125" s="214"/>
      <c r="AT125" s="215" t="s">
        <v>148</v>
      </c>
      <c r="AU125" s="215" t="s">
        <v>84</v>
      </c>
      <c r="AV125" s="13" t="s">
        <v>84</v>
      </c>
      <c r="AW125" s="13" t="s">
        <v>36</v>
      </c>
      <c r="AX125" s="13" t="s">
        <v>80</v>
      </c>
      <c r="AY125" s="215" t="s">
        <v>122</v>
      </c>
    </row>
    <row r="126" spans="1:65" s="12" customFormat="1" ht="22.9" customHeight="1">
      <c r="B126" s="172"/>
      <c r="C126" s="173"/>
      <c r="D126" s="174" t="s">
        <v>74</v>
      </c>
      <c r="E126" s="186" t="s">
        <v>182</v>
      </c>
      <c r="F126" s="186" t="s">
        <v>183</v>
      </c>
      <c r="G126" s="173"/>
      <c r="H126" s="173"/>
      <c r="I126" s="176"/>
      <c r="J126" s="187">
        <f>BK126</f>
        <v>0</v>
      </c>
      <c r="K126" s="173"/>
      <c r="L126" s="178"/>
      <c r="M126" s="179"/>
      <c r="N126" s="180"/>
      <c r="O126" s="180"/>
      <c r="P126" s="181">
        <f>SUM(P127:P148)</f>
        <v>0</v>
      </c>
      <c r="Q126" s="180"/>
      <c r="R126" s="181">
        <f>SUM(R127:R148)</f>
        <v>0</v>
      </c>
      <c r="S126" s="180"/>
      <c r="T126" s="182">
        <f>SUM(T127:T148)</f>
        <v>3.5763660000000002</v>
      </c>
      <c r="AR126" s="183" t="s">
        <v>80</v>
      </c>
      <c r="AT126" s="184" t="s">
        <v>74</v>
      </c>
      <c r="AU126" s="184" t="s">
        <v>80</v>
      </c>
      <c r="AY126" s="183" t="s">
        <v>122</v>
      </c>
      <c r="BK126" s="185">
        <f>SUM(BK127:BK148)</f>
        <v>0</v>
      </c>
    </row>
    <row r="127" spans="1:65" s="2" customFormat="1" ht="21.75" customHeight="1">
      <c r="A127" s="35"/>
      <c r="B127" s="36"/>
      <c r="C127" s="188" t="s">
        <v>184</v>
      </c>
      <c r="D127" s="188" t="s">
        <v>125</v>
      </c>
      <c r="E127" s="189" t="s">
        <v>185</v>
      </c>
      <c r="F127" s="190" t="s">
        <v>186</v>
      </c>
      <c r="G127" s="191" t="s">
        <v>145</v>
      </c>
      <c r="H127" s="192">
        <v>13.728</v>
      </c>
      <c r="I127" s="193"/>
      <c r="J127" s="194">
        <f>ROUND(I127*H127,2)</f>
        <v>0</v>
      </c>
      <c r="K127" s="190" t="s">
        <v>129</v>
      </c>
      <c r="L127" s="40"/>
      <c r="M127" s="195" t="s">
        <v>19</v>
      </c>
      <c r="N127" s="196" t="s">
        <v>46</v>
      </c>
      <c r="O127" s="65"/>
      <c r="P127" s="197">
        <f>O127*H127</f>
        <v>0</v>
      </c>
      <c r="Q127" s="197">
        <v>0</v>
      </c>
      <c r="R127" s="197">
        <f>Q127*H127</f>
        <v>0</v>
      </c>
      <c r="S127" s="197">
        <v>5.5E-2</v>
      </c>
      <c r="T127" s="198">
        <f>S127*H127</f>
        <v>0.75504000000000004</v>
      </c>
      <c r="U127" s="35"/>
      <c r="V127" s="35"/>
      <c r="W127" s="35"/>
      <c r="X127" s="35"/>
      <c r="Y127" s="35"/>
      <c r="Z127" s="35"/>
      <c r="AA127" s="35"/>
      <c r="AB127" s="35"/>
      <c r="AC127" s="35"/>
      <c r="AD127" s="35"/>
      <c r="AE127" s="35"/>
      <c r="AR127" s="199" t="s">
        <v>130</v>
      </c>
      <c r="AT127" s="199" t="s">
        <v>125</v>
      </c>
      <c r="AU127" s="199" t="s">
        <v>84</v>
      </c>
      <c r="AY127" s="18" t="s">
        <v>122</v>
      </c>
      <c r="BE127" s="200">
        <f>IF(N127="základní",J127,0)</f>
        <v>0</v>
      </c>
      <c r="BF127" s="200">
        <f>IF(N127="snížená",J127,0)</f>
        <v>0</v>
      </c>
      <c r="BG127" s="200">
        <f>IF(N127="zákl. přenesená",J127,0)</f>
        <v>0</v>
      </c>
      <c r="BH127" s="200">
        <f>IF(N127="sníž. přenesená",J127,0)</f>
        <v>0</v>
      </c>
      <c r="BI127" s="200">
        <f>IF(N127="nulová",J127,0)</f>
        <v>0</v>
      </c>
      <c r="BJ127" s="18" t="s">
        <v>80</v>
      </c>
      <c r="BK127" s="200">
        <f>ROUND(I127*H127,2)</f>
        <v>0</v>
      </c>
      <c r="BL127" s="18" t="s">
        <v>130</v>
      </c>
      <c r="BM127" s="199" t="s">
        <v>187</v>
      </c>
    </row>
    <row r="128" spans="1:65" s="13" customFormat="1" ht="11.25">
      <c r="B128" s="205"/>
      <c r="C128" s="206"/>
      <c r="D128" s="201" t="s">
        <v>148</v>
      </c>
      <c r="E128" s="207" t="s">
        <v>19</v>
      </c>
      <c r="F128" s="208" t="s">
        <v>149</v>
      </c>
      <c r="G128" s="206"/>
      <c r="H128" s="209">
        <v>4.2880000000000003</v>
      </c>
      <c r="I128" s="210"/>
      <c r="J128" s="206"/>
      <c r="K128" s="206"/>
      <c r="L128" s="211"/>
      <c r="M128" s="212"/>
      <c r="N128" s="213"/>
      <c r="O128" s="213"/>
      <c r="P128" s="213"/>
      <c r="Q128" s="213"/>
      <c r="R128" s="213"/>
      <c r="S128" s="213"/>
      <c r="T128" s="214"/>
      <c r="AT128" s="215" t="s">
        <v>148</v>
      </c>
      <c r="AU128" s="215" t="s">
        <v>84</v>
      </c>
      <c r="AV128" s="13" t="s">
        <v>84</v>
      </c>
      <c r="AW128" s="13" t="s">
        <v>36</v>
      </c>
      <c r="AX128" s="13" t="s">
        <v>75</v>
      </c>
      <c r="AY128" s="215" t="s">
        <v>122</v>
      </c>
    </row>
    <row r="129" spans="1:65" s="13" customFormat="1" ht="11.25">
      <c r="B129" s="205"/>
      <c r="C129" s="206"/>
      <c r="D129" s="201" t="s">
        <v>148</v>
      </c>
      <c r="E129" s="207" t="s">
        <v>19</v>
      </c>
      <c r="F129" s="208" t="s">
        <v>150</v>
      </c>
      <c r="G129" s="206"/>
      <c r="H129" s="209">
        <v>3.8</v>
      </c>
      <c r="I129" s="210"/>
      <c r="J129" s="206"/>
      <c r="K129" s="206"/>
      <c r="L129" s="211"/>
      <c r="M129" s="212"/>
      <c r="N129" s="213"/>
      <c r="O129" s="213"/>
      <c r="P129" s="213"/>
      <c r="Q129" s="213"/>
      <c r="R129" s="213"/>
      <c r="S129" s="213"/>
      <c r="T129" s="214"/>
      <c r="AT129" s="215" t="s">
        <v>148</v>
      </c>
      <c r="AU129" s="215" t="s">
        <v>84</v>
      </c>
      <c r="AV129" s="13" t="s">
        <v>84</v>
      </c>
      <c r="AW129" s="13" t="s">
        <v>36</v>
      </c>
      <c r="AX129" s="13" t="s">
        <v>75</v>
      </c>
      <c r="AY129" s="215" t="s">
        <v>122</v>
      </c>
    </row>
    <row r="130" spans="1:65" s="14" customFormat="1" ht="11.25">
      <c r="B130" s="216"/>
      <c r="C130" s="217"/>
      <c r="D130" s="201" t="s">
        <v>148</v>
      </c>
      <c r="E130" s="218" t="s">
        <v>19</v>
      </c>
      <c r="F130" s="219" t="s">
        <v>151</v>
      </c>
      <c r="G130" s="217"/>
      <c r="H130" s="220">
        <v>8.088000000000001</v>
      </c>
      <c r="I130" s="221"/>
      <c r="J130" s="217"/>
      <c r="K130" s="217"/>
      <c r="L130" s="222"/>
      <c r="M130" s="223"/>
      <c r="N130" s="224"/>
      <c r="O130" s="224"/>
      <c r="P130" s="224"/>
      <c r="Q130" s="224"/>
      <c r="R130" s="224"/>
      <c r="S130" s="224"/>
      <c r="T130" s="225"/>
      <c r="AT130" s="226" t="s">
        <v>148</v>
      </c>
      <c r="AU130" s="226" t="s">
        <v>84</v>
      </c>
      <c r="AV130" s="14" t="s">
        <v>123</v>
      </c>
      <c r="AW130" s="14" t="s">
        <v>36</v>
      </c>
      <c r="AX130" s="14" t="s">
        <v>75</v>
      </c>
      <c r="AY130" s="226" t="s">
        <v>122</v>
      </c>
    </row>
    <row r="131" spans="1:65" s="13" customFormat="1" ht="11.25">
      <c r="B131" s="205"/>
      <c r="C131" s="206"/>
      <c r="D131" s="201" t="s">
        <v>148</v>
      </c>
      <c r="E131" s="207" t="s">
        <v>19</v>
      </c>
      <c r="F131" s="208" t="s">
        <v>152</v>
      </c>
      <c r="G131" s="206"/>
      <c r="H131" s="209">
        <v>2.3439999999999999</v>
      </c>
      <c r="I131" s="210"/>
      <c r="J131" s="206"/>
      <c r="K131" s="206"/>
      <c r="L131" s="211"/>
      <c r="M131" s="212"/>
      <c r="N131" s="213"/>
      <c r="O131" s="213"/>
      <c r="P131" s="213"/>
      <c r="Q131" s="213"/>
      <c r="R131" s="213"/>
      <c r="S131" s="213"/>
      <c r="T131" s="214"/>
      <c r="AT131" s="215" t="s">
        <v>148</v>
      </c>
      <c r="AU131" s="215" t="s">
        <v>84</v>
      </c>
      <c r="AV131" s="13" t="s">
        <v>84</v>
      </c>
      <c r="AW131" s="13" t="s">
        <v>36</v>
      </c>
      <c r="AX131" s="13" t="s">
        <v>75</v>
      </c>
      <c r="AY131" s="215" t="s">
        <v>122</v>
      </c>
    </row>
    <row r="132" spans="1:65" s="13" customFormat="1" ht="11.25">
      <c r="B132" s="205"/>
      <c r="C132" s="206"/>
      <c r="D132" s="201" t="s">
        <v>148</v>
      </c>
      <c r="E132" s="207" t="s">
        <v>19</v>
      </c>
      <c r="F132" s="208" t="s">
        <v>153</v>
      </c>
      <c r="G132" s="206"/>
      <c r="H132" s="209">
        <v>3.2959999999999998</v>
      </c>
      <c r="I132" s="210"/>
      <c r="J132" s="206"/>
      <c r="K132" s="206"/>
      <c r="L132" s="211"/>
      <c r="M132" s="212"/>
      <c r="N132" s="213"/>
      <c r="O132" s="213"/>
      <c r="P132" s="213"/>
      <c r="Q132" s="213"/>
      <c r="R132" s="213"/>
      <c r="S132" s="213"/>
      <c r="T132" s="214"/>
      <c r="AT132" s="215" t="s">
        <v>148</v>
      </c>
      <c r="AU132" s="215" t="s">
        <v>84</v>
      </c>
      <c r="AV132" s="13" t="s">
        <v>84</v>
      </c>
      <c r="AW132" s="13" t="s">
        <v>36</v>
      </c>
      <c r="AX132" s="13" t="s">
        <v>75</v>
      </c>
      <c r="AY132" s="215" t="s">
        <v>122</v>
      </c>
    </row>
    <row r="133" spans="1:65" s="14" customFormat="1" ht="11.25">
      <c r="B133" s="216"/>
      <c r="C133" s="217"/>
      <c r="D133" s="201" t="s">
        <v>148</v>
      </c>
      <c r="E133" s="218" t="s">
        <v>19</v>
      </c>
      <c r="F133" s="219" t="s">
        <v>154</v>
      </c>
      <c r="G133" s="217"/>
      <c r="H133" s="220">
        <v>5.64</v>
      </c>
      <c r="I133" s="221"/>
      <c r="J133" s="217"/>
      <c r="K133" s="217"/>
      <c r="L133" s="222"/>
      <c r="M133" s="223"/>
      <c r="N133" s="224"/>
      <c r="O133" s="224"/>
      <c r="P133" s="224"/>
      <c r="Q133" s="224"/>
      <c r="R133" s="224"/>
      <c r="S133" s="224"/>
      <c r="T133" s="225"/>
      <c r="AT133" s="226" t="s">
        <v>148</v>
      </c>
      <c r="AU133" s="226" t="s">
        <v>84</v>
      </c>
      <c r="AV133" s="14" t="s">
        <v>123</v>
      </c>
      <c r="AW133" s="14" t="s">
        <v>36</v>
      </c>
      <c r="AX133" s="14" t="s">
        <v>75</v>
      </c>
      <c r="AY133" s="226" t="s">
        <v>122</v>
      </c>
    </row>
    <row r="134" spans="1:65" s="15" customFormat="1" ht="11.25">
      <c r="B134" s="227"/>
      <c r="C134" s="228"/>
      <c r="D134" s="201" t="s">
        <v>148</v>
      </c>
      <c r="E134" s="229" t="s">
        <v>19</v>
      </c>
      <c r="F134" s="230" t="s">
        <v>155</v>
      </c>
      <c r="G134" s="228"/>
      <c r="H134" s="231">
        <v>13.728</v>
      </c>
      <c r="I134" s="232"/>
      <c r="J134" s="228"/>
      <c r="K134" s="228"/>
      <c r="L134" s="233"/>
      <c r="M134" s="234"/>
      <c r="N134" s="235"/>
      <c r="O134" s="235"/>
      <c r="P134" s="235"/>
      <c r="Q134" s="235"/>
      <c r="R134" s="235"/>
      <c r="S134" s="235"/>
      <c r="T134" s="236"/>
      <c r="AT134" s="237" t="s">
        <v>148</v>
      </c>
      <c r="AU134" s="237" t="s">
        <v>84</v>
      </c>
      <c r="AV134" s="15" t="s">
        <v>130</v>
      </c>
      <c r="AW134" s="15" t="s">
        <v>36</v>
      </c>
      <c r="AX134" s="15" t="s">
        <v>80</v>
      </c>
      <c r="AY134" s="237" t="s">
        <v>122</v>
      </c>
    </row>
    <row r="135" spans="1:65" s="2" customFormat="1" ht="21.75" customHeight="1">
      <c r="A135" s="35"/>
      <c r="B135" s="36"/>
      <c r="C135" s="188" t="s">
        <v>188</v>
      </c>
      <c r="D135" s="188" t="s">
        <v>125</v>
      </c>
      <c r="E135" s="189" t="s">
        <v>189</v>
      </c>
      <c r="F135" s="190" t="s">
        <v>190</v>
      </c>
      <c r="G135" s="191" t="s">
        <v>134</v>
      </c>
      <c r="H135" s="192">
        <v>0.08</v>
      </c>
      <c r="I135" s="193"/>
      <c r="J135" s="194">
        <f>ROUND(I135*H135,2)</f>
        <v>0</v>
      </c>
      <c r="K135" s="190" t="s">
        <v>129</v>
      </c>
      <c r="L135" s="40"/>
      <c r="M135" s="195" t="s">
        <v>19</v>
      </c>
      <c r="N135" s="196" t="s">
        <v>46</v>
      </c>
      <c r="O135" s="65"/>
      <c r="P135" s="197">
        <f>O135*H135</f>
        <v>0</v>
      </c>
      <c r="Q135" s="197">
        <v>0</v>
      </c>
      <c r="R135" s="197">
        <f>Q135*H135</f>
        <v>0</v>
      </c>
      <c r="S135" s="197">
        <v>2.4</v>
      </c>
      <c r="T135" s="198">
        <f>S135*H135</f>
        <v>0.192</v>
      </c>
      <c r="U135" s="35"/>
      <c r="V135" s="35"/>
      <c r="W135" s="35"/>
      <c r="X135" s="35"/>
      <c r="Y135" s="35"/>
      <c r="Z135" s="35"/>
      <c r="AA135" s="35"/>
      <c r="AB135" s="35"/>
      <c r="AC135" s="35"/>
      <c r="AD135" s="35"/>
      <c r="AE135" s="35"/>
      <c r="AR135" s="199" t="s">
        <v>130</v>
      </c>
      <c r="AT135" s="199" t="s">
        <v>125</v>
      </c>
      <c r="AU135" s="199" t="s">
        <v>84</v>
      </c>
      <c r="AY135" s="18" t="s">
        <v>122</v>
      </c>
      <c r="BE135" s="200">
        <f>IF(N135="základní",J135,0)</f>
        <v>0</v>
      </c>
      <c r="BF135" s="200">
        <f>IF(N135="snížená",J135,0)</f>
        <v>0</v>
      </c>
      <c r="BG135" s="200">
        <f>IF(N135="zákl. přenesená",J135,0)</f>
        <v>0</v>
      </c>
      <c r="BH135" s="200">
        <f>IF(N135="sníž. přenesená",J135,0)</f>
        <v>0</v>
      </c>
      <c r="BI135" s="200">
        <f>IF(N135="nulová",J135,0)</f>
        <v>0</v>
      </c>
      <c r="BJ135" s="18" t="s">
        <v>80</v>
      </c>
      <c r="BK135" s="200">
        <f>ROUND(I135*H135,2)</f>
        <v>0</v>
      </c>
      <c r="BL135" s="18" t="s">
        <v>130</v>
      </c>
      <c r="BM135" s="199" t="s">
        <v>191</v>
      </c>
    </row>
    <row r="136" spans="1:65" s="13" customFormat="1" ht="11.25">
      <c r="B136" s="205"/>
      <c r="C136" s="206"/>
      <c r="D136" s="201" t="s">
        <v>148</v>
      </c>
      <c r="E136" s="207" t="s">
        <v>19</v>
      </c>
      <c r="F136" s="208" t="s">
        <v>192</v>
      </c>
      <c r="G136" s="206"/>
      <c r="H136" s="209">
        <v>0.08</v>
      </c>
      <c r="I136" s="210"/>
      <c r="J136" s="206"/>
      <c r="K136" s="206"/>
      <c r="L136" s="211"/>
      <c r="M136" s="212"/>
      <c r="N136" s="213"/>
      <c r="O136" s="213"/>
      <c r="P136" s="213"/>
      <c r="Q136" s="213"/>
      <c r="R136" s="213"/>
      <c r="S136" s="213"/>
      <c r="T136" s="214"/>
      <c r="AT136" s="215" t="s">
        <v>148</v>
      </c>
      <c r="AU136" s="215" t="s">
        <v>84</v>
      </c>
      <c r="AV136" s="13" t="s">
        <v>84</v>
      </c>
      <c r="AW136" s="13" t="s">
        <v>36</v>
      </c>
      <c r="AX136" s="13" t="s">
        <v>80</v>
      </c>
      <c r="AY136" s="215" t="s">
        <v>122</v>
      </c>
    </row>
    <row r="137" spans="1:65" s="2" customFormat="1" ht="21.75" customHeight="1">
      <c r="A137" s="35"/>
      <c r="B137" s="36"/>
      <c r="C137" s="188" t="s">
        <v>193</v>
      </c>
      <c r="D137" s="188" t="s">
        <v>125</v>
      </c>
      <c r="E137" s="189" t="s">
        <v>194</v>
      </c>
      <c r="F137" s="190" t="s">
        <v>195</v>
      </c>
      <c r="G137" s="191" t="s">
        <v>145</v>
      </c>
      <c r="H137" s="192">
        <v>12.108000000000001</v>
      </c>
      <c r="I137" s="193"/>
      <c r="J137" s="194">
        <f>ROUND(I137*H137,2)</f>
        <v>0</v>
      </c>
      <c r="K137" s="190" t="s">
        <v>129</v>
      </c>
      <c r="L137" s="40"/>
      <c r="M137" s="195" t="s">
        <v>19</v>
      </c>
      <c r="N137" s="196" t="s">
        <v>46</v>
      </c>
      <c r="O137" s="65"/>
      <c r="P137" s="197">
        <f>O137*H137</f>
        <v>0</v>
      </c>
      <c r="Q137" s="197">
        <v>0</v>
      </c>
      <c r="R137" s="197">
        <f>Q137*H137</f>
        <v>0</v>
      </c>
      <c r="S137" s="197">
        <v>6.6000000000000003E-2</v>
      </c>
      <c r="T137" s="198">
        <f>S137*H137</f>
        <v>0.79912800000000006</v>
      </c>
      <c r="U137" s="35"/>
      <c r="V137" s="35"/>
      <c r="W137" s="35"/>
      <c r="X137" s="35"/>
      <c r="Y137" s="35"/>
      <c r="Z137" s="35"/>
      <c r="AA137" s="35"/>
      <c r="AB137" s="35"/>
      <c r="AC137" s="35"/>
      <c r="AD137" s="35"/>
      <c r="AE137" s="35"/>
      <c r="AR137" s="199" t="s">
        <v>130</v>
      </c>
      <c r="AT137" s="199" t="s">
        <v>125</v>
      </c>
      <c r="AU137" s="199" t="s">
        <v>84</v>
      </c>
      <c r="AY137" s="18" t="s">
        <v>122</v>
      </c>
      <c r="BE137" s="200">
        <f>IF(N137="základní",J137,0)</f>
        <v>0</v>
      </c>
      <c r="BF137" s="200">
        <f>IF(N137="snížená",J137,0)</f>
        <v>0</v>
      </c>
      <c r="BG137" s="200">
        <f>IF(N137="zákl. přenesená",J137,0)</f>
        <v>0</v>
      </c>
      <c r="BH137" s="200">
        <f>IF(N137="sníž. přenesená",J137,0)</f>
        <v>0</v>
      </c>
      <c r="BI137" s="200">
        <f>IF(N137="nulová",J137,0)</f>
        <v>0</v>
      </c>
      <c r="BJ137" s="18" t="s">
        <v>80</v>
      </c>
      <c r="BK137" s="200">
        <f>ROUND(I137*H137,2)</f>
        <v>0</v>
      </c>
      <c r="BL137" s="18" t="s">
        <v>130</v>
      </c>
      <c r="BM137" s="199" t="s">
        <v>196</v>
      </c>
    </row>
    <row r="138" spans="1:65" s="2" customFormat="1" ht="39">
      <c r="A138" s="35"/>
      <c r="B138" s="36"/>
      <c r="C138" s="37"/>
      <c r="D138" s="201" t="s">
        <v>136</v>
      </c>
      <c r="E138" s="37"/>
      <c r="F138" s="202" t="s">
        <v>197</v>
      </c>
      <c r="G138" s="37"/>
      <c r="H138" s="37"/>
      <c r="I138" s="109"/>
      <c r="J138" s="37"/>
      <c r="K138" s="37"/>
      <c r="L138" s="40"/>
      <c r="M138" s="203"/>
      <c r="N138" s="204"/>
      <c r="O138" s="65"/>
      <c r="P138" s="65"/>
      <c r="Q138" s="65"/>
      <c r="R138" s="65"/>
      <c r="S138" s="65"/>
      <c r="T138" s="66"/>
      <c r="U138" s="35"/>
      <c r="V138" s="35"/>
      <c r="W138" s="35"/>
      <c r="X138" s="35"/>
      <c r="Y138" s="35"/>
      <c r="Z138" s="35"/>
      <c r="AA138" s="35"/>
      <c r="AB138" s="35"/>
      <c r="AC138" s="35"/>
      <c r="AD138" s="35"/>
      <c r="AE138" s="35"/>
      <c r="AT138" s="18" t="s">
        <v>136</v>
      </c>
      <c r="AU138" s="18" t="s">
        <v>84</v>
      </c>
    </row>
    <row r="139" spans="1:65" s="13" customFormat="1" ht="11.25">
      <c r="B139" s="205"/>
      <c r="C139" s="206"/>
      <c r="D139" s="201" t="s">
        <v>148</v>
      </c>
      <c r="E139" s="207" t="s">
        <v>19</v>
      </c>
      <c r="F139" s="208" t="s">
        <v>198</v>
      </c>
      <c r="G139" s="206"/>
      <c r="H139" s="209">
        <v>6.8579999999999997</v>
      </c>
      <c r="I139" s="210"/>
      <c r="J139" s="206"/>
      <c r="K139" s="206"/>
      <c r="L139" s="211"/>
      <c r="M139" s="212"/>
      <c r="N139" s="213"/>
      <c r="O139" s="213"/>
      <c r="P139" s="213"/>
      <c r="Q139" s="213"/>
      <c r="R139" s="213"/>
      <c r="S139" s="213"/>
      <c r="T139" s="214"/>
      <c r="AT139" s="215" t="s">
        <v>148</v>
      </c>
      <c r="AU139" s="215" t="s">
        <v>84</v>
      </c>
      <c r="AV139" s="13" t="s">
        <v>84</v>
      </c>
      <c r="AW139" s="13" t="s">
        <v>36</v>
      </c>
      <c r="AX139" s="13" t="s">
        <v>75</v>
      </c>
      <c r="AY139" s="215" t="s">
        <v>122</v>
      </c>
    </row>
    <row r="140" spans="1:65" s="13" customFormat="1" ht="11.25">
      <c r="B140" s="205"/>
      <c r="C140" s="206"/>
      <c r="D140" s="201" t="s">
        <v>148</v>
      </c>
      <c r="E140" s="207" t="s">
        <v>19</v>
      </c>
      <c r="F140" s="208" t="s">
        <v>199</v>
      </c>
      <c r="G140" s="206"/>
      <c r="H140" s="209">
        <v>5.25</v>
      </c>
      <c r="I140" s="210"/>
      <c r="J140" s="206"/>
      <c r="K140" s="206"/>
      <c r="L140" s="211"/>
      <c r="M140" s="212"/>
      <c r="N140" s="213"/>
      <c r="O140" s="213"/>
      <c r="P140" s="213"/>
      <c r="Q140" s="213"/>
      <c r="R140" s="213"/>
      <c r="S140" s="213"/>
      <c r="T140" s="214"/>
      <c r="AT140" s="215" t="s">
        <v>148</v>
      </c>
      <c r="AU140" s="215" t="s">
        <v>84</v>
      </c>
      <c r="AV140" s="13" t="s">
        <v>84</v>
      </c>
      <c r="AW140" s="13" t="s">
        <v>36</v>
      </c>
      <c r="AX140" s="13" t="s">
        <v>75</v>
      </c>
      <c r="AY140" s="215" t="s">
        <v>122</v>
      </c>
    </row>
    <row r="141" spans="1:65" s="15" customFormat="1" ht="11.25">
      <c r="B141" s="227"/>
      <c r="C141" s="228"/>
      <c r="D141" s="201" t="s">
        <v>148</v>
      </c>
      <c r="E141" s="229" t="s">
        <v>19</v>
      </c>
      <c r="F141" s="230" t="s">
        <v>155</v>
      </c>
      <c r="G141" s="228"/>
      <c r="H141" s="231">
        <v>12.108000000000001</v>
      </c>
      <c r="I141" s="232"/>
      <c r="J141" s="228"/>
      <c r="K141" s="228"/>
      <c r="L141" s="233"/>
      <c r="M141" s="234"/>
      <c r="N141" s="235"/>
      <c r="O141" s="235"/>
      <c r="P141" s="235"/>
      <c r="Q141" s="235"/>
      <c r="R141" s="235"/>
      <c r="S141" s="235"/>
      <c r="T141" s="236"/>
      <c r="AT141" s="237" t="s">
        <v>148</v>
      </c>
      <c r="AU141" s="237" t="s">
        <v>84</v>
      </c>
      <c r="AV141" s="15" t="s">
        <v>130</v>
      </c>
      <c r="AW141" s="15" t="s">
        <v>36</v>
      </c>
      <c r="AX141" s="15" t="s">
        <v>80</v>
      </c>
      <c r="AY141" s="237" t="s">
        <v>122</v>
      </c>
    </row>
    <row r="142" spans="1:65" s="2" customFormat="1" ht="16.5" customHeight="1">
      <c r="A142" s="35"/>
      <c r="B142" s="36"/>
      <c r="C142" s="188" t="s">
        <v>200</v>
      </c>
      <c r="D142" s="188" t="s">
        <v>125</v>
      </c>
      <c r="E142" s="189" t="s">
        <v>201</v>
      </c>
      <c r="F142" s="190" t="s">
        <v>202</v>
      </c>
      <c r="G142" s="191" t="s">
        <v>145</v>
      </c>
      <c r="H142" s="192">
        <v>6.0979999999999999</v>
      </c>
      <c r="I142" s="193"/>
      <c r="J142" s="194">
        <f>ROUND(I142*H142,2)</f>
        <v>0</v>
      </c>
      <c r="K142" s="190" t="s">
        <v>129</v>
      </c>
      <c r="L142" s="40"/>
      <c r="M142" s="195" t="s">
        <v>19</v>
      </c>
      <c r="N142" s="196" t="s">
        <v>46</v>
      </c>
      <c r="O142" s="65"/>
      <c r="P142" s="197">
        <f>O142*H142</f>
        <v>0</v>
      </c>
      <c r="Q142" s="197">
        <v>0</v>
      </c>
      <c r="R142" s="197">
        <f>Q142*H142</f>
        <v>0</v>
      </c>
      <c r="S142" s="197">
        <v>5.0999999999999997E-2</v>
      </c>
      <c r="T142" s="198">
        <f>S142*H142</f>
        <v>0.310998</v>
      </c>
      <c r="U142" s="35"/>
      <c r="V142" s="35"/>
      <c r="W142" s="35"/>
      <c r="X142" s="35"/>
      <c r="Y142" s="35"/>
      <c r="Z142" s="35"/>
      <c r="AA142" s="35"/>
      <c r="AB142" s="35"/>
      <c r="AC142" s="35"/>
      <c r="AD142" s="35"/>
      <c r="AE142" s="35"/>
      <c r="AR142" s="199" t="s">
        <v>130</v>
      </c>
      <c r="AT142" s="199" t="s">
        <v>125</v>
      </c>
      <c r="AU142" s="199" t="s">
        <v>84</v>
      </c>
      <c r="AY142" s="18" t="s">
        <v>122</v>
      </c>
      <c r="BE142" s="200">
        <f>IF(N142="základní",J142,0)</f>
        <v>0</v>
      </c>
      <c r="BF142" s="200">
        <f>IF(N142="snížená",J142,0)</f>
        <v>0</v>
      </c>
      <c r="BG142" s="200">
        <f>IF(N142="zákl. přenesená",J142,0)</f>
        <v>0</v>
      </c>
      <c r="BH142" s="200">
        <f>IF(N142="sníž. přenesená",J142,0)</f>
        <v>0</v>
      </c>
      <c r="BI142" s="200">
        <f>IF(N142="nulová",J142,0)</f>
        <v>0</v>
      </c>
      <c r="BJ142" s="18" t="s">
        <v>80</v>
      </c>
      <c r="BK142" s="200">
        <f>ROUND(I142*H142,2)</f>
        <v>0</v>
      </c>
      <c r="BL142" s="18" t="s">
        <v>130</v>
      </c>
      <c r="BM142" s="199" t="s">
        <v>203</v>
      </c>
    </row>
    <row r="143" spans="1:65" s="2" customFormat="1" ht="48.75">
      <c r="A143" s="35"/>
      <c r="B143" s="36"/>
      <c r="C143" s="37"/>
      <c r="D143" s="201" t="s">
        <v>136</v>
      </c>
      <c r="E143" s="37"/>
      <c r="F143" s="202" t="s">
        <v>204</v>
      </c>
      <c r="G143" s="37"/>
      <c r="H143" s="37"/>
      <c r="I143" s="109"/>
      <c r="J143" s="37"/>
      <c r="K143" s="37"/>
      <c r="L143" s="40"/>
      <c r="M143" s="203"/>
      <c r="N143" s="204"/>
      <c r="O143" s="65"/>
      <c r="P143" s="65"/>
      <c r="Q143" s="65"/>
      <c r="R143" s="65"/>
      <c r="S143" s="65"/>
      <c r="T143" s="66"/>
      <c r="U143" s="35"/>
      <c r="V143" s="35"/>
      <c r="W143" s="35"/>
      <c r="X143" s="35"/>
      <c r="Y143" s="35"/>
      <c r="Z143" s="35"/>
      <c r="AA143" s="35"/>
      <c r="AB143" s="35"/>
      <c r="AC143" s="35"/>
      <c r="AD143" s="35"/>
      <c r="AE143" s="35"/>
      <c r="AT143" s="18" t="s">
        <v>136</v>
      </c>
      <c r="AU143" s="18" t="s">
        <v>84</v>
      </c>
    </row>
    <row r="144" spans="1:65" s="13" customFormat="1" ht="11.25">
      <c r="B144" s="205"/>
      <c r="C144" s="206"/>
      <c r="D144" s="201" t="s">
        <v>148</v>
      </c>
      <c r="E144" s="207" t="s">
        <v>19</v>
      </c>
      <c r="F144" s="208" t="s">
        <v>205</v>
      </c>
      <c r="G144" s="206"/>
      <c r="H144" s="209">
        <v>2.1040000000000001</v>
      </c>
      <c r="I144" s="210"/>
      <c r="J144" s="206"/>
      <c r="K144" s="206"/>
      <c r="L144" s="211"/>
      <c r="M144" s="212"/>
      <c r="N144" s="213"/>
      <c r="O144" s="213"/>
      <c r="P144" s="213"/>
      <c r="Q144" s="213"/>
      <c r="R144" s="213"/>
      <c r="S144" s="213"/>
      <c r="T144" s="214"/>
      <c r="AT144" s="215" t="s">
        <v>148</v>
      </c>
      <c r="AU144" s="215" t="s">
        <v>84</v>
      </c>
      <c r="AV144" s="13" t="s">
        <v>84</v>
      </c>
      <c r="AW144" s="13" t="s">
        <v>36</v>
      </c>
      <c r="AX144" s="13" t="s">
        <v>75</v>
      </c>
      <c r="AY144" s="215" t="s">
        <v>122</v>
      </c>
    </row>
    <row r="145" spans="1:65" s="13" customFormat="1" ht="11.25">
      <c r="B145" s="205"/>
      <c r="C145" s="206"/>
      <c r="D145" s="201" t="s">
        <v>148</v>
      </c>
      <c r="E145" s="207" t="s">
        <v>19</v>
      </c>
      <c r="F145" s="208" t="s">
        <v>206</v>
      </c>
      <c r="G145" s="206"/>
      <c r="H145" s="209">
        <v>3.9940000000000002</v>
      </c>
      <c r="I145" s="210"/>
      <c r="J145" s="206"/>
      <c r="K145" s="206"/>
      <c r="L145" s="211"/>
      <c r="M145" s="212"/>
      <c r="N145" s="213"/>
      <c r="O145" s="213"/>
      <c r="P145" s="213"/>
      <c r="Q145" s="213"/>
      <c r="R145" s="213"/>
      <c r="S145" s="213"/>
      <c r="T145" s="214"/>
      <c r="AT145" s="215" t="s">
        <v>148</v>
      </c>
      <c r="AU145" s="215" t="s">
        <v>84</v>
      </c>
      <c r="AV145" s="13" t="s">
        <v>84</v>
      </c>
      <c r="AW145" s="13" t="s">
        <v>36</v>
      </c>
      <c r="AX145" s="13" t="s">
        <v>75</v>
      </c>
      <c r="AY145" s="215" t="s">
        <v>122</v>
      </c>
    </row>
    <row r="146" spans="1:65" s="15" customFormat="1" ht="11.25">
      <c r="B146" s="227"/>
      <c r="C146" s="228"/>
      <c r="D146" s="201" t="s">
        <v>148</v>
      </c>
      <c r="E146" s="229" t="s">
        <v>19</v>
      </c>
      <c r="F146" s="230" t="s">
        <v>155</v>
      </c>
      <c r="G146" s="228"/>
      <c r="H146" s="231">
        <v>6.0980000000000008</v>
      </c>
      <c r="I146" s="232"/>
      <c r="J146" s="228"/>
      <c r="K146" s="228"/>
      <c r="L146" s="233"/>
      <c r="M146" s="234"/>
      <c r="N146" s="235"/>
      <c r="O146" s="235"/>
      <c r="P146" s="235"/>
      <c r="Q146" s="235"/>
      <c r="R146" s="235"/>
      <c r="S146" s="235"/>
      <c r="T146" s="236"/>
      <c r="AT146" s="237" t="s">
        <v>148</v>
      </c>
      <c r="AU146" s="237" t="s">
        <v>84</v>
      </c>
      <c r="AV146" s="15" t="s">
        <v>130</v>
      </c>
      <c r="AW146" s="15" t="s">
        <v>36</v>
      </c>
      <c r="AX146" s="15" t="s">
        <v>80</v>
      </c>
      <c r="AY146" s="237" t="s">
        <v>122</v>
      </c>
    </row>
    <row r="147" spans="1:65" s="2" customFormat="1" ht="21.75" customHeight="1">
      <c r="A147" s="35"/>
      <c r="B147" s="36"/>
      <c r="C147" s="188" t="s">
        <v>207</v>
      </c>
      <c r="D147" s="188" t="s">
        <v>125</v>
      </c>
      <c r="E147" s="189" t="s">
        <v>208</v>
      </c>
      <c r="F147" s="190" t="s">
        <v>209</v>
      </c>
      <c r="G147" s="191" t="s">
        <v>134</v>
      </c>
      <c r="H147" s="192">
        <v>0.84399999999999997</v>
      </c>
      <c r="I147" s="193"/>
      <c r="J147" s="194">
        <f>ROUND(I147*H147,2)</f>
        <v>0</v>
      </c>
      <c r="K147" s="190" t="s">
        <v>129</v>
      </c>
      <c r="L147" s="40"/>
      <c r="M147" s="195" t="s">
        <v>19</v>
      </c>
      <c r="N147" s="196" t="s">
        <v>46</v>
      </c>
      <c r="O147" s="65"/>
      <c r="P147" s="197">
        <f>O147*H147</f>
        <v>0</v>
      </c>
      <c r="Q147" s="197">
        <v>0</v>
      </c>
      <c r="R147" s="197">
        <f>Q147*H147</f>
        <v>0</v>
      </c>
      <c r="S147" s="197">
        <v>1.8</v>
      </c>
      <c r="T147" s="198">
        <f>S147*H147</f>
        <v>1.5191999999999999</v>
      </c>
      <c r="U147" s="35"/>
      <c r="V147" s="35"/>
      <c r="W147" s="35"/>
      <c r="X147" s="35"/>
      <c r="Y147" s="35"/>
      <c r="Z147" s="35"/>
      <c r="AA147" s="35"/>
      <c r="AB147" s="35"/>
      <c r="AC147" s="35"/>
      <c r="AD147" s="35"/>
      <c r="AE147" s="35"/>
      <c r="AR147" s="199" t="s">
        <v>130</v>
      </c>
      <c r="AT147" s="199" t="s">
        <v>125</v>
      </c>
      <c r="AU147" s="199" t="s">
        <v>84</v>
      </c>
      <c r="AY147" s="18" t="s">
        <v>122</v>
      </c>
      <c r="BE147" s="200">
        <f>IF(N147="základní",J147,0)</f>
        <v>0</v>
      </c>
      <c r="BF147" s="200">
        <f>IF(N147="snížená",J147,0)</f>
        <v>0</v>
      </c>
      <c r="BG147" s="200">
        <f>IF(N147="zákl. přenesená",J147,0)</f>
        <v>0</v>
      </c>
      <c r="BH147" s="200">
        <f>IF(N147="sníž. přenesená",J147,0)</f>
        <v>0</v>
      </c>
      <c r="BI147" s="200">
        <f>IF(N147="nulová",J147,0)</f>
        <v>0</v>
      </c>
      <c r="BJ147" s="18" t="s">
        <v>80</v>
      </c>
      <c r="BK147" s="200">
        <f>ROUND(I147*H147,2)</f>
        <v>0</v>
      </c>
      <c r="BL147" s="18" t="s">
        <v>130</v>
      </c>
      <c r="BM147" s="199" t="s">
        <v>210</v>
      </c>
    </row>
    <row r="148" spans="1:65" s="13" customFormat="1" ht="11.25">
      <c r="B148" s="205"/>
      <c r="C148" s="206"/>
      <c r="D148" s="201" t="s">
        <v>148</v>
      </c>
      <c r="E148" s="207" t="s">
        <v>19</v>
      </c>
      <c r="F148" s="208" t="s">
        <v>211</v>
      </c>
      <c r="G148" s="206"/>
      <c r="H148" s="209">
        <v>0.84399999999999997</v>
      </c>
      <c r="I148" s="210"/>
      <c r="J148" s="206"/>
      <c r="K148" s="206"/>
      <c r="L148" s="211"/>
      <c r="M148" s="212"/>
      <c r="N148" s="213"/>
      <c r="O148" s="213"/>
      <c r="P148" s="213"/>
      <c r="Q148" s="213"/>
      <c r="R148" s="213"/>
      <c r="S148" s="213"/>
      <c r="T148" s="214"/>
      <c r="AT148" s="215" t="s">
        <v>148</v>
      </c>
      <c r="AU148" s="215" t="s">
        <v>84</v>
      </c>
      <c r="AV148" s="13" t="s">
        <v>84</v>
      </c>
      <c r="AW148" s="13" t="s">
        <v>36</v>
      </c>
      <c r="AX148" s="13" t="s">
        <v>80</v>
      </c>
      <c r="AY148" s="215" t="s">
        <v>122</v>
      </c>
    </row>
    <row r="149" spans="1:65" s="12" customFormat="1" ht="22.9" customHeight="1">
      <c r="B149" s="172"/>
      <c r="C149" s="173"/>
      <c r="D149" s="174" t="s">
        <v>74</v>
      </c>
      <c r="E149" s="186" t="s">
        <v>212</v>
      </c>
      <c r="F149" s="186" t="s">
        <v>213</v>
      </c>
      <c r="G149" s="173"/>
      <c r="H149" s="173"/>
      <c r="I149" s="176"/>
      <c r="J149" s="187">
        <f>BK149</f>
        <v>0</v>
      </c>
      <c r="K149" s="173"/>
      <c r="L149" s="178"/>
      <c r="M149" s="179"/>
      <c r="N149" s="180"/>
      <c r="O149" s="180"/>
      <c r="P149" s="181">
        <f>SUM(P150:P157)</f>
        <v>0</v>
      </c>
      <c r="Q149" s="180"/>
      <c r="R149" s="181">
        <f>SUM(R150:R157)</f>
        <v>0</v>
      </c>
      <c r="S149" s="180"/>
      <c r="T149" s="182">
        <f>SUM(T150:T157)</f>
        <v>0</v>
      </c>
      <c r="AR149" s="183" t="s">
        <v>80</v>
      </c>
      <c r="AT149" s="184" t="s">
        <v>74</v>
      </c>
      <c r="AU149" s="184" t="s">
        <v>80</v>
      </c>
      <c r="AY149" s="183" t="s">
        <v>122</v>
      </c>
      <c r="BK149" s="185">
        <f>SUM(BK150:BK157)</f>
        <v>0</v>
      </c>
    </row>
    <row r="150" spans="1:65" s="2" customFormat="1" ht="21.75" customHeight="1">
      <c r="A150" s="35"/>
      <c r="B150" s="36"/>
      <c r="C150" s="188" t="s">
        <v>214</v>
      </c>
      <c r="D150" s="188" t="s">
        <v>125</v>
      </c>
      <c r="E150" s="189" t="s">
        <v>215</v>
      </c>
      <c r="F150" s="190" t="s">
        <v>216</v>
      </c>
      <c r="G150" s="191" t="s">
        <v>217</v>
      </c>
      <c r="H150" s="192">
        <v>3.581</v>
      </c>
      <c r="I150" s="193"/>
      <c r="J150" s="194">
        <f>ROUND(I150*H150,2)</f>
        <v>0</v>
      </c>
      <c r="K150" s="190" t="s">
        <v>129</v>
      </c>
      <c r="L150" s="40"/>
      <c r="M150" s="195" t="s">
        <v>19</v>
      </c>
      <c r="N150" s="196" t="s">
        <v>46</v>
      </c>
      <c r="O150" s="65"/>
      <c r="P150" s="197">
        <f>O150*H150</f>
        <v>0</v>
      </c>
      <c r="Q150" s="197">
        <v>0</v>
      </c>
      <c r="R150" s="197">
        <f>Q150*H150</f>
        <v>0</v>
      </c>
      <c r="S150" s="197">
        <v>0</v>
      </c>
      <c r="T150" s="198">
        <f>S150*H150</f>
        <v>0</v>
      </c>
      <c r="U150" s="35"/>
      <c r="V150" s="35"/>
      <c r="W150" s="35"/>
      <c r="X150" s="35"/>
      <c r="Y150" s="35"/>
      <c r="Z150" s="35"/>
      <c r="AA150" s="35"/>
      <c r="AB150" s="35"/>
      <c r="AC150" s="35"/>
      <c r="AD150" s="35"/>
      <c r="AE150" s="35"/>
      <c r="AR150" s="199" t="s">
        <v>130</v>
      </c>
      <c r="AT150" s="199" t="s">
        <v>125</v>
      </c>
      <c r="AU150" s="199" t="s">
        <v>84</v>
      </c>
      <c r="AY150" s="18" t="s">
        <v>122</v>
      </c>
      <c r="BE150" s="200">
        <f>IF(N150="základní",J150,0)</f>
        <v>0</v>
      </c>
      <c r="BF150" s="200">
        <f>IF(N150="snížená",J150,0)</f>
        <v>0</v>
      </c>
      <c r="BG150" s="200">
        <f>IF(N150="zákl. přenesená",J150,0)</f>
        <v>0</v>
      </c>
      <c r="BH150" s="200">
        <f>IF(N150="sníž. přenesená",J150,0)</f>
        <v>0</v>
      </c>
      <c r="BI150" s="200">
        <f>IF(N150="nulová",J150,0)</f>
        <v>0</v>
      </c>
      <c r="BJ150" s="18" t="s">
        <v>80</v>
      </c>
      <c r="BK150" s="200">
        <f>ROUND(I150*H150,2)</f>
        <v>0</v>
      </c>
      <c r="BL150" s="18" t="s">
        <v>130</v>
      </c>
      <c r="BM150" s="199" t="s">
        <v>218</v>
      </c>
    </row>
    <row r="151" spans="1:65" s="2" customFormat="1" ht="107.25">
      <c r="A151" s="35"/>
      <c r="B151" s="36"/>
      <c r="C151" s="37"/>
      <c r="D151" s="201" t="s">
        <v>136</v>
      </c>
      <c r="E151" s="37"/>
      <c r="F151" s="202" t="s">
        <v>219</v>
      </c>
      <c r="G151" s="37"/>
      <c r="H151" s="37"/>
      <c r="I151" s="109"/>
      <c r="J151" s="37"/>
      <c r="K151" s="37"/>
      <c r="L151" s="40"/>
      <c r="M151" s="203"/>
      <c r="N151" s="204"/>
      <c r="O151" s="65"/>
      <c r="P151" s="65"/>
      <c r="Q151" s="65"/>
      <c r="R151" s="65"/>
      <c r="S151" s="65"/>
      <c r="T151" s="66"/>
      <c r="U151" s="35"/>
      <c r="V151" s="35"/>
      <c r="W151" s="35"/>
      <c r="X151" s="35"/>
      <c r="Y151" s="35"/>
      <c r="Z151" s="35"/>
      <c r="AA151" s="35"/>
      <c r="AB151" s="35"/>
      <c r="AC151" s="35"/>
      <c r="AD151" s="35"/>
      <c r="AE151" s="35"/>
      <c r="AT151" s="18" t="s">
        <v>136</v>
      </c>
      <c r="AU151" s="18" t="s">
        <v>84</v>
      </c>
    </row>
    <row r="152" spans="1:65" s="2" customFormat="1" ht="16.5" customHeight="1">
      <c r="A152" s="35"/>
      <c r="B152" s="36"/>
      <c r="C152" s="188" t="s">
        <v>8</v>
      </c>
      <c r="D152" s="188" t="s">
        <v>125</v>
      </c>
      <c r="E152" s="189" t="s">
        <v>220</v>
      </c>
      <c r="F152" s="190" t="s">
        <v>221</v>
      </c>
      <c r="G152" s="191" t="s">
        <v>217</v>
      </c>
      <c r="H152" s="192">
        <v>3.581</v>
      </c>
      <c r="I152" s="193"/>
      <c r="J152" s="194">
        <f>ROUND(I152*H152,2)</f>
        <v>0</v>
      </c>
      <c r="K152" s="190" t="s">
        <v>129</v>
      </c>
      <c r="L152" s="40"/>
      <c r="M152" s="195" t="s">
        <v>19</v>
      </c>
      <c r="N152" s="196" t="s">
        <v>46</v>
      </c>
      <c r="O152" s="65"/>
      <c r="P152" s="197">
        <f>O152*H152</f>
        <v>0</v>
      </c>
      <c r="Q152" s="197">
        <v>0</v>
      </c>
      <c r="R152" s="197">
        <f>Q152*H152</f>
        <v>0</v>
      </c>
      <c r="S152" s="197">
        <v>0</v>
      </c>
      <c r="T152" s="198">
        <f>S152*H152</f>
        <v>0</v>
      </c>
      <c r="U152" s="35"/>
      <c r="V152" s="35"/>
      <c r="W152" s="35"/>
      <c r="X152" s="35"/>
      <c r="Y152" s="35"/>
      <c r="Z152" s="35"/>
      <c r="AA152" s="35"/>
      <c r="AB152" s="35"/>
      <c r="AC152" s="35"/>
      <c r="AD152" s="35"/>
      <c r="AE152" s="35"/>
      <c r="AR152" s="199" t="s">
        <v>130</v>
      </c>
      <c r="AT152" s="199" t="s">
        <v>125</v>
      </c>
      <c r="AU152" s="199" t="s">
        <v>84</v>
      </c>
      <c r="AY152" s="18" t="s">
        <v>122</v>
      </c>
      <c r="BE152" s="200">
        <f>IF(N152="základní",J152,0)</f>
        <v>0</v>
      </c>
      <c r="BF152" s="200">
        <f>IF(N152="snížená",J152,0)</f>
        <v>0</v>
      </c>
      <c r="BG152" s="200">
        <f>IF(N152="zákl. přenesená",J152,0)</f>
        <v>0</v>
      </c>
      <c r="BH152" s="200">
        <f>IF(N152="sníž. přenesená",J152,0)</f>
        <v>0</v>
      </c>
      <c r="BI152" s="200">
        <f>IF(N152="nulová",J152,0)</f>
        <v>0</v>
      </c>
      <c r="BJ152" s="18" t="s">
        <v>80</v>
      </c>
      <c r="BK152" s="200">
        <f>ROUND(I152*H152,2)</f>
        <v>0</v>
      </c>
      <c r="BL152" s="18" t="s">
        <v>130</v>
      </c>
      <c r="BM152" s="199" t="s">
        <v>222</v>
      </c>
    </row>
    <row r="153" spans="1:65" s="2" customFormat="1" ht="58.5">
      <c r="A153" s="35"/>
      <c r="B153" s="36"/>
      <c r="C153" s="37"/>
      <c r="D153" s="201" t="s">
        <v>136</v>
      </c>
      <c r="E153" s="37"/>
      <c r="F153" s="202" t="s">
        <v>223</v>
      </c>
      <c r="G153" s="37"/>
      <c r="H153" s="37"/>
      <c r="I153" s="109"/>
      <c r="J153" s="37"/>
      <c r="K153" s="37"/>
      <c r="L153" s="40"/>
      <c r="M153" s="203"/>
      <c r="N153" s="204"/>
      <c r="O153" s="65"/>
      <c r="P153" s="65"/>
      <c r="Q153" s="65"/>
      <c r="R153" s="65"/>
      <c r="S153" s="65"/>
      <c r="T153" s="66"/>
      <c r="U153" s="35"/>
      <c r="V153" s="35"/>
      <c r="W153" s="35"/>
      <c r="X153" s="35"/>
      <c r="Y153" s="35"/>
      <c r="Z153" s="35"/>
      <c r="AA153" s="35"/>
      <c r="AB153" s="35"/>
      <c r="AC153" s="35"/>
      <c r="AD153" s="35"/>
      <c r="AE153" s="35"/>
      <c r="AT153" s="18" t="s">
        <v>136</v>
      </c>
      <c r="AU153" s="18" t="s">
        <v>84</v>
      </c>
    </row>
    <row r="154" spans="1:65" s="2" customFormat="1" ht="21.75" customHeight="1">
      <c r="A154" s="35"/>
      <c r="B154" s="36"/>
      <c r="C154" s="188" t="s">
        <v>224</v>
      </c>
      <c r="D154" s="188" t="s">
        <v>125</v>
      </c>
      <c r="E154" s="189" t="s">
        <v>225</v>
      </c>
      <c r="F154" s="190" t="s">
        <v>226</v>
      </c>
      <c r="G154" s="191" t="s">
        <v>217</v>
      </c>
      <c r="H154" s="192">
        <v>50.134</v>
      </c>
      <c r="I154" s="193"/>
      <c r="J154" s="194">
        <f>ROUND(I154*H154,2)</f>
        <v>0</v>
      </c>
      <c r="K154" s="190" t="s">
        <v>129</v>
      </c>
      <c r="L154" s="40"/>
      <c r="M154" s="195" t="s">
        <v>19</v>
      </c>
      <c r="N154" s="196" t="s">
        <v>46</v>
      </c>
      <c r="O154" s="65"/>
      <c r="P154" s="197">
        <f>O154*H154</f>
        <v>0</v>
      </c>
      <c r="Q154" s="197">
        <v>0</v>
      </c>
      <c r="R154" s="197">
        <f>Q154*H154</f>
        <v>0</v>
      </c>
      <c r="S154" s="197">
        <v>0</v>
      </c>
      <c r="T154" s="198">
        <f>S154*H154</f>
        <v>0</v>
      </c>
      <c r="U154" s="35"/>
      <c r="V154" s="35"/>
      <c r="W154" s="35"/>
      <c r="X154" s="35"/>
      <c r="Y154" s="35"/>
      <c r="Z154" s="35"/>
      <c r="AA154" s="35"/>
      <c r="AB154" s="35"/>
      <c r="AC154" s="35"/>
      <c r="AD154" s="35"/>
      <c r="AE154" s="35"/>
      <c r="AR154" s="199" t="s">
        <v>130</v>
      </c>
      <c r="AT154" s="199" t="s">
        <v>125</v>
      </c>
      <c r="AU154" s="199" t="s">
        <v>84</v>
      </c>
      <c r="AY154" s="18" t="s">
        <v>122</v>
      </c>
      <c r="BE154" s="200">
        <f>IF(N154="základní",J154,0)</f>
        <v>0</v>
      </c>
      <c r="BF154" s="200">
        <f>IF(N154="snížená",J154,0)</f>
        <v>0</v>
      </c>
      <c r="BG154" s="200">
        <f>IF(N154="zákl. přenesená",J154,0)</f>
        <v>0</v>
      </c>
      <c r="BH154" s="200">
        <f>IF(N154="sníž. přenesená",J154,0)</f>
        <v>0</v>
      </c>
      <c r="BI154" s="200">
        <f>IF(N154="nulová",J154,0)</f>
        <v>0</v>
      </c>
      <c r="BJ154" s="18" t="s">
        <v>80</v>
      </c>
      <c r="BK154" s="200">
        <f>ROUND(I154*H154,2)</f>
        <v>0</v>
      </c>
      <c r="BL154" s="18" t="s">
        <v>130</v>
      </c>
      <c r="BM154" s="199" t="s">
        <v>227</v>
      </c>
    </row>
    <row r="155" spans="1:65" s="2" customFormat="1" ht="58.5">
      <c r="A155" s="35"/>
      <c r="B155" s="36"/>
      <c r="C155" s="37"/>
      <c r="D155" s="201" t="s">
        <v>136</v>
      </c>
      <c r="E155" s="37"/>
      <c r="F155" s="202" t="s">
        <v>228</v>
      </c>
      <c r="G155" s="37"/>
      <c r="H155" s="37"/>
      <c r="I155" s="109"/>
      <c r="J155" s="37"/>
      <c r="K155" s="37"/>
      <c r="L155" s="40"/>
      <c r="M155" s="203"/>
      <c r="N155" s="204"/>
      <c r="O155" s="65"/>
      <c r="P155" s="65"/>
      <c r="Q155" s="65"/>
      <c r="R155" s="65"/>
      <c r="S155" s="65"/>
      <c r="T155" s="66"/>
      <c r="U155" s="35"/>
      <c r="V155" s="35"/>
      <c r="W155" s="35"/>
      <c r="X155" s="35"/>
      <c r="Y155" s="35"/>
      <c r="Z155" s="35"/>
      <c r="AA155" s="35"/>
      <c r="AB155" s="35"/>
      <c r="AC155" s="35"/>
      <c r="AD155" s="35"/>
      <c r="AE155" s="35"/>
      <c r="AT155" s="18" t="s">
        <v>136</v>
      </c>
      <c r="AU155" s="18" t="s">
        <v>84</v>
      </c>
    </row>
    <row r="156" spans="1:65" s="13" customFormat="1" ht="11.25">
      <c r="B156" s="205"/>
      <c r="C156" s="206"/>
      <c r="D156" s="201" t="s">
        <v>148</v>
      </c>
      <c r="E156" s="206"/>
      <c r="F156" s="208" t="s">
        <v>229</v>
      </c>
      <c r="G156" s="206"/>
      <c r="H156" s="209">
        <v>50.134</v>
      </c>
      <c r="I156" s="210"/>
      <c r="J156" s="206"/>
      <c r="K156" s="206"/>
      <c r="L156" s="211"/>
      <c r="M156" s="212"/>
      <c r="N156" s="213"/>
      <c r="O156" s="213"/>
      <c r="P156" s="213"/>
      <c r="Q156" s="213"/>
      <c r="R156" s="213"/>
      <c r="S156" s="213"/>
      <c r="T156" s="214"/>
      <c r="AT156" s="215" t="s">
        <v>148</v>
      </c>
      <c r="AU156" s="215" t="s">
        <v>84</v>
      </c>
      <c r="AV156" s="13" t="s">
        <v>84</v>
      </c>
      <c r="AW156" s="13" t="s">
        <v>4</v>
      </c>
      <c r="AX156" s="13" t="s">
        <v>80</v>
      </c>
      <c r="AY156" s="215" t="s">
        <v>122</v>
      </c>
    </row>
    <row r="157" spans="1:65" s="2" customFormat="1" ht="16.5" customHeight="1">
      <c r="A157" s="35"/>
      <c r="B157" s="36"/>
      <c r="C157" s="238" t="s">
        <v>230</v>
      </c>
      <c r="D157" s="238" t="s">
        <v>231</v>
      </c>
      <c r="E157" s="239" t="s">
        <v>232</v>
      </c>
      <c r="F157" s="240" t="s">
        <v>233</v>
      </c>
      <c r="G157" s="241" t="s">
        <v>217</v>
      </c>
      <c r="H157" s="242">
        <v>3.581</v>
      </c>
      <c r="I157" s="243"/>
      <c r="J157" s="244">
        <f>ROUND(I157*H157,2)</f>
        <v>0</v>
      </c>
      <c r="K157" s="240" t="s">
        <v>129</v>
      </c>
      <c r="L157" s="245"/>
      <c r="M157" s="246" t="s">
        <v>19</v>
      </c>
      <c r="N157" s="247" t="s">
        <v>46</v>
      </c>
      <c r="O157" s="65"/>
      <c r="P157" s="197">
        <f>O157*H157</f>
        <v>0</v>
      </c>
      <c r="Q157" s="197">
        <v>0</v>
      </c>
      <c r="R157" s="197">
        <f>Q157*H157</f>
        <v>0</v>
      </c>
      <c r="S157" s="197">
        <v>0</v>
      </c>
      <c r="T157" s="198">
        <f>S157*H157</f>
        <v>0</v>
      </c>
      <c r="U157" s="35"/>
      <c r="V157" s="35"/>
      <c r="W157" s="35"/>
      <c r="X157" s="35"/>
      <c r="Y157" s="35"/>
      <c r="Z157" s="35"/>
      <c r="AA157" s="35"/>
      <c r="AB157" s="35"/>
      <c r="AC157" s="35"/>
      <c r="AD157" s="35"/>
      <c r="AE157" s="35"/>
      <c r="AR157" s="199" t="s">
        <v>176</v>
      </c>
      <c r="AT157" s="199" t="s">
        <v>231</v>
      </c>
      <c r="AU157" s="199" t="s">
        <v>84</v>
      </c>
      <c r="AY157" s="18" t="s">
        <v>122</v>
      </c>
      <c r="BE157" s="200">
        <f>IF(N157="základní",J157,0)</f>
        <v>0</v>
      </c>
      <c r="BF157" s="200">
        <f>IF(N157="snížená",J157,0)</f>
        <v>0</v>
      </c>
      <c r="BG157" s="200">
        <f>IF(N157="zákl. přenesená",J157,0)</f>
        <v>0</v>
      </c>
      <c r="BH157" s="200">
        <f>IF(N157="sníž. přenesená",J157,0)</f>
        <v>0</v>
      </c>
      <c r="BI157" s="200">
        <f>IF(N157="nulová",J157,0)</f>
        <v>0</v>
      </c>
      <c r="BJ157" s="18" t="s">
        <v>80</v>
      </c>
      <c r="BK157" s="200">
        <f>ROUND(I157*H157,2)</f>
        <v>0</v>
      </c>
      <c r="BL157" s="18" t="s">
        <v>130</v>
      </c>
      <c r="BM157" s="199" t="s">
        <v>234</v>
      </c>
    </row>
    <row r="158" spans="1:65" s="12" customFormat="1" ht="22.9" customHeight="1">
      <c r="B158" s="172"/>
      <c r="C158" s="173"/>
      <c r="D158" s="174" t="s">
        <v>74</v>
      </c>
      <c r="E158" s="186" t="s">
        <v>235</v>
      </c>
      <c r="F158" s="186" t="s">
        <v>236</v>
      </c>
      <c r="G158" s="173"/>
      <c r="H158" s="173"/>
      <c r="I158" s="176"/>
      <c r="J158" s="187">
        <f>BK158</f>
        <v>0</v>
      </c>
      <c r="K158" s="173"/>
      <c r="L158" s="178"/>
      <c r="M158" s="179"/>
      <c r="N158" s="180"/>
      <c r="O158" s="180"/>
      <c r="P158" s="181">
        <f>SUM(P159:P160)</f>
        <v>0</v>
      </c>
      <c r="Q158" s="180"/>
      <c r="R158" s="181">
        <f>SUM(R159:R160)</f>
        <v>0</v>
      </c>
      <c r="S158" s="180"/>
      <c r="T158" s="182">
        <f>SUM(T159:T160)</f>
        <v>0</v>
      </c>
      <c r="AR158" s="183" t="s">
        <v>80</v>
      </c>
      <c r="AT158" s="184" t="s">
        <v>74</v>
      </c>
      <c r="AU158" s="184" t="s">
        <v>80</v>
      </c>
      <c r="AY158" s="183" t="s">
        <v>122</v>
      </c>
      <c r="BK158" s="185">
        <f>SUM(BK159:BK160)</f>
        <v>0</v>
      </c>
    </row>
    <row r="159" spans="1:65" s="2" customFormat="1" ht="21.75" customHeight="1">
      <c r="A159" s="35"/>
      <c r="B159" s="36"/>
      <c r="C159" s="188" t="s">
        <v>237</v>
      </c>
      <c r="D159" s="188" t="s">
        <v>125</v>
      </c>
      <c r="E159" s="189" t="s">
        <v>238</v>
      </c>
      <c r="F159" s="190" t="s">
        <v>239</v>
      </c>
      <c r="G159" s="191" t="s">
        <v>217</v>
      </c>
      <c r="H159" s="192">
        <v>2.5110000000000001</v>
      </c>
      <c r="I159" s="193"/>
      <c r="J159" s="194">
        <f>ROUND(I159*H159,2)</f>
        <v>0</v>
      </c>
      <c r="K159" s="190" t="s">
        <v>129</v>
      </c>
      <c r="L159" s="40"/>
      <c r="M159" s="195" t="s">
        <v>19</v>
      </c>
      <c r="N159" s="196" t="s">
        <v>46</v>
      </c>
      <c r="O159" s="65"/>
      <c r="P159" s="197">
        <f>O159*H159</f>
        <v>0</v>
      </c>
      <c r="Q159" s="197">
        <v>0</v>
      </c>
      <c r="R159" s="197">
        <f>Q159*H159</f>
        <v>0</v>
      </c>
      <c r="S159" s="197">
        <v>0</v>
      </c>
      <c r="T159" s="198">
        <f>S159*H159</f>
        <v>0</v>
      </c>
      <c r="U159" s="35"/>
      <c r="V159" s="35"/>
      <c r="W159" s="35"/>
      <c r="X159" s="35"/>
      <c r="Y159" s="35"/>
      <c r="Z159" s="35"/>
      <c r="AA159" s="35"/>
      <c r="AB159" s="35"/>
      <c r="AC159" s="35"/>
      <c r="AD159" s="35"/>
      <c r="AE159" s="35"/>
      <c r="AR159" s="199" t="s">
        <v>130</v>
      </c>
      <c r="AT159" s="199" t="s">
        <v>125</v>
      </c>
      <c r="AU159" s="199" t="s">
        <v>84</v>
      </c>
      <c r="AY159" s="18" t="s">
        <v>122</v>
      </c>
      <c r="BE159" s="200">
        <f>IF(N159="základní",J159,0)</f>
        <v>0</v>
      </c>
      <c r="BF159" s="200">
        <f>IF(N159="snížená",J159,0)</f>
        <v>0</v>
      </c>
      <c r="BG159" s="200">
        <f>IF(N159="zákl. přenesená",J159,0)</f>
        <v>0</v>
      </c>
      <c r="BH159" s="200">
        <f>IF(N159="sníž. přenesená",J159,0)</f>
        <v>0</v>
      </c>
      <c r="BI159" s="200">
        <f>IF(N159="nulová",J159,0)</f>
        <v>0</v>
      </c>
      <c r="BJ159" s="18" t="s">
        <v>80</v>
      </c>
      <c r="BK159" s="200">
        <f>ROUND(I159*H159,2)</f>
        <v>0</v>
      </c>
      <c r="BL159" s="18" t="s">
        <v>130</v>
      </c>
      <c r="BM159" s="199" t="s">
        <v>240</v>
      </c>
    </row>
    <row r="160" spans="1:65" s="2" customFormat="1" ht="58.5">
      <c r="A160" s="35"/>
      <c r="B160" s="36"/>
      <c r="C160" s="37"/>
      <c r="D160" s="201" t="s">
        <v>136</v>
      </c>
      <c r="E160" s="37"/>
      <c r="F160" s="202" t="s">
        <v>241</v>
      </c>
      <c r="G160" s="37"/>
      <c r="H160" s="37"/>
      <c r="I160" s="109"/>
      <c r="J160" s="37"/>
      <c r="K160" s="37"/>
      <c r="L160" s="40"/>
      <c r="M160" s="203"/>
      <c r="N160" s="204"/>
      <c r="O160" s="65"/>
      <c r="P160" s="65"/>
      <c r="Q160" s="65"/>
      <c r="R160" s="65"/>
      <c r="S160" s="65"/>
      <c r="T160" s="66"/>
      <c r="U160" s="35"/>
      <c r="V160" s="35"/>
      <c r="W160" s="35"/>
      <c r="X160" s="35"/>
      <c r="Y160" s="35"/>
      <c r="Z160" s="35"/>
      <c r="AA160" s="35"/>
      <c r="AB160" s="35"/>
      <c r="AC160" s="35"/>
      <c r="AD160" s="35"/>
      <c r="AE160" s="35"/>
      <c r="AT160" s="18" t="s">
        <v>136</v>
      </c>
      <c r="AU160" s="18" t="s">
        <v>84</v>
      </c>
    </row>
    <row r="161" spans="1:65" s="12" customFormat="1" ht="25.9" customHeight="1">
      <c r="B161" s="172"/>
      <c r="C161" s="173"/>
      <c r="D161" s="174" t="s">
        <v>74</v>
      </c>
      <c r="E161" s="175" t="s">
        <v>242</v>
      </c>
      <c r="F161" s="175" t="s">
        <v>243</v>
      </c>
      <c r="G161" s="173"/>
      <c r="H161" s="173"/>
      <c r="I161" s="176"/>
      <c r="J161" s="177">
        <f>BK161</f>
        <v>0</v>
      </c>
      <c r="K161" s="173"/>
      <c r="L161" s="178"/>
      <c r="M161" s="179"/>
      <c r="N161" s="180"/>
      <c r="O161" s="180"/>
      <c r="P161" s="181">
        <f>P162+P164+P173+P179+P186</f>
        <v>0</v>
      </c>
      <c r="Q161" s="180"/>
      <c r="R161" s="181">
        <f>R162+R164+R173+R179+R186</f>
        <v>0.66868146000000006</v>
      </c>
      <c r="S161" s="180"/>
      <c r="T161" s="182">
        <f>T162+T164+T173+T179+T186</f>
        <v>5.0000000000000001E-3</v>
      </c>
      <c r="AR161" s="183" t="s">
        <v>84</v>
      </c>
      <c r="AT161" s="184" t="s">
        <v>74</v>
      </c>
      <c r="AU161" s="184" t="s">
        <v>75</v>
      </c>
      <c r="AY161" s="183" t="s">
        <v>122</v>
      </c>
      <c r="BK161" s="185">
        <f>BK162+BK164+BK173+BK179+BK186</f>
        <v>0</v>
      </c>
    </row>
    <row r="162" spans="1:65" s="12" customFormat="1" ht="22.9" customHeight="1">
      <c r="B162" s="172"/>
      <c r="C162" s="173"/>
      <c r="D162" s="174" t="s">
        <v>74</v>
      </c>
      <c r="E162" s="186" t="s">
        <v>244</v>
      </c>
      <c r="F162" s="186" t="s">
        <v>245</v>
      </c>
      <c r="G162" s="173"/>
      <c r="H162" s="173"/>
      <c r="I162" s="176"/>
      <c r="J162" s="187">
        <f>BK162</f>
        <v>0</v>
      </c>
      <c r="K162" s="173"/>
      <c r="L162" s="178"/>
      <c r="M162" s="179"/>
      <c r="N162" s="180"/>
      <c r="O162" s="180"/>
      <c r="P162" s="181">
        <f>P163</f>
        <v>0</v>
      </c>
      <c r="Q162" s="180"/>
      <c r="R162" s="181">
        <f>R163</f>
        <v>4.4999999999999999E-4</v>
      </c>
      <c r="S162" s="180"/>
      <c r="T162" s="182">
        <f>T163</f>
        <v>0</v>
      </c>
      <c r="AR162" s="183" t="s">
        <v>84</v>
      </c>
      <c r="AT162" s="184" t="s">
        <v>74</v>
      </c>
      <c r="AU162" s="184" t="s">
        <v>80</v>
      </c>
      <c r="AY162" s="183" t="s">
        <v>122</v>
      </c>
      <c r="BK162" s="185">
        <f>BK163</f>
        <v>0</v>
      </c>
    </row>
    <row r="163" spans="1:65" s="2" customFormat="1" ht="16.5" customHeight="1">
      <c r="A163" s="35"/>
      <c r="B163" s="36"/>
      <c r="C163" s="188" t="s">
        <v>246</v>
      </c>
      <c r="D163" s="188" t="s">
        <v>125</v>
      </c>
      <c r="E163" s="189" t="s">
        <v>247</v>
      </c>
      <c r="F163" s="190" t="s">
        <v>248</v>
      </c>
      <c r="G163" s="191" t="s">
        <v>128</v>
      </c>
      <c r="H163" s="192">
        <v>1</v>
      </c>
      <c r="I163" s="193"/>
      <c r="J163" s="194">
        <f>ROUND(I163*H163,2)</f>
        <v>0</v>
      </c>
      <c r="K163" s="190" t="s">
        <v>249</v>
      </c>
      <c r="L163" s="40"/>
      <c r="M163" s="195" t="s">
        <v>19</v>
      </c>
      <c r="N163" s="196" t="s">
        <v>46</v>
      </c>
      <c r="O163" s="65"/>
      <c r="P163" s="197">
        <f>O163*H163</f>
        <v>0</v>
      </c>
      <c r="Q163" s="197">
        <v>4.4999999999999999E-4</v>
      </c>
      <c r="R163" s="197">
        <f>Q163*H163</f>
        <v>4.4999999999999999E-4</v>
      </c>
      <c r="S163" s="197">
        <v>0</v>
      </c>
      <c r="T163" s="198">
        <f>S163*H163</f>
        <v>0</v>
      </c>
      <c r="U163" s="35"/>
      <c r="V163" s="35"/>
      <c r="W163" s="35"/>
      <c r="X163" s="35"/>
      <c r="Y163" s="35"/>
      <c r="Z163" s="35"/>
      <c r="AA163" s="35"/>
      <c r="AB163" s="35"/>
      <c r="AC163" s="35"/>
      <c r="AD163" s="35"/>
      <c r="AE163" s="35"/>
      <c r="AR163" s="199" t="s">
        <v>224</v>
      </c>
      <c r="AT163" s="199" t="s">
        <v>125</v>
      </c>
      <c r="AU163" s="199" t="s">
        <v>84</v>
      </c>
      <c r="AY163" s="18" t="s">
        <v>122</v>
      </c>
      <c r="BE163" s="200">
        <f>IF(N163="základní",J163,0)</f>
        <v>0</v>
      </c>
      <c r="BF163" s="200">
        <f>IF(N163="snížená",J163,0)</f>
        <v>0</v>
      </c>
      <c r="BG163" s="200">
        <f>IF(N163="zákl. přenesená",J163,0)</f>
        <v>0</v>
      </c>
      <c r="BH163" s="200">
        <f>IF(N163="sníž. přenesená",J163,0)</f>
        <v>0</v>
      </c>
      <c r="BI163" s="200">
        <f>IF(N163="nulová",J163,0)</f>
        <v>0</v>
      </c>
      <c r="BJ163" s="18" t="s">
        <v>80</v>
      </c>
      <c r="BK163" s="200">
        <f>ROUND(I163*H163,2)</f>
        <v>0</v>
      </c>
      <c r="BL163" s="18" t="s">
        <v>224</v>
      </c>
      <c r="BM163" s="199" t="s">
        <v>250</v>
      </c>
    </row>
    <row r="164" spans="1:65" s="12" customFormat="1" ht="22.9" customHeight="1">
      <c r="B164" s="172"/>
      <c r="C164" s="173"/>
      <c r="D164" s="174" t="s">
        <v>74</v>
      </c>
      <c r="E164" s="186" t="s">
        <v>251</v>
      </c>
      <c r="F164" s="186" t="s">
        <v>252</v>
      </c>
      <c r="G164" s="173"/>
      <c r="H164" s="173"/>
      <c r="I164" s="176"/>
      <c r="J164" s="187">
        <f>BK164</f>
        <v>0</v>
      </c>
      <c r="K164" s="173"/>
      <c r="L164" s="178"/>
      <c r="M164" s="179"/>
      <c r="N164" s="180"/>
      <c r="O164" s="180"/>
      <c r="P164" s="181">
        <f>SUM(P165:P172)</f>
        <v>0</v>
      </c>
      <c r="Q164" s="180"/>
      <c r="R164" s="181">
        <f>SUM(R165:R172)</f>
        <v>1.8439999999999998E-2</v>
      </c>
      <c r="S164" s="180"/>
      <c r="T164" s="182">
        <f>SUM(T165:T172)</f>
        <v>0</v>
      </c>
      <c r="AR164" s="183" t="s">
        <v>84</v>
      </c>
      <c r="AT164" s="184" t="s">
        <v>74</v>
      </c>
      <c r="AU164" s="184" t="s">
        <v>80</v>
      </c>
      <c r="AY164" s="183" t="s">
        <v>122</v>
      </c>
      <c r="BK164" s="185">
        <f>SUM(BK165:BK172)</f>
        <v>0</v>
      </c>
    </row>
    <row r="165" spans="1:65" s="2" customFormat="1" ht="16.5" customHeight="1">
      <c r="A165" s="35"/>
      <c r="B165" s="36"/>
      <c r="C165" s="188" t="s">
        <v>253</v>
      </c>
      <c r="D165" s="188" t="s">
        <v>125</v>
      </c>
      <c r="E165" s="189" t="s">
        <v>254</v>
      </c>
      <c r="F165" s="190" t="s">
        <v>255</v>
      </c>
      <c r="G165" s="191" t="s">
        <v>128</v>
      </c>
      <c r="H165" s="192">
        <v>1</v>
      </c>
      <c r="I165" s="193"/>
      <c r="J165" s="194">
        <f>ROUND(I165*H165,2)</f>
        <v>0</v>
      </c>
      <c r="K165" s="190" t="s">
        <v>129</v>
      </c>
      <c r="L165" s="40"/>
      <c r="M165" s="195" t="s">
        <v>19</v>
      </c>
      <c r="N165" s="196" t="s">
        <v>46</v>
      </c>
      <c r="O165" s="65"/>
      <c r="P165" s="197">
        <f>O165*H165</f>
        <v>0</v>
      </c>
      <c r="Q165" s="197">
        <v>0</v>
      </c>
      <c r="R165" s="197">
        <f>Q165*H165</f>
        <v>0</v>
      </c>
      <c r="S165" s="197">
        <v>0</v>
      </c>
      <c r="T165" s="198">
        <f>S165*H165</f>
        <v>0</v>
      </c>
      <c r="U165" s="35"/>
      <c r="V165" s="35"/>
      <c r="W165" s="35"/>
      <c r="X165" s="35"/>
      <c r="Y165" s="35"/>
      <c r="Z165" s="35"/>
      <c r="AA165" s="35"/>
      <c r="AB165" s="35"/>
      <c r="AC165" s="35"/>
      <c r="AD165" s="35"/>
      <c r="AE165" s="35"/>
      <c r="AR165" s="199" t="s">
        <v>224</v>
      </c>
      <c r="AT165" s="199" t="s">
        <v>125</v>
      </c>
      <c r="AU165" s="199" t="s">
        <v>84</v>
      </c>
      <c r="AY165" s="18" t="s">
        <v>122</v>
      </c>
      <c r="BE165" s="200">
        <f>IF(N165="základní",J165,0)</f>
        <v>0</v>
      </c>
      <c r="BF165" s="200">
        <f>IF(N165="snížená",J165,0)</f>
        <v>0</v>
      </c>
      <c r="BG165" s="200">
        <f>IF(N165="zákl. přenesená",J165,0)</f>
        <v>0</v>
      </c>
      <c r="BH165" s="200">
        <f>IF(N165="sníž. přenesená",J165,0)</f>
        <v>0</v>
      </c>
      <c r="BI165" s="200">
        <f>IF(N165="nulová",J165,0)</f>
        <v>0</v>
      </c>
      <c r="BJ165" s="18" t="s">
        <v>80</v>
      </c>
      <c r="BK165" s="200">
        <f>ROUND(I165*H165,2)</f>
        <v>0</v>
      </c>
      <c r="BL165" s="18" t="s">
        <v>224</v>
      </c>
      <c r="BM165" s="199" t="s">
        <v>256</v>
      </c>
    </row>
    <row r="166" spans="1:65" s="2" customFormat="1" ht="16.5" customHeight="1">
      <c r="A166" s="35"/>
      <c r="B166" s="36"/>
      <c r="C166" s="238" t="s">
        <v>7</v>
      </c>
      <c r="D166" s="238" t="s">
        <v>231</v>
      </c>
      <c r="E166" s="239" t="s">
        <v>257</v>
      </c>
      <c r="F166" s="240" t="s">
        <v>258</v>
      </c>
      <c r="G166" s="241" t="s">
        <v>128</v>
      </c>
      <c r="H166" s="242">
        <v>1</v>
      </c>
      <c r="I166" s="243"/>
      <c r="J166" s="244">
        <f>ROUND(I166*H166,2)</f>
        <v>0</v>
      </c>
      <c r="K166" s="240" t="s">
        <v>249</v>
      </c>
      <c r="L166" s="245"/>
      <c r="M166" s="246" t="s">
        <v>19</v>
      </c>
      <c r="N166" s="247" t="s">
        <v>46</v>
      </c>
      <c r="O166" s="65"/>
      <c r="P166" s="197">
        <f>O166*H166</f>
        <v>0</v>
      </c>
      <c r="Q166" s="197">
        <v>2.4000000000000001E-4</v>
      </c>
      <c r="R166" s="197">
        <f>Q166*H166</f>
        <v>2.4000000000000001E-4</v>
      </c>
      <c r="S166" s="197">
        <v>0</v>
      </c>
      <c r="T166" s="198">
        <f>S166*H166</f>
        <v>0</v>
      </c>
      <c r="U166" s="35"/>
      <c r="V166" s="35"/>
      <c r="W166" s="35"/>
      <c r="X166" s="35"/>
      <c r="Y166" s="35"/>
      <c r="Z166" s="35"/>
      <c r="AA166" s="35"/>
      <c r="AB166" s="35"/>
      <c r="AC166" s="35"/>
      <c r="AD166" s="35"/>
      <c r="AE166" s="35"/>
      <c r="AR166" s="199" t="s">
        <v>259</v>
      </c>
      <c r="AT166" s="199" t="s">
        <v>231</v>
      </c>
      <c r="AU166" s="199" t="s">
        <v>84</v>
      </c>
      <c r="AY166" s="18" t="s">
        <v>122</v>
      </c>
      <c r="BE166" s="200">
        <f>IF(N166="základní",J166,0)</f>
        <v>0</v>
      </c>
      <c r="BF166" s="200">
        <f>IF(N166="snížená",J166,0)</f>
        <v>0</v>
      </c>
      <c r="BG166" s="200">
        <f>IF(N166="zákl. přenesená",J166,0)</f>
        <v>0</v>
      </c>
      <c r="BH166" s="200">
        <f>IF(N166="sníž. přenesená",J166,0)</f>
        <v>0</v>
      </c>
      <c r="BI166" s="200">
        <f>IF(N166="nulová",J166,0)</f>
        <v>0</v>
      </c>
      <c r="BJ166" s="18" t="s">
        <v>80</v>
      </c>
      <c r="BK166" s="200">
        <f>ROUND(I166*H166,2)</f>
        <v>0</v>
      </c>
      <c r="BL166" s="18" t="s">
        <v>224</v>
      </c>
      <c r="BM166" s="199" t="s">
        <v>260</v>
      </c>
    </row>
    <row r="167" spans="1:65" s="2" customFormat="1" ht="21.75" customHeight="1">
      <c r="A167" s="35"/>
      <c r="B167" s="36"/>
      <c r="C167" s="188" t="s">
        <v>261</v>
      </c>
      <c r="D167" s="188" t="s">
        <v>125</v>
      </c>
      <c r="E167" s="189" t="s">
        <v>262</v>
      </c>
      <c r="F167" s="190" t="s">
        <v>263</v>
      </c>
      <c r="G167" s="191" t="s">
        <v>167</v>
      </c>
      <c r="H167" s="192">
        <v>5</v>
      </c>
      <c r="I167" s="193"/>
      <c r="J167" s="194">
        <f>ROUND(I167*H167,2)</f>
        <v>0</v>
      </c>
      <c r="K167" s="190" t="s">
        <v>129</v>
      </c>
      <c r="L167" s="40"/>
      <c r="M167" s="195" t="s">
        <v>19</v>
      </c>
      <c r="N167" s="196" t="s">
        <v>46</v>
      </c>
      <c r="O167" s="65"/>
      <c r="P167" s="197">
        <f>O167*H167</f>
        <v>0</v>
      </c>
      <c r="Q167" s="197">
        <v>3.1199999999999999E-3</v>
      </c>
      <c r="R167" s="197">
        <f>Q167*H167</f>
        <v>1.5599999999999999E-2</v>
      </c>
      <c r="S167" s="197">
        <v>0</v>
      </c>
      <c r="T167" s="198">
        <f>S167*H167</f>
        <v>0</v>
      </c>
      <c r="U167" s="35"/>
      <c r="V167" s="35"/>
      <c r="W167" s="35"/>
      <c r="X167" s="35"/>
      <c r="Y167" s="35"/>
      <c r="Z167" s="35"/>
      <c r="AA167" s="35"/>
      <c r="AB167" s="35"/>
      <c r="AC167" s="35"/>
      <c r="AD167" s="35"/>
      <c r="AE167" s="35"/>
      <c r="AR167" s="199" t="s">
        <v>224</v>
      </c>
      <c r="AT167" s="199" t="s">
        <v>125</v>
      </c>
      <c r="AU167" s="199" t="s">
        <v>84</v>
      </c>
      <c r="AY167" s="18" t="s">
        <v>122</v>
      </c>
      <c r="BE167" s="200">
        <f>IF(N167="základní",J167,0)</f>
        <v>0</v>
      </c>
      <c r="BF167" s="200">
        <f>IF(N167="snížená",J167,0)</f>
        <v>0</v>
      </c>
      <c r="BG167" s="200">
        <f>IF(N167="zákl. přenesená",J167,0)</f>
        <v>0</v>
      </c>
      <c r="BH167" s="200">
        <f>IF(N167="sníž. přenesená",J167,0)</f>
        <v>0</v>
      </c>
      <c r="BI167" s="200">
        <f>IF(N167="nulová",J167,0)</f>
        <v>0</v>
      </c>
      <c r="BJ167" s="18" t="s">
        <v>80</v>
      </c>
      <c r="BK167" s="200">
        <f>ROUND(I167*H167,2)</f>
        <v>0</v>
      </c>
      <c r="BL167" s="18" t="s">
        <v>224</v>
      </c>
      <c r="BM167" s="199" t="s">
        <v>264</v>
      </c>
    </row>
    <row r="168" spans="1:65" s="2" customFormat="1" ht="48.75">
      <c r="A168" s="35"/>
      <c r="B168" s="36"/>
      <c r="C168" s="37"/>
      <c r="D168" s="201" t="s">
        <v>136</v>
      </c>
      <c r="E168" s="37"/>
      <c r="F168" s="202" t="s">
        <v>265</v>
      </c>
      <c r="G168" s="37"/>
      <c r="H168" s="37"/>
      <c r="I168" s="109"/>
      <c r="J168" s="37"/>
      <c r="K168" s="37"/>
      <c r="L168" s="40"/>
      <c r="M168" s="203"/>
      <c r="N168" s="204"/>
      <c r="O168" s="65"/>
      <c r="P168" s="65"/>
      <c r="Q168" s="65"/>
      <c r="R168" s="65"/>
      <c r="S168" s="65"/>
      <c r="T168" s="66"/>
      <c r="U168" s="35"/>
      <c r="V168" s="35"/>
      <c r="W168" s="35"/>
      <c r="X168" s="35"/>
      <c r="Y168" s="35"/>
      <c r="Z168" s="35"/>
      <c r="AA168" s="35"/>
      <c r="AB168" s="35"/>
      <c r="AC168" s="35"/>
      <c r="AD168" s="35"/>
      <c r="AE168" s="35"/>
      <c r="AT168" s="18" t="s">
        <v>136</v>
      </c>
      <c r="AU168" s="18" t="s">
        <v>84</v>
      </c>
    </row>
    <row r="169" spans="1:65" s="2" customFormat="1" ht="21.75" customHeight="1">
      <c r="A169" s="35"/>
      <c r="B169" s="36"/>
      <c r="C169" s="188" t="s">
        <v>266</v>
      </c>
      <c r="D169" s="188" t="s">
        <v>125</v>
      </c>
      <c r="E169" s="189" t="s">
        <v>267</v>
      </c>
      <c r="F169" s="190" t="s">
        <v>268</v>
      </c>
      <c r="G169" s="191" t="s">
        <v>128</v>
      </c>
      <c r="H169" s="192">
        <v>1</v>
      </c>
      <c r="I169" s="193"/>
      <c r="J169" s="194">
        <f>ROUND(I169*H169,2)</f>
        <v>0</v>
      </c>
      <c r="K169" s="190" t="s">
        <v>129</v>
      </c>
      <c r="L169" s="40"/>
      <c r="M169" s="195" t="s">
        <v>19</v>
      </c>
      <c r="N169" s="196" t="s">
        <v>46</v>
      </c>
      <c r="O169" s="65"/>
      <c r="P169" s="197">
        <f>O169*H169</f>
        <v>0</v>
      </c>
      <c r="Q169" s="197">
        <v>0</v>
      </c>
      <c r="R169" s="197">
        <f>Q169*H169</f>
        <v>0</v>
      </c>
      <c r="S169" s="197">
        <v>0</v>
      </c>
      <c r="T169" s="198">
        <f>S169*H169</f>
        <v>0</v>
      </c>
      <c r="U169" s="35"/>
      <c r="V169" s="35"/>
      <c r="W169" s="35"/>
      <c r="X169" s="35"/>
      <c r="Y169" s="35"/>
      <c r="Z169" s="35"/>
      <c r="AA169" s="35"/>
      <c r="AB169" s="35"/>
      <c r="AC169" s="35"/>
      <c r="AD169" s="35"/>
      <c r="AE169" s="35"/>
      <c r="AR169" s="199" t="s">
        <v>224</v>
      </c>
      <c r="AT169" s="199" t="s">
        <v>125</v>
      </c>
      <c r="AU169" s="199" t="s">
        <v>84</v>
      </c>
      <c r="AY169" s="18" t="s">
        <v>122</v>
      </c>
      <c r="BE169" s="200">
        <f>IF(N169="základní",J169,0)</f>
        <v>0</v>
      </c>
      <c r="BF169" s="200">
        <f>IF(N169="snížená",J169,0)</f>
        <v>0</v>
      </c>
      <c r="BG169" s="200">
        <f>IF(N169="zákl. přenesená",J169,0)</f>
        <v>0</v>
      </c>
      <c r="BH169" s="200">
        <f>IF(N169="sníž. přenesená",J169,0)</f>
        <v>0</v>
      </c>
      <c r="BI169" s="200">
        <f>IF(N169="nulová",J169,0)</f>
        <v>0</v>
      </c>
      <c r="BJ169" s="18" t="s">
        <v>80</v>
      </c>
      <c r="BK169" s="200">
        <f>ROUND(I169*H169,2)</f>
        <v>0</v>
      </c>
      <c r="BL169" s="18" t="s">
        <v>224</v>
      </c>
      <c r="BM169" s="199" t="s">
        <v>269</v>
      </c>
    </row>
    <row r="170" spans="1:65" s="2" customFormat="1" ht="16.5" customHeight="1">
      <c r="A170" s="35"/>
      <c r="B170" s="36"/>
      <c r="C170" s="238" t="s">
        <v>270</v>
      </c>
      <c r="D170" s="238" t="s">
        <v>231</v>
      </c>
      <c r="E170" s="239" t="s">
        <v>271</v>
      </c>
      <c r="F170" s="240" t="s">
        <v>272</v>
      </c>
      <c r="G170" s="241" t="s">
        <v>128</v>
      </c>
      <c r="H170" s="242">
        <v>1</v>
      </c>
      <c r="I170" s="243"/>
      <c r="J170" s="244">
        <f>ROUND(I170*H170,2)</f>
        <v>0</v>
      </c>
      <c r="K170" s="240" t="s">
        <v>129</v>
      </c>
      <c r="L170" s="245"/>
      <c r="M170" s="246" t="s">
        <v>19</v>
      </c>
      <c r="N170" s="247" t="s">
        <v>46</v>
      </c>
      <c r="O170" s="65"/>
      <c r="P170" s="197">
        <f>O170*H170</f>
        <v>0</v>
      </c>
      <c r="Q170" s="197">
        <v>2.5999999999999999E-3</v>
      </c>
      <c r="R170" s="197">
        <f>Q170*H170</f>
        <v>2.5999999999999999E-3</v>
      </c>
      <c r="S170" s="197">
        <v>0</v>
      </c>
      <c r="T170" s="198">
        <f>S170*H170</f>
        <v>0</v>
      </c>
      <c r="U170" s="35"/>
      <c r="V170" s="35"/>
      <c r="W170" s="35"/>
      <c r="X170" s="35"/>
      <c r="Y170" s="35"/>
      <c r="Z170" s="35"/>
      <c r="AA170" s="35"/>
      <c r="AB170" s="35"/>
      <c r="AC170" s="35"/>
      <c r="AD170" s="35"/>
      <c r="AE170" s="35"/>
      <c r="AR170" s="199" t="s">
        <v>259</v>
      </c>
      <c r="AT170" s="199" t="s">
        <v>231</v>
      </c>
      <c r="AU170" s="199" t="s">
        <v>84</v>
      </c>
      <c r="AY170" s="18" t="s">
        <v>122</v>
      </c>
      <c r="BE170" s="200">
        <f>IF(N170="základní",J170,0)</f>
        <v>0</v>
      </c>
      <c r="BF170" s="200">
        <f>IF(N170="snížená",J170,0)</f>
        <v>0</v>
      </c>
      <c r="BG170" s="200">
        <f>IF(N170="zákl. přenesená",J170,0)</f>
        <v>0</v>
      </c>
      <c r="BH170" s="200">
        <f>IF(N170="sníž. přenesená",J170,0)</f>
        <v>0</v>
      </c>
      <c r="BI170" s="200">
        <f>IF(N170="nulová",J170,0)</f>
        <v>0</v>
      </c>
      <c r="BJ170" s="18" t="s">
        <v>80</v>
      </c>
      <c r="BK170" s="200">
        <f>ROUND(I170*H170,2)</f>
        <v>0</v>
      </c>
      <c r="BL170" s="18" t="s">
        <v>224</v>
      </c>
      <c r="BM170" s="199" t="s">
        <v>273</v>
      </c>
    </row>
    <row r="171" spans="1:65" s="2" customFormat="1" ht="21.75" customHeight="1">
      <c r="A171" s="35"/>
      <c r="B171" s="36"/>
      <c r="C171" s="188" t="s">
        <v>274</v>
      </c>
      <c r="D171" s="188" t="s">
        <v>125</v>
      </c>
      <c r="E171" s="189" t="s">
        <v>275</v>
      </c>
      <c r="F171" s="190" t="s">
        <v>276</v>
      </c>
      <c r="G171" s="191" t="s">
        <v>217</v>
      </c>
      <c r="H171" s="192">
        <v>1.7999999999999999E-2</v>
      </c>
      <c r="I171" s="193"/>
      <c r="J171" s="194">
        <f>ROUND(I171*H171,2)</f>
        <v>0</v>
      </c>
      <c r="K171" s="190" t="s">
        <v>129</v>
      </c>
      <c r="L171" s="40"/>
      <c r="M171" s="195" t="s">
        <v>19</v>
      </c>
      <c r="N171" s="196" t="s">
        <v>46</v>
      </c>
      <c r="O171" s="65"/>
      <c r="P171" s="197">
        <f>O171*H171</f>
        <v>0</v>
      </c>
      <c r="Q171" s="197">
        <v>0</v>
      </c>
      <c r="R171" s="197">
        <f>Q171*H171</f>
        <v>0</v>
      </c>
      <c r="S171" s="197">
        <v>0</v>
      </c>
      <c r="T171" s="198">
        <f>S171*H171</f>
        <v>0</v>
      </c>
      <c r="U171" s="35"/>
      <c r="V171" s="35"/>
      <c r="W171" s="35"/>
      <c r="X171" s="35"/>
      <c r="Y171" s="35"/>
      <c r="Z171" s="35"/>
      <c r="AA171" s="35"/>
      <c r="AB171" s="35"/>
      <c r="AC171" s="35"/>
      <c r="AD171" s="35"/>
      <c r="AE171" s="35"/>
      <c r="AR171" s="199" t="s">
        <v>224</v>
      </c>
      <c r="AT171" s="199" t="s">
        <v>125</v>
      </c>
      <c r="AU171" s="199" t="s">
        <v>84</v>
      </c>
      <c r="AY171" s="18" t="s">
        <v>122</v>
      </c>
      <c r="BE171" s="200">
        <f>IF(N171="základní",J171,0)</f>
        <v>0</v>
      </c>
      <c r="BF171" s="200">
        <f>IF(N171="snížená",J171,0)</f>
        <v>0</v>
      </c>
      <c r="BG171" s="200">
        <f>IF(N171="zákl. přenesená",J171,0)</f>
        <v>0</v>
      </c>
      <c r="BH171" s="200">
        <f>IF(N171="sníž. přenesená",J171,0)</f>
        <v>0</v>
      </c>
      <c r="BI171" s="200">
        <f>IF(N171="nulová",J171,0)</f>
        <v>0</v>
      </c>
      <c r="BJ171" s="18" t="s">
        <v>80</v>
      </c>
      <c r="BK171" s="200">
        <f>ROUND(I171*H171,2)</f>
        <v>0</v>
      </c>
      <c r="BL171" s="18" t="s">
        <v>224</v>
      </c>
      <c r="BM171" s="199" t="s">
        <v>277</v>
      </c>
    </row>
    <row r="172" spans="1:65" s="2" customFormat="1" ht="78">
      <c r="A172" s="35"/>
      <c r="B172" s="36"/>
      <c r="C172" s="37"/>
      <c r="D172" s="201" t="s">
        <v>136</v>
      </c>
      <c r="E172" s="37"/>
      <c r="F172" s="202" t="s">
        <v>278</v>
      </c>
      <c r="G172" s="37"/>
      <c r="H172" s="37"/>
      <c r="I172" s="109"/>
      <c r="J172" s="37"/>
      <c r="K172" s="37"/>
      <c r="L172" s="40"/>
      <c r="M172" s="203"/>
      <c r="N172" s="204"/>
      <c r="O172" s="65"/>
      <c r="P172" s="65"/>
      <c r="Q172" s="65"/>
      <c r="R172" s="65"/>
      <c r="S172" s="65"/>
      <c r="T172" s="66"/>
      <c r="U172" s="35"/>
      <c r="V172" s="35"/>
      <c r="W172" s="35"/>
      <c r="X172" s="35"/>
      <c r="Y172" s="35"/>
      <c r="Z172" s="35"/>
      <c r="AA172" s="35"/>
      <c r="AB172" s="35"/>
      <c r="AC172" s="35"/>
      <c r="AD172" s="35"/>
      <c r="AE172" s="35"/>
      <c r="AT172" s="18" t="s">
        <v>136</v>
      </c>
      <c r="AU172" s="18" t="s">
        <v>84</v>
      </c>
    </row>
    <row r="173" spans="1:65" s="12" customFormat="1" ht="22.9" customHeight="1">
      <c r="B173" s="172"/>
      <c r="C173" s="173"/>
      <c r="D173" s="174" t="s">
        <v>74</v>
      </c>
      <c r="E173" s="186" t="s">
        <v>279</v>
      </c>
      <c r="F173" s="186" t="s">
        <v>280</v>
      </c>
      <c r="G173" s="173"/>
      <c r="H173" s="173"/>
      <c r="I173" s="176"/>
      <c r="J173" s="187">
        <f>BK173</f>
        <v>0</v>
      </c>
      <c r="K173" s="173"/>
      <c r="L173" s="178"/>
      <c r="M173" s="179"/>
      <c r="N173" s="180"/>
      <c r="O173" s="180"/>
      <c r="P173" s="181">
        <f>SUM(P174:P178)</f>
        <v>0</v>
      </c>
      <c r="Q173" s="180"/>
      <c r="R173" s="181">
        <f>SUM(R174:R178)</f>
        <v>4.365E-3</v>
      </c>
      <c r="S173" s="180"/>
      <c r="T173" s="182">
        <f>SUM(T174:T178)</f>
        <v>0</v>
      </c>
      <c r="AR173" s="183" t="s">
        <v>84</v>
      </c>
      <c r="AT173" s="184" t="s">
        <v>74</v>
      </c>
      <c r="AU173" s="184" t="s">
        <v>80</v>
      </c>
      <c r="AY173" s="183" t="s">
        <v>122</v>
      </c>
      <c r="BK173" s="185">
        <f>SUM(BK174:BK178)</f>
        <v>0</v>
      </c>
    </row>
    <row r="174" spans="1:65" s="2" customFormat="1" ht="21.75" customHeight="1">
      <c r="A174" s="35"/>
      <c r="B174" s="36"/>
      <c r="C174" s="188" t="s">
        <v>281</v>
      </c>
      <c r="D174" s="188" t="s">
        <v>125</v>
      </c>
      <c r="E174" s="189" t="s">
        <v>282</v>
      </c>
      <c r="F174" s="190" t="s">
        <v>283</v>
      </c>
      <c r="G174" s="191" t="s">
        <v>167</v>
      </c>
      <c r="H174" s="192">
        <v>1.5</v>
      </c>
      <c r="I174" s="193"/>
      <c r="J174" s="194">
        <f>ROUND(I174*H174,2)</f>
        <v>0</v>
      </c>
      <c r="K174" s="190" t="s">
        <v>129</v>
      </c>
      <c r="L174" s="40"/>
      <c r="M174" s="195" t="s">
        <v>19</v>
      </c>
      <c r="N174" s="196" t="s">
        <v>46</v>
      </c>
      <c r="O174" s="65"/>
      <c r="P174" s="197">
        <f>O174*H174</f>
        <v>0</v>
      </c>
      <c r="Q174" s="197">
        <v>2.9099999999999998E-3</v>
      </c>
      <c r="R174" s="197">
        <f>Q174*H174</f>
        <v>4.365E-3</v>
      </c>
      <c r="S174" s="197">
        <v>0</v>
      </c>
      <c r="T174" s="198">
        <f>S174*H174</f>
        <v>0</v>
      </c>
      <c r="U174" s="35"/>
      <c r="V174" s="35"/>
      <c r="W174" s="35"/>
      <c r="X174" s="35"/>
      <c r="Y174" s="35"/>
      <c r="Z174" s="35"/>
      <c r="AA174" s="35"/>
      <c r="AB174" s="35"/>
      <c r="AC174" s="35"/>
      <c r="AD174" s="35"/>
      <c r="AE174" s="35"/>
      <c r="AR174" s="199" t="s">
        <v>224</v>
      </c>
      <c r="AT174" s="199" t="s">
        <v>125</v>
      </c>
      <c r="AU174" s="199" t="s">
        <v>84</v>
      </c>
      <c r="AY174" s="18" t="s">
        <v>122</v>
      </c>
      <c r="BE174" s="200">
        <f>IF(N174="základní",J174,0)</f>
        <v>0</v>
      </c>
      <c r="BF174" s="200">
        <f>IF(N174="snížená",J174,0)</f>
        <v>0</v>
      </c>
      <c r="BG174" s="200">
        <f>IF(N174="zákl. přenesená",J174,0)</f>
        <v>0</v>
      </c>
      <c r="BH174" s="200">
        <f>IF(N174="sníž. přenesená",J174,0)</f>
        <v>0</v>
      </c>
      <c r="BI174" s="200">
        <f>IF(N174="nulová",J174,0)</f>
        <v>0</v>
      </c>
      <c r="BJ174" s="18" t="s">
        <v>80</v>
      </c>
      <c r="BK174" s="200">
        <f>ROUND(I174*H174,2)</f>
        <v>0</v>
      </c>
      <c r="BL174" s="18" t="s">
        <v>224</v>
      </c>
      <c r="BM174" s="199" t="s">
        <v>284</v>
      </c>
    </row>
    <row r="175" spans="1:65" s="2" customFormat="1" ht="19.5">
      <c r="A175" s="35"/>
      <c r="B175" s="36"/>
      <c r="C175" s="37"/>
      <c r="D175" s="201" t="s">
        <v>285</v>
      </c>
      <c r="E175" s="37"/>
      <c r="F175" s="202" t="s">
        <v>286</v>
      </c>
      <c r="G175" s="37"/>
      <c r="H175" s="37"/>
      <c r="I175" s="109"/>
      <c r="J175" s="37"/>
      <c r="K175" s="37"/>
      <c r="L175" s="40"/>
      <c r="M175" s="203"/>
      <c r="N175" s="204"/>
      <c r="O175" s="65"/>
      <c r="P175" s="65"/>
      <c r="Q175" s="65"/>
      <c r="R175" s="65"/>
      <c r="S175" s="65"/>
      <c r="T175" s="66"/>
      <c r="U175" s="35"/>
      <c r="V175" s="35"/>
      <c r="W175" s="35"/>
      <c r="X175" s="35"/>
      <c r="Y175" s="35"/>
      <c r="Z175" s="35"/>
      <c r="AA175" s="35"/>
      <c r="AB175" s="35"/>
      <c r="AC175" s="35"/>
      <c r="AD175" s="35"/>
      <c r="AE175" s="35"/>
      <c r="AT175" s="18" t="s">
        <v>285</v>
      </c>
      <c r="AU175" s="18" t="s">
        <v>84</v>
      </c>
    </row>
    <row r="176" spans="1:65" s="2" customFormat="1" ht="21.75" customHeight="1">
      <c r="A176" s="35"/>
      <c r="B176" s="36"/>
      <c r="C176" s="188" t="s">
        <v>287</v>
      </c>
      <c r="D176" s="188" t="s">
        <v>125</v>
      </c>
      <c r="E176" s="189" t="s">
        <v>288</v>
      </c>
      <c r="F176" s="190" t="s">
        <v>289</v>
      </c>
      <c r="G176" s="191" t="s">
        <v>128</v>
      </c>
      <c r="H176" s="192">
        <v>2</v>
      </c>
      <c r="I176" s="193"/>
      <c r="J176" s="194">
        <f>ROUND(I176*H176,2)</f>
        <v>0</v>
      </c>
      <c r="K176" s="190" t="s">
        <v>129</v>
      </c>
      <c r="L176" s="40"/>
      <c r="M176" s="195" t="s">
        <v>19</v>
      </c>
      <c r="N176" s="196" t="s">
        <v>46</v>
      </c>
      <c r="O176" s="65"/>
      <c r="P176" s="197">
        <f>O176*H176</f>
        <v>0</v>
      </c>
      <c r="Q176" s="197">
        <v>0</v>
      </c>
      <c r="R176" s="197">
        <f>Q176*H176</f>
        <v>0</v>
      </c>
      <c r="S176" s="197">
        <v>0</v>
      </c>
      <c r="T176" s="198">
        <f>S176*H176</f>
        <v>0</v>
      </c>
      <c r="U176" s="35"/>
      <c r="V176" s="35"/>
      <c r="W176" s="35"/>
      <c r="X176" s="35"/>
      <c r="Y176" s="35"/>
      <c r="Z176" s="35"/>
      <c r="AA176" s="35"/>
      <c r="AB176" s="35"/>
      <c r="AC176" s="35"/>
      <c r="AD176" s="35"/>
      <c r="AE176" s="35"/>
      <c r="AR176" s="199" t="s">
        <v>224</v>
      </c>
      <c r="AT176" s="199" t="s">
        <v>125</v>
      </c>
      <c r="AU176" s="199" t="s">
        <v>84</v>
      </c>
      <c r="AY176" s="18" t="s">
        <v>122</v>
      </c>
      <c r="BE176" s="200">
        <f>IF(N176="základní",J176,0)</f>
        <v>0</v>
      </c>
      <c r="BF176" s="200">
        <f>IF(N176="snížená",J176,0)</f>
        <v>0</v>
      </c>
      <c r="BG176" s="200">
        <f>IF(N176="zákl. přenesená",J176,0)</f>
        <v>0</v>
      </c>
      <c r="BH176" s="200">
        <f>IF(N176="sníž. přenesená",J176,0)</f>
        <v>0</v>
      </c>
      <c r="BI176" s="200">
        <f>IF(N176="nulová",J176,0)</f>
        <v>0</v>
      </c>
      <c r="BJ176" s="18" t="s">
        <v>80</v>
      </c>
      <c r="BK176" s="200">
        <f>ROUND(I176*H176,2)</f>
        <v>0</v>
      </c>
      <c r="BL176" s="18" t="s">
        <v>224</v>
      </c>
      <c r="BM176" s="199" t="s">
        <v>290</v>
      </c>
    </row>
    <row r="177" spans="1:65" s="2" customFormat="1" ht="21.75" customHeight="1">
      <c r="A177" s="35"/>
      <c r="B177" s="36"/>
      <c r="C177" s="188" t="s">
        <v>291</v>
      </c>
      <c r="D177" s="188" t="s">
        <v>125</v>
      </c>
      <c r="E177" s="189" t="s">
        <v>292</v>
      </c>
      <c r="F177" s="190" t="s">
        <v>293</v>
      </c>
      <c r="G177" s="191" t="s">
        <v>217</v>
      </c>
      <c r="H177" s="192">
        <v>4.0000000000000001E-3</v>
      </c>
      <c r="I177" s="193"/>
      <c r="J177" s="194">
        <f>ROUND(I177*H177,2)</f>
        <v>0</v>
      </c>
      <c r="K177" s="190" t="s">
        <v>129</v>
      </c>
      <c r="L177" s="40"/>
      <c r="M177" s="195" t="s">
        <v>19</v>
      </c>
      <c r="N177" s="196" t="s">
        <v>46</v>
      </c>
      <c r="O177" s="65"/>
      <c r="P177" s="197">
        <f>O177*H177</f>
        <v>0</v>
      </c>
      <c r="Q177" s="197">
        <v>0</v>
      </c>
      <c r="R177" s="197">
        <f>Q177*H177</f>
        <v>0</v>
      </c>
      <c r="S177" s="197">
        <v>0</v>
      </c>
      <c r="T177" s="198">
        <f>S177*H177</f>
        <v>0</v>
      </c>
      <c r="U177" s="35"/>
      <c r="V177" s="35"/>
      <c r="W177" s="35"/>
      <c r="X177" s="35"/>
      <c r="Y177" s="35"/>
      <c r="Z177" s="35"/>
      <c r="AA177" s="35"/>
      <c r="AB177" s="35"/>
      <c r="AC177" s="35"/>
      <c r="AD177" s="35"/>
      <c r="AE177" s="35"/>
      <c r="AR177" s="199" t="s">
        <v>224</v>
      </c>
      <c r="AT177" s="199" t="s">
        <v>125</v>
      </c>
      <c r="AU177" s="199" t="s">
        <v>84</v>
      </c>
      <c r="AY177" s="18" t="s">
        <v>122</v>
      </c>
      <c r="BE177" s="200">
        <f>IF(N177="základní",J177,0)</f>
        <v>0</v>
      </c>
      <c r="BF177" s="200">
        <f>IF(N177="snížená",J177,0)</f>
        <v>0</v>
      </c>
      <c r="BG177" s="200">
        <f>IF(N177="zákl. přenesená",J177,0)</f>
        <v>0</v>
      </c>
      <c r="BH177" s="200">
        <f>IF(N177="sníž. přenesená",J177,0)</f>
        <v>0</v>
      </c>
      <c r="BI177" s="200">
        <f>IF(N177="nulová",J177,0)</f>
        <v>0</v>
      </c>
      <c r="BJ177" s="18" t="s">
        <v>80</v>
      </c>
      <c r="BK177" s="200">
        <f>ROUND(I177*H177,2)</f>
        <v>0</v>
      </c>
      <c r="BL177" s="18" t="s">
        <v>224</v>
      </c>
      <c r="BM177" s="199" t="s">
        <v>294</v>
      </c>
    </row>
    <row r="178" spans="1:65" s="2" customFormat="1" ht="78">
      <c r="A178" s="35"/>
      <c r="B178" s="36"/>
      <c r="C178" s="37"/>
      <c r="D178" s="201" t="s">
        <v>136</v>
      </c>
      <c r="E178" s="37"/>
      <c r="F178" s="202" t="s">
        <v>295</v>
      </c>
      <c r="G178" s="37"/>
      <c r="H178" s="37"/>
      <c r="I178" s="109"/>
      <c r="J178" s="37"/>
      <c r="K178" s="37"/>
      <c r="L178" s="40"/>
      <c r="M178" s="203"/>
      <c r="N178" s="204"/>
      <c r="O178" s="65"/>
      <c r="P178" s="65"/>
      <c r="Q178" s="65"/>
      <c r="R178" s="65"/>
      <c r="S178" s="65"/>
      <c r="T178" s="66"/>
      <c r="U178" s="35"/>
      <c r="V178" s="35"/>
      <c r="W178" s="35"/>
      <c r="X178" s="35"/>
      <c r="Y178" s="35"/>
      <c r="Z178" s="35"/>
      <c r="AA178" s="35"/>
      <c r="AB178" s="35"/>
      <c r="AC178" s="35"/>
      <c r="AD178" s="35"/>
      <c r="AE178" s="35"/>
      <c r="AT178" s="18" t="s">
        <v>136</v>
      </c>
      <c r="AU178" s="18" t="s">
        <v>84</v>
      </c>
    </row>
    <row r="179" spans="1:65" s="12" customFormat="1" ht="22.9" customHeight="1">
      <c r="B179" s="172"/>
      <c r="C179" s="173"/>
      <c r="D179" s="174" t="s">
        <v>74</v>
      </c>
      <c r="E179" s="186" t="s">
        <v>296</v>
      </c>
      <c r="F179" s="186" t="s">
        <v>297</v>
      </c>
      <c r="G179" s="173"/>
      <c r="H179" s="173"/>
      <c r="I179" s="176"/>
      <c r="J179" s="187">
        <f>BK179</f>
        <v>0</v>
      </c>
      <c r="K179" s="173"/>
      <c r="L179" s="178"/>
      <c r="M179" s="179"/>
      <c r="N179" s="180"/>
      <c r="O179" s="180"/>
      <c r="P179" s="181">
        <f>SUM(P180:P185)</f>
        <v>0</v>
      </c>
      <c r="Q179" s="180"/>
      <c r="R179" s="181">
        <f>SUM(R180:R185)</f>
        <v>5.0800000000000003E-3</v>
      </c>
      <c r="S179" s="180"/>
      <c r="T179" s="182">
        <f>SUM(T180:T185)</f>
        <v>0</v>
      </c>
      <c r="AR179" s="183" t="s">
        <v>84</v>
      </c>
      <c r="AT179" s="184" t="s">
        <v>74</v>
      </c>
      <c r="AU179" s="184" t="s">
        <v>80</v>
      </c>
      <c r="AY179" s="183" t="s">
        <v>122</v>
      </c>
      <c r="BK179" s="185">
        <f>SUM(BK180:BK185)</f>
        <v>0</v>
      </c>
    </row>
    <row r="180" spans="1:65" s="2" customFormat="1" ht="21.75" customHeight="1">
      <c r="A180" s="35"/>
      <c r="B180" s="36"/>
      <c r="C180" s="188" t="s">
        <v>298</v>
      </c>
      <c r="D180" s="188" t="s">
        <v>125</v>
      </c>
      <c r="E180" s="189" t="s">
        <v>299</v>
      </c>
      <c r="F180" s="190" t="s">
        <v>300</v>
      </c>
      <c r="G180" s="191" t="s">
        <v>128</v>
      </c>
      <c r="H180" s="192">
        <v>2</v>
      </c>
      <c r="I180" s="193"/>
      <c r="J180" s="194">
        <f>ROUND(I180*H180,2)</f>
        <v>0</v>
      </c>
      <c r="K180" s="190" t="s">
        <v>129</v>
      </c>
      <c r="L180" s="40"/>
      <c r="M180" s="195" t="s">
        <v>19</v>
      </c>
      <c r="N180" s="196" t="s">
        <v>46</v>
      </c>
      <c r="O180" s="65"/>
      <c r="P180" s="197">
        <f>O180*H180</f>
        <v>0</v>
      </c>
      <c r="Q180" s="197">
        <v>0</v>
      </c>
      <c r="R180" s="197">
        <f>Q180*H180</f>
        <v>0</v>
      </c>
      <c r="S180" s="197">
        <v>0</v>
      </c>
      <c r="T180" s="198">
        <f>S180*H180</f>
        <v>0</v>
      </c>
      <c r="U180" s="35"/>
      <c r="V180" s="35"/>
      <c r="W180" s="35"/>
      <c r="X180" s="35"/>
      <c r="Y180" s="35"/>
      <c r="Z180" s="35"/>
      <c r="AA180" s="35"/>
      <c r="AB180" s="35"/>
      <c r="AC180" s="35"/>
      <c r="AD180" s="35"/>
      <c r="AE180" s="35"/>
      <c r="AR180" s="199" t="s">
        <v>224</v>
      </c>
      <c r="AT180" s="199" t="s">
        <v>125</v>
      </c>
      <c r="AU180" s="199" t="s">
        <v>84</v>
      </c>
      <c r="AY180" s="18" t="s">
        <v>122</v>
      </c>
      <c r="BE180" s="200">
        <f>IF(N180="základní",J180,0)</f>
        <v>0</v>
      </c>
      <c r="BF180" s="200">
        <f>IF(N180="snížená",J180,0)</f>
        <v>0</v>
      </c>
      <c r="BG180" s="200">
        <f>IF(N180="zákl. přenesená",J180,0)</f>
        <v>0</v>
      </c>
      <c r="BH180" s="200">
        <f>IF(N180="sníž. přenesená",J180,0)</f>
        <v>0</v>
      </c>
      <c r="BI180" s="200">
        <f>IF(N180="nulová",J180,0)</f>
        <v>0</v>
      </c>
      <c r="BJ180" s="18" t="s">
        <v>80</v>
      </c>
      <c r="BK180" s="200">
        <f>ROUND(I180*H180,2)</f>
        <v>0</v>
      </c>
      <c r="BL180" s="18" t="s">
        <v>224</v>
      </c>
      <c r="BM180" s="199" t="s">
        <v>301</v>
      </c>
    </row>
    <row r="181" spans="1:65" s="2" customFormat="1" ht="58.5">
      <c r="A181" s="35"/>
      <c r="B181" s="36"/>
      <c r="C181" s="37"/>
      <c r="D181" s="201" t="s">
        <v>136</v>
      </c>
      <c r="E181" s="37"/>
      <c r="F181" s="202" t="s">
        <v>302</v>
      </c>
      <c r="G181" s="37"/>
      <c r="H181" s="37"/>
      <c r="I181" s="109"/>
      <c r="J181" s="37"/>
      <c r="K181" s="37"/>
      <c r="L181" s="40"/>
      <c r="M181" s="203"/>
      <c r="N181" s="204"/>
      <c r="O181" s="65"/>
      <c r="P181" s="65"/>
      <c r="Q181" s="65"/>
      <c r="R181" s="65"/>
      <c r="S181" s="65"/>
      <c r="T181" s="66"/>
      <c r="U181" s="35"/>
      <c r="V181" s="35"/>
      <c r="W181" s="35"/>
      <c r="X181" s="35"/>
      <c r="Y181" s="35"/>
      <c r="Z181" s="35"/>
      <c r="AA181" s="35"/>
      <c r="AB181" s="35"/>
      <c r="AC181" s="35"/>
      <c r="AD181" s="35"/>
      <c r="AE181" s="35"/>
      <c r="AT181" s="18" t="s">
        <v>136</v>
      </c>
      <c r="AU181" s="18" t="s">
        <v>84</v>
      </c>
    </row>
    <row r="182" spans="1:65" s="2" customFormat="1" ht="16.5" customHeight="1">
      <c r="A182" s="35"/>
      <c r="B182" s="36"/>
      <c r="C182" s="238" t="s">
        <v>303</v>
      </c>
      <c r="D182" s="238" t="s">
        <v>231</v>
      </c>
      <c r="E182" s="239" t="s">
        <v>304</v>
      </c>
      <c r="F182" s="240" t="s">
        <v>305</v>
      </c>
      <c r="G182" s="241" t="s">
        <v>167</v>
      </c>
      <c r="H182" s="242">
        <v>2.6</v>
      </c>
      <c r="I182" s="243"/>
      <c r="J182" s="244">
        <f>ROUND(I182*H182,2)</f>
        <v>0</v>
      </c>
      <c r="K182" s="240" t="s">
        <v>129</v>
      </c>
      <c r="L182" s="245"/>
      <c r="M182" s="246" t="s">
        <v>19</v>
      </c>
      <c r="N182" s="247" t="s">
        <v>46</v>
      </c>
      <c r="O182" s="65"/>
      <c r="P182" s="197">
        <f>O182*H182</f>
        <v>0</v>
      </c>
      <c r="Q182" s="197">
        <v>1.8E-3</v>
      </c>
      <c r="R182" s="197">
        <f>Q182*H182</f>
        <v>4.6800000000000001E-3</v>
      </c>
      <c r="S182" s="197">
        <v>0</v>
      </c>
      <c r="T182" s="198">
        <f>S182*H182</f>
        <v>0</v>
      </c>
      <c r="U182" s="35"/>
      <c r="V182" s="35"/>
      <c r="W182" s="35"/>
      <c r="X182" s="35"/>
      <c r="Y182" s="35"/>
      <c r="Z182" s="35"/>
      <c r="AA182" s="35"/>
      <c r="AB182" s="35"/>
      <c r="AC182" s="35"/>
      <c r="AD182" s="35"/>
      <c r="AE182" s="35"/>
      <c r="AR182" s="199" t="s">
        <v>259</v>
      </c>
      <c r="AT182" s="199" t="s">
        <v>231</v>
      </c>
      <c r="AU182" s="199" t="s">
        <v>84</v>
      </c>
      <c r="AY182" s="18" t="s">
        <v>122</v>
      </c>
      <c r="BE182" s="200">
        <f>IF(N182="základní",J182,0)</f>
        <v>0</v>
      </c>
      <c r="BF182" s="200">
        <f>IF(N182="snížená",J182,0)</f>
        <v>0</v>
      </c>
      <c r="BG182" s="200">
        <f>IF(N182="zákl. přenesená",J182,0)</f>
        <v>0</v>
      </c>
      <c r="BH182" s="200">
        <f>IF(N182="sníž. přenesená",J182,0)</f>
        <v>0</v>
      </c>
      <c r="BI182" s="200">
        <f>IF(N182="nulová",J182,0)</f>
        <v>0</v>
      </c>
      <c r="BJ182" s="18" t="s">
        <v>80</v>
      </c>
      <c r="BK182" s="200">
        <f>ROUND(I182*H182,2)</f>
        <v>0</v>
      </c>
      <c r="BL182" s="18" t="s">
        <v>224</v>
      </c>
      <c r="BM182" s="199" t="s">
        <v>306</v>
      </c>
    </row>
    <row r="183" spans="1:65" s="2" customFormat="1" ht="16.5" customHeight="1">
      <c r="A183" s="35"/>
      <c r="B183" s="36"/>
      <c r="C183" s="238" t="s">
        <v>307</v>
      </c>
      <c r="D183" s="238" t="s">
        <v>231</v>
      </c>
      <c r="E183" s="239" t="s">
        <v>308</v>
      </c>
      <c r="F183" s="240" t="s">
        <v>309</v>
      </c>
      <c r="G183" s="241" t="s">
        <v>310</v>
      </c>
      <c r="H183" s="242">
        <v>2</v>
      </c>
      <c r="I183" s="243"/>
      <c r="J183" s="244">
        <f>ROUND(I183*H183,2)</f>
        <v>0</v>
      </c>
      <c r="K183" s="240" t="s">
        <v>129</v>
      </c>
      <c r="L183" s="245"/>
      <c r="M183" s="246" t="s">
        <v>19</v>
      </c>
      <c r="N183" s="247" t="s">
        <v>46</v>
      </c>
      <c r="O183" s="65"/>
      <c r="P183" s="197">
        <f>O183*H183</f>
        <v>0</v>
      </c>
      <c r="Q183" s="197">
        <v>2.0000000000000001E-4</v>
      </c>
      <c r="R183" s="197">
        <f>Q183*H183</f>
        <v>4.0000000000000002E-4</v>
      </c>
      <c r="S183" s="197">
        <v>0</v>
      </c>
      <c r="T183" s="198">
        <f>S183*H183</f>
        <v>0</v>
      </c>
      <c r="U183" s="35"/>
      <c r="V183" s="35"/>
      <c r="W183" s="35"/>
      <c r="X183" s="35"/>
      <c r="Y183" s="35"/>
      <c r="Z183" s="35"/>
      <c r="AA183" s="35"/>
      <c r="AB183" s="35"/>
      <c r="AC183" s="35"/>
      <c r="AD183" s="35"/>
      <c r="AE183" s="35"/>
      <c r="AR183" s="199" t="s">
        <v>259</v>
      </c>
      <c r="AT183" s="199" t="s">
        <v>231</v>
      </c>
      <c r="AU183" s="199" t="s">
        <v>84</v>
      </c>
      <c r="AY183" s="18" t="s">
        <v>122</v>
      </c>
      <c r="BE183" s="200">
        <f>IF(N183="základní",J183,0)</f>
        <v>0</v>
      </c>
      <c r="BF183" s="200">
        <f>IF(N183="snížená",J183,0)</f>
        <v>0</v>
      </c>
      <c r="BG183" s="200">
        <f>IF(N183="zákl. přenesená",J183,0)</f>
        <v>0</v>
      </c>
      <c r="BH183" s="200">
        <f>IF(N183="sníž. přenesená",J183,0)</f>
        <v>0</v>
      </c>
      <c r="BI183" s="200">
        <f>IF(N183="nulová",J183,0)</f>
        <v>0</v>
      </c>
      <c r="BJ183" s="18" t="s">
        <v>80</v>
      </c>
      <c r="BK183" s="200">
        <f>ROUND(I183*H183,2)</f>
        <v>0</v>
      </c>
      <c r="BL183" s="18" t="s">
        <v>224</v>
      </c>
      <c r="BM183" s="199" t="s">
        <v>311</v>
      </c>
    </row>
    <row r="184" spans="1:65" s="2" customFormat="1" ht="21.75" customHeight="1">
      <c r="A184" s="35"/>
      <c r="B184" s="36"/>
      <c r="C184" s="188" t="s">
        <v>259</v>
      </c>
      <c r="D184" s="188" t="s">
        <v>125</v>
      </c>
      <c r="E184" s="189" t="s">
        <v>312</v>
      </c>
      <c r="F184" s="190" t="s">
        <v>313</v>
      </c>
      <c r="G184" s="191" t="s">
        <v>217</v>
      </c>
      <c r="H184" s="192">
        <v>5.0000000000000001E-3</v>
      </c>
      <c r="I184" s="193"/>
      <c r="J184" s="194">
        <f>ROUND(I184*H184,2)</f>
        <v>0</v>
      </c>
      <c r="K184" s="190" t="s">
        <v>129</v>
      </c>
      <c r="L184" s="40"/>
      <c r="M184" s="195" t="s">
        <v>19</v>
      </c>
      <c r="N184" s="196" t="s">
        <v>46</v>
      </c>
      <c r="O184" s="65"/>
      <c r="P184" s="197">
        <f>O184*H184</f>
        <v>0</v>
      </c>
      <c r="Q184" s="197">
        <v>0</v>
      </c>
      <c r="R184" s="197">
        <f>Q184*H184</f>
        <v>0</v>
      </c>
      <c r="S184" s="197">
        <v>0</v>
      </c>
      <c r="T184" s="198">
        <f>S184*H184</f>
        <v>0</v>
      </c>
      <c r="U184" s="35"/>
      <c r="V184" s="35"/>
      <c r="W184" s="35"/>
      <c r="X184" s="35"/>
      <c r="Y184" s="35"/>
      <c r="Z184" s="35"/>
      <c r="AA184" s="35"/>
      <c r="AB184" s="35"/>
      <c r="AC184" s="35"/>
      <c r="AD184" s="35"/>
      <c r="AE184" s="35"/>
      <c r="AR184" s="199" t="s">
        <v>224</v>
      </c>
      <c r="AT184" s="199" t="s">
        <v>125</v>
      </c>
      <c r="AU184" s="199" t="s">
        <v>84</v>
      </c>
      <c r="AY184" s="18" t="s">
        <v>122</v>
      </c>
      <c r="BE184" s="200">
        <f>IF(N184="základní",J184,0)</f>
        <v>0</v>
      </c>
      <c r="BF184" s="200">
        <f>IF(N184="snížená",J184,0)</f>
        <v>0</v>
      </c>
      <c r="BG184" s="200">
        <f>IF(N184="zákl. přenesená",J184,0)</f>
        <v>0</v>
      </c>
      <c r="BH184" s="200">
        <f>IF(N184="sníž. přenesená",J184,0)</f>
        <v>0</v>
      </c>
      <c r="BI184" s="200">
        <f>IF(N184="nulová",J184,0)</f>
        <v>0</v>
      </c>
      <c r="BJ184" s="18" t="s">
        <v>80</v>
      </c>
      <c r="BK184" s="200">
        <f>ROUND(I184*H184,2)</f>
        <v>0</v>
      </c>
      <c r="BL184" s="18" t="s">
        <v>224</v>
      </c>
      <c r="BM184" s="199" t="s">
        <v>314</v>
      </c>
    </row>
    <row r="185" spans="1:65" s="2" customFormat="1" ht="78">
      <c r="A185" s="35"/>
      <c r="B185" s="36"/>
      <c r="C185" s="37"/>
      <c r="D185" s="201" t="s">
        <v>136</v>
      </c>
      <c r="E185" s="37"/>
      <c r="F185" s="202" t="s">
        <v>315</v>
      </c>
      <c r="G185" s="37"/>
      <c r="H185" s="37"/>
      <c r="I185" s="109"/>
      <c r="J185" s="37"/>
      <c r="K185" s="37"/>
      <c r="L185" s="40"/>
      <c r="M185" s="203"/>
      <c r="N185" s="204"/>
      <c r="O185" s="65"/>
      <c r="P185" s="65"/>
      <c r="Q185" s="65"/>
      <c r="R185" s="65"/>
      <c r="S185" s="65"/>
      <c r="T185" s="66"/>
      <c r="U185" s="35"/>
      <c r="V185" s="35"/>
      <c r="W185" s="35"/>
      <c r="X185" s="35"/>
      <c r="Y185" s="35"/>
      <c r="Z185" s="35"/>
      <c r="AA185" s="35"/>
      <c r="AB185" s="35"/>
      <c r="AC185" s="35"/>
      <c r="AD185" s="35"/>
      <c r="AE185" s="35"/>
      <c r="AT185" s="18" t="s">
        <v>136</v>
      </c>
      <c r="AU185" s="18" t="s">
        <v>84</v>
      </c>
    </row>
    <row r="186" spans="1:65" s="12" customFormat="1" ht="22.9" customHeight="1">
      <c r="B186" s="172"/>
      <c r="C186" s="173"/>
      <c r="D186" s="174" t="s">
        <v>74</v>
      </c>
      <c r="E186" s="186" t="s">
        <v>316</v>
      </c>
      <c r="F186" s="186" t="s">
        <v>317</v>
      </c>
      <c r="G186" s="173"/>
      <c r="H186" s="173"/>
      <c r="I186" s="176"/>
      <c r="J186" s="187">
        <f>BK186</f>
        <v>0</v>
      </c>
      <c r="K186" s="173"/>
      <c r="L186" s="178"/>
      <c r="M186" s="179"/>
      <c r="N186" s="180"/>
      <c r="O186" s="180"/>
      <c r="P186" s="181">
        <f>SUM(P187:P205)</f>
        <v>0</v>
      </c>
      <c r="Q186" s="180"/>
      <c r="R186" s="181">
        <f>SUM(R187:R205)</f>
        <v>0.64034646000000006</v>
      </c>
      <c r="S186" s="180"/>
      <c r="T186" s="182">
        <f>SUM(T187:T205)</f>
        <v>5.0000000000000001E-3</v>
      </c>
      <c r="AR186" s="183" t="s">
        <v>84</v>
      </c>
      <c r="AT186" s="184" t="s">
        <v>74</v>
      </c>
      <c r="AU186" s="184" t="s">
        <v>80</v>
      </c>
      <c r="AY186" s="183" t="s">
        <v>122</v>
      </c>
      <c r="BK186" s="185">
        <f>SUM(BK187:BK205)</f>
        <v>0</v>
      </c>
    </row>
    <row r="187" spans="1:65" s="2" customFormat="1" ht="16.5" customHeight="1">
      <c r="A187" s="35"/>
      <c r="B187" s="36"/>
      <c r="C187" s="188" t="s">
        <v>318</v>
      </c>
      <c r="D187" s="188" t="s">
        <v>125</v>
      </c>
      <c r="E187" s="189" t="s">
        <v>319</v>
      </c>
      <c r="F187" s="190" t="s">
        <v>320</v>
      </c>
      <c r="G187" s="191" t="s">
        <v>145</v>
      </c>
      <c r="H187" s="192">
        <v>6.0979999999999999</v>
      </c>
      <c r="I187" s="193"/>
      <c r="J187" s="194">
        <f>ROUND(I187*H187,2)</f>
        <v>0</v>
      </c>
      <c r="K187" s="190" t="s">
        <v>249</v>
      </c>
      <c r="L187" s="40"/>
      <c r="M187" s="195" t="s">
        <v>19</v>
      </c>
      <c r="N187" s="196" t="s">
        <v>46</v>
      </c>
      <c r="O187" s="65"/>
      <c r="P187" s="197">
        <f>O187*H187</f>
        <v>0</v>
      </c>
      <c r="Q187" s="197">
        <v>2.7E-4</v>
      </c>
      <c r="R187" s="197">
        <f>Q187*H187</f>
        <v>1.64646E-3</v>
      </c>
      <c r="S187" s="197">
        <v>0</v>
      </c>
      <c r="T187" s="198">
        <f>S187*H187</f>
        <v>0</v>
      </c>
      <c r="U187" s="35"/>
      <c r="V187" s="35"/>
      <c r="W187" s="35"/>
      <c r="X187" s="35"/>
      <c r="Y187" s="35"/>
      <c r="Z187" s="35"/>
      <c r="AA187" s="35"/>
      <c r="AB187" s="35"/>
      <c r="AC187" s="35"/>
      <c r="AD187" s="35"/>
      <c r="AE187" s="35"/>
      <c r="AR187" s="199" t="s">
        <v>130</v>
      </c>
      <c r="AT187" s="199" t="s">
        <v>125</v>
      </c>
      <c r="AU187" s="199" t="s">
        <v>84</v>
      </c>
      <c r="AY187" s="18" t="s">
        <v>122</v>
      </c>
      <c r="BE187" s="200">
        <f>IF(N187="základní",J187,0)</f>
        <v>0</v>
      </c>
      <c r="BF187" s="200">
        <f>IF(N187="snížená",J187,0)</f>
        <v>0</v>
      </c>
      <c r="BG187" s="200">
        <f>IF(N187="zákl. přenesená",J187,0)</f>
        <v>0</v>
      </c>
      <c r="BH187" s="200">
        <f>IF(N187="sníž. přenesená",J187,0)</f>
        <v>0</v>
      </c>
      <c r="BI187" s="200">
        <f>IF(N187="nulová",J187,0)</f>
        <v>0</v>
      </c>
      <c r="BJ187" s="18" t="s">
        <v>80</v>
      </c>
      <c r="BK187" s="200">
        <f>ROUND(I187*H187,2)</f>
        <v>0</v>
      </c>
      <c r="BL187" s="18" t="s">
        <v>130</v>
      </c>
      <c r="BM187" s="199" t="s">
        <v>321</v>
      </c>
    </row>
    <row r="188" spans="1:65" s="2" customFormat="1" ht="87.75">
      <c r="A188" s="35"/>
      <c r="B188" s="36"/>
      <c r="C188" s="37"/>
      <c r="D188" s="201" t="s">
        <v>136</v>
      </c>
      <c r="E188" s="37"/>
      <c r="F188" s="202" t="s">
        <v>322</v>
      </c>
      <c r="G188" s="37"/>
      <c r="H188" s="37"/>
      <c r="I188" s="109"/>
      <c r="J188" s="37"/>
      <c r="K188" s="37"/>
      <c r="L188" s="40"/>
      <c r="M188" s="203"/>
      <c r="N188" s="204"/>
      <c r="O188" s="65"/>
      <c r="P188" s="65"/>
      <c r="Q188" s="65"/>
      <c r="R188" s="65"/>
      <c r="S188" s="65"/>
      <c r="T188" s="66"/>
      <c r="U188" s="35"/>
      <c r="V188" s="35"/>
      <c r="W188" s="35"/>
      <c r="X188" s="35"/>
      <c r="Y188" s="35"/>
      <c r="Z188" s="35"/>
      <c r="AA188" s="35"/>
      <c r="AB188" s="35"/>
      <c r="AC188" s="35"/>
      <c r="AD188" s="35"/>
      <c r="AE188" s="35"/>
      <c r="AT188" s="18" t="s">
        <v>136</v>
      </c>
      <c r="AU188" s="18" t="s">
        <v>84</v>
      </c>
    </row>
    <row r="189" spans="1:65" s="13" customFormat="1" ht="11.25">
      <c r="B189" s="205"/>
      <c r="C189" s="206"/>
      <c r="D189" s="201" t="s">
        <v>148</v>
      </c>
      <c r="E189" s="207" t="s">
        <v>19</v>
      </c>
      <c r="F189" s="208" t="s">
        <v>205</v>
      </c>
      <c r="G189" s="206"/>
      <c r="H189" s="209">
        <v>2.1040000000000001</v>
      </c>
      <c r="I189" s="210"/>
      <c r="J189" s="206"/>
      <c r="K189" s="206"/>
      <c r="L189" s="211"/>
      <c r="M189" s="212"/>
      <c r="N189" s="213"/>
      <c r="O189" s="213"/>
      <c r="P189" s="213"/>
      <c r="Q189" s="213"/>
      <c r="R189" s="213"/>
      <c r="S189" s="213"/>
      <c r="T189" s="214"/>
      <c r="AT189" s="215" t="s">
        <v>148</v>
      </c>
      <c r="AU189" s="215" t="s">
        <v>84</v>
      </c>
      <c r="AV189" s="13" t="s">
        <v>84</v>
      </c>
      <c r="AW189" s="13" t="s">
        <v>36</v>
      </c>
      <c r="AX189" s="13" t="s">
        <v>75</v>
      </c>
      <c r="AY189" s="215" t="s">
        <v>122</v>
      </c>
    </row>
    <row r="190" spans="1:65" s="13" customFormat="1" ht="11.25">
      <c r="B190" s="205"/>
      <c r="C190" s="206"/>
      <c r="D190" s="201" t="s">
        <v>148</v>
      </c>
      <c r="E190" s="207" t="s">
        <v>19</v>
      </c>
      <c r="F190" s="208" t="s">
        <v>206</v>
      </c>
      <c r="G190" s="206"/>
      <c r="H190" s="209">
        <v>3.9940000000000002</v>
      </c>
      <c r="I190" s="210"/>
      <c r="J190" s="206"/>
      <c r="K190" s="206"/>
      <c r="L190" s="211"/>
      <c r="M190" s="212"/>
      <c r="N190" s="213"/>
      <c r="O190" s="213"/>
      <c r="P190" s="213"/>
      <c r="Q190" s="213"/>
      <c r="R190" s="213"/>
      <c r="S190" s="213"/>
      <c r="T190" s="214"/>
      <c r="AT190" s="215" t="s">
        <v>148</v>
      </c>
      <c r="AU190" s="215" t="s">
        <v>84</v>
      </c>
      <c r="AV190" s="13" t="s">
        <v>84</v>
      </c>
      <c r="AW190" s="13" t="s">
        <v>36</v>
      </c>
      <c r="AX190" s="13" t="s">
        <v>75</v>
      </c>
      <c r="AY190" s="215" t="s">
        <v>122</v>
      </c>
    </row>
    <row r="191" spans="1:65" s="15" customFormat="1" ht="11.25">
      <c r="B191" s="227"/>
      <c r="C191" s="228"/>
      <c r="D191" s="201" t="s">
        <v>148</v>
      </c>
      <c r="E191" s="229" t="s">
        <v>19</v>
      </c>
      <c r="F191" s="230" t="s">
        <v>155</v>
      </c>
      <c r="G191" s="228"/>
      <c r="H191" s="231">
        <v>6.0980000000000008</v>
      </c>
      <c r="I191" s="232"/>
      <c r="J191" s="228"/>
      <c r="K191" s="228"/>
      <c r="L191" s="233"/>
      <c r="M191" s="234"/>
      <c r="N191" s="235"/>
      <c r="O191" s="235"/>
      <c r="P191" s="235"/>
      <c r="Q191" s="235"/>
      <c r="R191" s="235"/>
      <c r="S191" s="235"/>
      <c r="T191" s="236"/>
      <c r="AT191" s="237" t="s">
        <v>148</v>
      </c>
      <c r="AU191" s="237" t="s">
        <v>84</v>
      </c>
      <c r="AV191" s="15" t="s">
        <v>130</v>
      </c>
      <c r="AW191" s="15" t="s">
        <v>36</v>
      </c>
      <c r="AX191" s="15" t="s">
        <v>80</v>
      </c>
      <c r="AY191" s="237" t="s">
        <v>122</v>
      </c>
    </row>
    <row r="192" spans="1:65" s="2" customFormat="1" ht="21.75" customHeight="1">
      <c r="A192" s="35"/>
      <c r="B192" s="36"/>
      <c r="C192" s="238" t="s">
        <v>323</v>
      </c>
      <c r="D192" s="238" t="s">
        <v>231</v>
      </c>
      <c r="E192" s="239" t="s">
        <v>324</v>
      </c>
      <c r="F192" s="240" t="s">
        <v>325</v>
      </c>
      <c r="G192" s="241" t="s">
        <v>145</v>
      </c>
      <c r="H192" s="242">
        <v>1</v>
      </c>
      <c r="I192" s="243"/>
      <c r="J192" s="244">
        <f>ROUND(I192*H192,2)</f>
        <v>0</v>
      </c>
      <c r="K192" s="240" t="s">
        <v>249</v>
      </c>
      <c r="L192" s="245"/>
      <c r="M192" s="246" t="s">
        <v>19</v>
      </c>
      <c r="N192" s="247" t="s">
        <v>46</v>
      </c>
      <c r="O192" s="65"/>
      <c r="P192" s="197">
        <f>O192*H192</f>
        <v>0</v>
      </c>
      <c r="Q192" s="197">
        <v>0.127</v>
      </c>
      <c r="R192" s="197">
        <f>Q192*H192</f>
        <v>0.127</v>
      </c>
      <c r="S192" s="197">
        <v>0</v>
      </c>
      <c r="T192" s="198">
        <f>S192*H192</f>
        <v>0</v>
      </c>
      <c r="U192" s="35"/>
      <c r="V192" s="35"/>
      <c r="W192" s="35"/>
      <c r="X192" s="35"/>
      <c r="Y192" s="35"/>
      <c r="Z192" s="35"/>
      <c r="AA192" s="35"/>
      <c r="AB192" s="35"/>
      <c r="AC192" s="35"/>
      <c r="AD192" s="35"/>
      <c r="AE192" s="35"/>
      <c r="AR192" s="199" t="s">
        <v>176</v>
      </c>
      <c r="AT192" s="199" t="s">
        <v>231</v>
      </c>
      <c r="AU192" s="199" t="s">
        <v>84</v>
      </c>
      <c r="AY192" s="18" t="s">
        <v>122</v>
      </c>
      <c r="BE192" s="200">
        <f>IF(N192="základní",J192,0)</f>
        <v>0</v>
      </c>
      <c r="BF192" s="200">
        <f>IF(N192="snížená",J192,0)</f>
        <v>0</v>
      </c>
      <c r="BG192" s="200">
        <f>IF(N192="zákl. přenesená",J192,0)</f>
        <v>0</v>
      </c>
      <c r="BH192" s="200">
        <f>IF(N192="sníž. přenesená",J192,0)</f>
        <v>0</v>
      </c>
      <c r="BI192" s="200">
        <f>IF(N192="nulová",J192,0)</f>
        <v>0</v>
      </c>
      <c r="BJ192" s="18" t="s">
        <v>80</v>
      </c>
      <c r="BK192" s="200">
        <f>ROUND(I192*H192,2)</f>
        <v>0</v>
      </c>
      <c r="BL192" s="18" t="s">
        <v>130</v>
      </c>
      <c r="BM192" s="199" t="s">
        <v>326</v>
      </c>
    </row>
    <row r="193" spans="1:65" s="2" customFormat="1" ht="21.75" customHeight="1">
      <c r="A193" s="35"/>
      <c r="B193" s="36"/>
      <c r="C193" s="238" t="s">
        <v>327</v>
      </c>
      <c r="D193" s="238" t="s">
        <v>231</v>
      </c>
      <c r="E193" s="239" t="s">
        <v>328</v>
      </c>
      <c r="F193" s="240" t="s">
        <v>329</v>
      </c>
      <c r="G193" s="241" t="s">
        <v>145</v>
      </c>
      <c r="H193" s="242">
        <v>1</v>
      </c>
      <c r="I193" s="243"/>
      <c r="J193" s="244">
        <f>ROUND(I193*H193,2)</f>
        <v>0</v>
      </c>
      <c r="K193" s="240" t="s">
        <v>249</v>
      </c>
      <c r="L193" s="245"/>
      <c r="M193" s="246" t="s">
        <v>19</v>
      </c>
      <c r="N193" s="247" t="s">
        <v>46</v>
      </c>
      <c r="O193" s="65"/>
      <c r="P193" s="197">
        <f>O193*H193</f>
        <v>0</v>
      </c>
      <c r="Q193" s="197">
        <v>0.127</v>
      </c>
      <c r="R193" s="197">
        <f>Q193*H193</f>
        <v>0.127</v>
      </c>
      <c r="S193" s="197">
        <v>0</v>
      </c>
      <c r="T193" s="198">
        <f>S193*H193</f>
        <v>0</v>
      </c>
      <c r="U193" s="35"/>
      <c r="V193" s="35"/>
      <c r="W193" s="35"/>
      <c r="X193" s="35"/>
      <c r="Y193" s="35"/>
      <c r="Z193" s="35"/>
      <c r="AA193" s="35"/>
      <c r="AB193" s="35"/>
      <c r="AC193" s="35"/>
      <c r="AD193" s="35"/>
      <c r="AE193" s="35"/>
      <c r="AR193" s="199" t="s">
        <v>176</v>
      </c>
      <c r="AT193" s="199" t="s">
        <v>231</v>
      </c>
      <c r="AU193" s="199" t="s">
        <v>84</v>
      </c>
      <c r="AY193" s="18" t="s">
        <v>122</v>
      </c>
      <c r="BE193" s="200">
        <f>IF(N193="základní",J193,0)</f>
        <v>0</v>
      </c>
      <c r="BF193" s="200">
        <f>IF(N193="snížená",J193,0)</f>
        <v>0</v>
      </c>
      <c r="BG193" s="200">
        <f>IF(N193="zákl. přenesená",J193,0)</f>
        <v>0</v>
      </c>
      <c r="BH193" s="200">
        <f>IF(N193="sníž. přenesená",J193,0)</f>
        <v>0</v>
      </c>
      <c r="BI193" s="200">
        <f>IF(N193="nulová",J193,0)</f>
        <v>0</v>
      </c>
      <c r="BJ193" s="18" t="s">
        <v>80</v>
      </c>
      <c r="BK193" s="200">
        <f>ROUND(I193*H193,2)</f>
        <v>0</v>
      </c>
      <c r="BL193" s="18" t="s">
        <v>130</v>
      </c>
      <c r="BM193" s="199" t="s">
        <v>330</v>
      </c>
    </row>
    <row r="194" spans="1:65" s="2" customFormat="1" ht="16.5" customHeight="1">
      <c r="A194" s="35"/>
      <c r="B194" s="36"/>
      <c r="C194" s="188" t="s">
        <v>331</v>
      </c>
      <c r="D194" s="188" t="s">
        <v>125</v>
      </c>
      <c r="E194" s="189" t="s">
        <v>332</v>
      </c>
      <c r="F194" s="190" t="s">
        <v>333</v>
      </c>
      <c r="G194" s="191" t="s">
        <v>128</v>
      </c>
      <c r="H194" s="192">
        <v>2</v>
      </c>
      <c r="I194" s="193"/>
      <c r="J194" s="194">
        <f>ROUND(I194*H194,2)</f>
        <v>0</v>
      </c>
      <c r="K194" s="190" t="s">
        <v>129</v>
      </c>
      <c r="L194" s="40"/>
      <c r="M194" s="195" t="s">
        <v>19</v>
      </c>
      <c r="N194" s="196" t="s">
        <v>46</v>
      </c>
      <c r="O194" s="65"/>
      <c r="P194" s="197">
        <f>O194*H194</f>
        <v>0</v>
      </c>
      <c r="Q194" s="197">
        <v>0</v>
      </c>
      <c r="R194" s="197">
        <f>Q194*H194</f>
        <v>0</v>
      </c>
      <c r="S194" s="197">
        <v>0</v>
      </c>
      <c r="T194" s="198">
        <f>S194*H194</f>
        <v>0</v>
      </c>
      <c r="U194" s="35"/>
      <c r="V194" s="35"/>
      <c r="W194" s="35"/>
      <c r="X194" s="35"/>
      <c r="Y194" s="35"/>
      <c r="Z194" s="35"/>
      <c r="AA194" s="35"/>
      <c r="AB194" s="35"/>
      <c r="AC194" s="35"/>
      <c r="AD194" s="35"/>
      <c r="AE194" s="35"/>
      <c r="AR194" s="199" t="s">
        <v>224</v>
      </c>
      <c r="AT194" s="199" t="s">
        <v>125</v>
      </c>
      <c r="AU194" s="199" t="s">
        <v>84</v>
      </c>
      <c r="AY194" s="18" t="s">
        <v>122</v>
      </c>
      <c r="BE194" s="200">
        <f>IF(N194="základní",J194,0)</f>
        <v>0</v>
      </c>
      <c r="BF194" s="200">
        <f>IF(N194="snížená",J194,0)</f>
        <v>0</v>
      </c>
      <c r="BG194" s="200">
        <f>IF(N194="zákl. přenesená",J194,0)</f>
        <v>0</v>
      </c>
      <c r="BH194" s="200">
        <f>IF(N194="sníž. přenesená",J194,0)</f>
        <v>0</v>
      </c>
      <c r="BI194" s="200">
        <f>IF(N194="nulová",J194,0)</f>
        <v>0</v>
      </c>
      <c r="BJ194" s="18" t="s">
        <v>80</v>
      </c>
      <c r="BK194" s="200">
        <f>ROUND(I194*H194,2)</f>
        <v>0</v>
      </c>
      <c r="BL194" s="18" t="s">
        <v>224</v>
      </c>
      <c r="BM194" s="199" t="s">
        <v>334</v>
      </c>
    </row>
    <row r="195" spans="1:65" s="2" customFormat="1" ht="107.25">
      <c r="A195" s="35"/>
      <c r="B195" s="36"/>
      <c r="C195" s="37"/>
      <c r="D195" s="201" t="s">
        <v>136</v>
      </c>
      <c r="E195" s="37"/>
      <c r="F195" s="202" t="s">
        <v>335</v>
      </c>
      <c r="G195" s="37"/>
      <c r="H195" s="37"/>
      <c r="I195" s="109"/>
      <c r="J195" s="37"/>
      <c r="K195" s="37"/>
      <c r="L195" s="40"/>
      <c r="M195" s="203"/>
      <c r="N195" s="204"/>
      <c r="O195" s="65"/>
      <c r="P195" s="65"/>
      <c r="Q195" s="65"/>
      <c r="R195" s="65"/>
      <c r="S195" s="65"/>
      <c r="T195" s="66"/>
      <c r="U195" s="35"/>
      <c r="V195" s="35"/>
      <c r="W195" s="35"/>
      <c r="X195" s="35"/>
      <c r="Y195" s="35"/>
      <c r="Z195" s="35"/>
      <c r="AA195" s="35"/>
      <c r="AB195" s="35"/>
      <c r="AC195" s="35"/>
      <c r="AD195" s="35"/>
      <c r="AE195" s="35"/>
      <c r="AT195" s="18" t="s">
        <v>136</v>
      </c>
      <c r="AU195" s="18" t="s">
        <v>84</v>
      </c>
    </row>
    <row r="196" spans="1:65" s="2" customFormat="1" ht="21.75" customHeight="1">
      <c r="A196" s="35"/>
      <c r="B196" s="36"/>
      <c r="C196" s="238" t="s">
        <v>336</v>
      </c>
      <c r="D196" s="238" t="s">
        <v>231</v>
      </c>
      <c r="E196" s="239" t="s">
        <v>337</v>
      </c>
      <c r="F196" s="240" t="s">
        <v>338</v>
      </c>
      <c r="G196" s="241" t="s">
        <v>128</v>
      </c>
      <c r="H196" s="242">
        <v>1</v>
      </c>
      <c r="I196" s="243"/>
      <c r="J196" s="244">
        <f>ROUND(I196*H196,2)</f>
        <v>0</v>
      </c>
      <c r="K196" s="240" t="s">
        <v>249</v>
      </c>
      <c r="L196" s="245"/>
      <c r="M196" s="246" t="s">
        <v>19</v>
      </c>
      <c r="N196" s="247" t="s">
        <v>46</v>
      </c>
      <c r="O196" s="65"/>
      <c r="P196" s="197">
        <f>O196*H196</f>
        <v>0</v>
      </c>
      <c r="Q196" s="197">
        <v>0.2</v>
      </c>
      <c r="R196" s="197">
        <f>Q196*H196</f>
        <v>0.2</v>
      </c>
      <c r="S196" s="197">
        <v>0</v>
      </c>
      <c r="T196" s="198">
        <f>S196*H196</f>
        <v>0</v>
      </c>
      <c r="U196" s="35"/>
      <c r="V196" s="35"/>
      <c r="W196" s="35"/>
      <c r="X196" s="35"/>
      <c r="Y196" s="35"/>
      <c r="Z196" s="35"/>
      <c r="AA196" s="35"/>
      <c r="AB196" s="35"/>
      <c r="AC196" s="35"/>
      <c r="AD196" s="35"/>
      <c r="AE196" s="35"/>
      <c r="AR196" s="199" t="s">
        <v>259</v>
      </c>
      <c r="AT196" s="199" t="s">
        <v>231</v>
      </c>
      <c r="AU196" s="199" t="s">
        <v>84</v>
      </c>
      <c r="AY196" s="18" t="s">
        <v>122</v>
      </c>
      <c r="BE196" s="200">
        <f>IF(N196="základní",J196,0)</f>
        <v>0</v>
      </c>
      <c r="BF196" s="200">
        <f>IF(N196="snížená",J196,0)</f>
        <v>0</v>
      </c>
      <c r="BG196" s="200">
        <f>IF(N196="zákl. přenesená",J196,0)</f>
        <v>0</v>
      </c>
      <c r="BH196" s="200">
        <f>IF(N196="sníž. přenesená",J196,0)</f>
        <v>0</v>
      </c>
      <c r="BI196" s="200">
        <f>IF(N196="nulová",J196,0)</f>
        <v>0</v>
      </c>
      <c r="BJ196" s="18" t="s">
        <v>80</v>
      </c>
      <c r="BK196" s="200">
        <f>ROUND(I196*H196,2)</f>
        <v>0</v>
      </c>
      <c r="BL196" s="18" t="s">
        <v>224</v>
      </c>
      <c r="BM196" s="199" t="s">
        <v>339</v>
      </c>
    </row>
    <row r="197" spans="1:65" s="2" customFormat="1" ht="21.75" customHeight="1">
      <c r="A197" s="35"/>
      <c r="B197" s="36"/>
      <c r="C197" s="238" t="s">
        <v>340</v>
      </c>
      <c r="D197" s="238" t="s">
        <v>231</v>
      </c>
      <c r="E197" s="239" t="s">
        <v>341</v>
      </c>
      <c r="F197" s="240" t="s">
        <v>342</v>
      </c>
      <c r="G197" s="241" t="s">
        <v>128</v>
      </c>
      <c r="H197" s="242">
        <v>1</v>
      </c>
      <c r="I197" s="243"/>
      <c r="J197" s="244">
        <f>ROUND(I197*H197,2)</f>
        <v>0</v>
      </c>
      <c r="K197" s="240" t="s">
        <v>249</v>
      </c>
      <c r="L197" s="245"/>
      <c r="M197" s="246" t="s">
        <v>19</v>
      </c>
      <c r="N197" s="247" t="s">
        <v>46</v>
      </c>
      <c r="O197" s="65"/>
      <c r="P197" s="197">
        <f>O197*H197</f>
        <v>0</v>
      </c>
      <c r="Q197" s="197">
        <v>0.18</v>
      </c>
      <c r="R197" s="197">
        <f>Q197*H197</f>
        <v>0.18</v>
      </c>
      <c r="S197" s="197">
        <v>0</v>
      </c>
      <c r="T197" s="198">
        <f>S197*H197</f>
        <v>0</v>
      </c>
      <c r="U197" s="35"/>
      <c r="V197" s="35"/>
      <c r="W197" s="35"/>
      <c r="X197" s="35"/>
      <c r="Y197" s="35"/>
      <c r="Z197" s="35"/>
      <c r="AA197" s="35"/>
      <c r="AB197" s="35"/>
      <c r="AC197" s="35"/>
      <c r="AD197" s="35"/>
      <c r="AE197" s="35"/>
      <c r="AR197" s="199" t="s">
        <v>259</v>
      </c>
      <c r="AT197" s="199" t="s">
        <v>231</v>
      </c>
      <c r="AU197" s="199" t="s">
        <v>84</v>
      </c>
      <c r="AY197" s="18" t="s">
        <v>122</v>
      </c>
      <c r="BE197" s="200">
        <f>IF(N197="základní",J197,0)</f>
        <v>0</v>
      </c>
      <c r="BF197" s="200">
        <f>IF(N197="snížená",J197,0)</f>
        <v>0</v>
      </c>
      <c r="BG197" s="200">
        <f>IF(N197="zákl. přenesená",J197,0)</f>
        <v>0</v>
      </c>
      <c r="BH197" s="200">
        <f>IF(N197="sníž. přenesená",J197,0)</f>
        <v>0</v>
      </c>
      <c r="BI197" s="200">
        <f>IF(N197="nulová",J197,0)</f>
        <v>0</v>
      </c>
      <c r="BJ197" s="18" t="s">
        <v>80</v>
      </c>
      <c r="BK197" s="200">
        <f>ROUND(I197*H197,2)</f>
        <v>0</v>
      </c>
      <c r="BL197" s="18" t="s">
        <v>224</v>
      </c>
      <c r="BM197" s="199" t="s">
        <v>343</v>
      </c>
    </row>
    <row r="198" spans="1:65" s="2" customFormat="1" ht="16.5" customHeight="1">
      <c r="A198" s="35"/>
      <c r="B198" s="36"/>
      <c r="C198" s="188" t="s">
        <v>344</v>
      </c>
      <c r="D198" s="188" t="s">
        <v>125</v>
      </c>
      <c r="E198" s="189" t="s">
        <v>345</v>
      </c>
      <c r="F198" s="190" t="s">
        <v>346</v>
      </c>
      <c r="G198" s="191" t="s">
        <v>128</v>
      </c>
      <c r="H198" s="192">
        <v>1</v>
      </c>
      <c r="I198" s="193"/>
      <c r="J198" s="194">
        <f>ROUND(I198*H198,2)</f>
        <v>0</v>
      </c>
      <c r="K198" s="190" t="s">
        <v>249</v>
      </c>
      <c r="L198" s="40"/>
      <c r="M198" s="195" t="s">
        <v>19</v>
      </c>
      <c r="N198" s="196" t="s">
        <v>46</v>
      </c>
      <c r="O198" s="65"/>
      <c r="P198" s="197">
        <f>O198*H198</f>
        <v>0</v>
      </c>
      <c r="Q198" s="197">
        <v>0</v>
      </c>
      <c r="R198" s="197">
        <f>Q198*H198</f>
        <v>0</v>
      </c>
      <c r="S198" s="197">
        <v>5.0000000000000001E-3</v>
      </c>
      <c r="T198" s="198">
        <f>S198*H198</f>
        <v>5.0000000000000001E-3</v>
      </c>
      <c r="U198" s="35"/>
      <c r="V198" s="35"/>
      <c r="W198" s="35"/>
      <c r="X198" s="35"/>
      <c r="Y198" s="35"/>
      <c r="Z198" s="35"/>
      <c r="AA198" s="35"/>
      <c r="AB198" s="35"/>
      <c r="AC198" s="35"/>
      <c r="AD198" s="35"/>
      <c r="AE198" s="35"/>
      <c r="AR198" s="199" t="s">
        <v>224</v>
      </c>
      <c r="AT198" s="199" t="s">
        <v>125</v>
      </c>
      <c r="AU198" s="199" t="s">
        <v>84</v>
      </c>
      <c r="AY198" s="18" t="s">
        <v>122</v>
      </c>
      <c r="BE198" s="200">
        <f>IF(N198="základní",J198,0)</f>
        <v>0</v>
      </c>
      <c r="BF198" s="200">
        <f>IF(N198="snížená",J198,0)</f>
        <v>0</v>
      </c>
      <c r="BG198" s="200">
        <f>IF(N198="zákl. přenesená",J198,0)</f>
        <v>0</v>
      </c>
      <c r="BH198" s="200">
        <f>IF(N198="sníž. přenesená",J198,0)</f>
        <v>0</v>
      </c>
      <c r="BI198" s="200">
        <f>IF(N198="nulová",J198,0)</f>
        <v>0</v>
      </c>
      <c r="BJ198" s="18" t="s">
        <v>80</v>
      </c>
      <c r="BK198" s="200">
        <f>ROUND(I198*H198,2)</f>
        <v>0</v>
      </c>
      <c r="BL198" s="18" t="s">
        <v>224</v>
      </c>
      <c r="BM198" s="199" t="s">
        <v>347</v>
      </c>
    </row>
    <row r="199" spans="1:65" s="2" customFormat="1" ht="39">
      <c r="A199" s="35"/>
      <c r="B199" s="36"/>
      <c r="C199" s="37"/>
      <c r="D199" s="201" t="s">
        <v>136</v>
      </c>
      <c r="E199" s="37"/>
      <c r="F199" s="202" t="s">
        <v>348</v>
      </c>
      <c r="G199" s="37"/>
      <c r="H199" s="37"/>
      <c r="I199" s="109"/>
      <c r="J199" s="37"/>
      <c r="K199" s="37"/>
      <c r="L199" s="40"/>
      <c r="M199" s="203"/>
      <c r="N199" s="204"/>
      <c r="O199" s="65"/>
      <c r="P199" s="65"/>
      <c r="Q199" s="65"/>
      <c r="R199" s="65"/>
      <c r="S199" s="65"/>
      <c r="T199" s="66"/>
      <c r="U199" s="35"/>
      <c r="V199" s="35"/>
      <c r="W199" s="35"/>
      <c r="X199" s="35"/>
      <c r="Y199" s="35"/>
      <c r="Z199" s="35"/>
      <c r="AA199" s="35"/>
      <c r="AB199" s="35"/>
      <c r="AC199" s="35"/>
      <c r="AD199" s="35"/>
      <c r="AE199" s="35"/>
      <c r="AT199" s="18" t="s">
        <v>136</v>
      </c>
      <c r="AU199" s="18" t="s">
        <v>84</v>
      </c>
    </row>
    <row r="200" spans="1:65" s="2" customFormat="1" ht="16.5" customHeight="1">
      <c r="A200" s="35"/>
      <c r="B200" s="36"/>
      <c r="C200" s="238" t="s">
        <v>349</v>
      </c>
      <c r="D200" s="238" t="s">
        <v>231</v>
      </c>
      <c r="E200" s="239" t="s">
        <v>350</v>
      </c>
      <c r="F200" s="240" t="s">
        <v>351</v>
      </c>
      <c r="G200" s="241" t="s">
        <v>128</v>
      </c>
      <c r="H200" s="242">
        <v>1</v>
      </c>
      <c r="I200" s="243"/>
      <c r="J200" s="244">
        <f>ROUND(I200*H200,2)</f>
        <v>0</v>
      </c>
      <c r="K200" s="240" t="s">
        <v>249</v>
      </c>
      <c r="L200" s="245"/>
      <c r="M200" s="246" t="s">
        <v>19</v>
      </c>
      <c r="N200" s="247" t="s">
        <v>46</v>
      </c>
      <c r="O200" s="65"/>
      <c r="P200" s="197">
        <f>O200*H200</f>
        <v>0</v>
      </c>
      <c r="Q200" s="197">
        <v>0</v>
      </c>
      <c r="R200" s="197">
        <f>Q200*H200</f>
        <v>0</v>
      </c>
      <c r="S200" s="197">
        <v>0</v>
      </c>
      <c r="T200" s="198">
        <f>S200*H200</f>
        <v>0</v>
      </c>
      <c r="U200" s="35"/>
      <c r="V200" s="35"/>
      <c r="W200" s="35"/>
      <c r="X200" s="35"/>
      <c r="Y200" s="35"/>
      <c r="Z200" s="35"/>
      <c r="AA200" s="35"/>
      <c r="AB200" s="35"/>
      <c r="AC200" s="35"/>
      <c r="AD200" s="35"/>
      <c r="AE200" s="35"/>
      <c r="AR200" s="199" t="s">
        <v>259</v>
      </c>
      <c r="AT200" s="199" t="s">
        <v>231</v>
      </c>
      <c r="AU200" s="199" t="s">
        <v>84</v>
      </c>
      <c r="AY200" s="18" t="s">
        <v>122</v>
      </c>
      <c r="BE200" s="200">
        <f>IF(N200="základní",J200,0)</f>
        <v>0</v>
      </c>
      <c r="BF200" s="200">
        <f>IF(N200="snížená",J200,0)</f>
        <v>0</v>
      </c>
      <c r="BG200" s="200">
        <f>IF(N200="zákl. přenesená",J200,0)</f>
        <v>0</v>
      </c>
      <c r="BH200" s="200">
        <f>IF(N200="sníž. přenesená",J200,0)</f>
        <v>0</v>
      </c>
      <c r="BI200" s="200">
        <f>IF(N200="nulová",J200,0)</f>
        <v>0</v>
      </c>
      <c r="BJ200" s="18" t="s">
        <v>80</v>
      </c>
      <c r="BK200" s="200">
        <f>ROUND(I200*H200,2)</f>
        <v>0</v>
      </c>
      <c r="BL200" s="18" t="s">
        <v>224</v>
      </c>
      <c r="BM200" s="199" t="s">
        <v>352</v>
      </c>
    </row>
    <row r="201" spans="1:65" s="2" customFormat="1" ht="16.5" customHeight="1">
      <c r="A201" s="35"/>
      <c r="B201" s="36"/>
      <c r="C201" s="188" t="s">
        <v>353</v>
      </c>
      <c r="D201" s="188" t="s">
        <v>125</v>
      </c>
      <c r="E201" s="189" t="s">
        <v>354</v>
      </c>
      <c r="F201" s="190" t="s">
        <v>355</v>
      </c>
      <c r="G201" s="191" t="s">
        <v>128</v>
      </c>
      <c r="H201" s="192">
        <v>1</v>
      </c>
      <c r="I201" s="193"/>
      <c r="J201" s="194">
        <f>ROUND(I201*H201,2)</f>
        <v>0</v>
      </c>
      <c r="K201" s="190" t="s">
        <v>129</v>
      </c>
      <c r="L201" s="40"/>
      <c r="M201" s="195" t="s">
        <v>19</v>
      </c>
      <c r="N201" s="196" t="s">
        <v>46</v>
      </c>
      <c r="O201" s="65"/>
      <c r="P201" s="197">
        <f>O201*H201</f>
        <v>0</v>
      </c>
      <c r="Q201" s="197">
        <v>0</v>
      </c>
      <c r="R201" s="197">
        <f>Q201*H201</f>
        <v>0</v>
      </c>
      <c r="S201" s="197">
        <v>0</v>
      </c>
      <c r="T201" s="198">
        <f>S201*H201</f>
        <v>0</v>
      </c>
      <c r="U201" s="35"/>
      <c r="V201" s="35"/>
      <c r="W201" s="35"/>
      <c r="X201" s="35"/>
      <c r="Y201" s="35"/>
      <c r="Z201" s="35"/>
      <c r="AA201" s="35"/>
      <c r="AB201" s="35"/>
      <c r="AC201" s="35"/>
      <c r="AD201" s="35"/>
      <c r="AE201" s="35"/>
      <c r="AR201" s="199" t="s">
        <v>224</v>
      </c>
      <c r="AT201" s="199" t="s">
        <v>125</v>
      </c>
      <c r="AU201" s="199" t="s">
        <v>84</v>
      </c>
      <c r="AY201" s="18" t="s">
        <v>122</v>
      </c>
      <c r="BE201" s="200">
        <f>IF(N201="základní",J201,0)</f>
        <v>0</v>
      </c>
      <c r="BF201" s="200">
        <f>IF(N201="snížená",J201,0)</f>
        <v>0</v>
      </c>
      <c r="BG201" s="200">
        <f>IF(N201="zákl. přenesená",J201,0)</f>
        <v>0</v>
      </c>
      <c r="BH201" s="200">
        <f>IF(N201="sníž. přenesená",J201,0)</f>
        <v>0</v>
      </c>
      <c r="BI201" s="200">
        <f>IF(N201="nulová",J201,0)</f>
        <v>0</v>
      </c>
      <c r="BJ201" s="18" t="s">
        <v>80</v>
      </c>
      <c r="BK201" s="200">
        <f>ROUND(I201*H201,2)</f>
        <v>0</v>
      </c>
      <c r="BL201" s="18" t="s">
        <v>224</v>
      </c>
      <c r="BM201" s="199" t="s">
        <v>356</v>
      </c>
    </row>
    <row r="202" spans="1:65" s="2" customFormat="1" ht="107.25">
      <c r="A202" s="35"/>
      <c r="B202" s="36"/>
      <c r="C202" s="37"/>
      <c r="D202" s="201" t="s">
        <v>136</v>
      </c>
      <c r="E202" s="37"/>
      <c r="F202" s="202" t="s">
        <v>335</v>
      </c>
      <c r="G202" s="37"/>
      <c r="H202" s="37"/>
      <c r="I202" s="109"/>
      <c r="J202" s="37"/>
      <c r="K202" s="37"/>
      <c r="L202" s="40"/>
      <c r="M202" s="203"/>
      <c r="N202" s="204"/>
      <c r="O202" s="65"/>
      <c r="P202" s="65"/>
      <c r="Q202" s="65"/>
      <c r="R202" s="65"/>
      <c r="S202" s="65"/>
      <c r="T202" s="66"/>
      <c r="U202" s="35"/>
      <c r="V202" s="35"/>
      <c r="W202" s="35"/>
      <c r="X202" s="35"/>
      <c r="Y202" s="35"/>
      <c r="Z202" s="35"/>
      <c r="AA202" s="35"/>
      <c r="AB202" s="35"/>
      <c r="AC202" s="35"/>
      <c r="AD202" s="35"/>
      <c r="AE202" s="35"/>
      <c r="AT202" s="18" t="s">
        <v>136</v>
      </c>
      <c r="AU202" s="18" t="s">
        <v>84</v>
      </c>
    </row>
    <row r="203" spans="1:65" s="2" customFormat="1" ht="16.5" customHeight="1">
      <c r="A203" s="35"/>
      <c r="B203" s="36"/>
      <c r="C203" s="238" t="s">
        <v>357</v>
      </c>
      <c r="D203" s="238" t="s">
        <v>231</v>
      </c>
      <c r="E203" s="239" t="s">
        <v>358</v>
      </c>
      <c r="F203" s="240" t="s">
        <v>359</v>
      </c>
      <c r="G203" s="241" t="s">
        <v>128</v>
      </c>
      <c r="H203" s="242">
        <v>1</v>
      </c>
      <c r="I203" s="243"/>
      <c r="J203" s="244">
        <f>ROUND(I203*H203,2)</f>
        <v>0</v>
      </c>
      <c r="K203" s="240" t="s">
        <v>129</v>
      </c>
      <c r="L203" s="245"/>
      <c r="M203" s="246" t="s">
        <v>19</v>
      </c>
      <c r="N203" s="247" t="s">
        <v>46</v>
      </c>
      <c r="O203" s="65"/>
      <c r="P203" s="197">
        <f>O203*H203</f>
        <v>0</v>
      </c>
      <c r="Q203" s="197">
        <v>4.7000000000000002E-3</v>
      </c>
      <c r="R203" s="197">
        <f>Q203*H203</f>
        <v>4.7000000000000002E-3</v>
      </c>
      <c r="S203" s="197">
        <v>0</v>
      </c>
      <c r="T203" s="198">
        <f>S203*H203</f>
        <v>0</v>
      </c>
      <c r="U203" s="35"/>
      <c r="V203" s="35"/>
      <c r="W203" s="35"/>
      <c r="X203" s="35"/>
      <c r="Y203" s="35"/>
      <c r="Z203" s="35"/>
      <c r="AA203" s="35"/>
      <c r="AB203" s="35"/>
      <c r="AC203" s="35"/>
      <c r="AD203" s="35"/>
      <c r="AE203" s="35"/>
      <c r="AR203" s="199" t="s">
        <v>259</v>
      </c>
      <c r="AT203" s="199" t="s">
        <v>231</v>
      </c>
      <c r="AU203" s="199" t="s">
        <v>84</v>
      </c>
      <c r="AY203" s="18" t="s">
        <v>122</v>
      </c>
      <c r="BE203" s="200">
        <f>IF(N203="základní",J203,0)</f>
        <v>0</v>
      </c>
      <c r="BF203" s="200">
        <f>IF(N203="snížená",J203,0)</f>
        <v>0</v>
      </c>
      <c r="BG203" s="200">
        <f>IF(N203="zákl. přenesená",J203,0)</f>
        <v>0</v>
      </c>
      <c r="BH203" s="200">
        <f>IF(N203="sníž. přenesená",J203,0)</f>
        <v>0</v>
      </c>
      <c r="BI203" s="200">
        <f>IF(N203="nulová",J203,0)</f>
        <v>0</v>
      </c>
      <c r="BJ203" s="18" t="s">
        <v>80</v>
      </c>
      <c r="BK203" s="200">
        <f>ROUND(I203*H203,2)</f>
        <v>0</v>
      </c>
      <c r="BL203" s="18" t="s">
        <v>224</v>
      </c>
      <c r="BM203" s="199" t="s">
        <v>360</v>
      </c>
    </row>
    <row r="204" spans="1:65" s="2" customFormat="1" ht="21.75" customHeight="1">
      <c r="A204" s="35"/>
      <c r="B204" s="36"/>
      <c r="C204" s="188" t="s">
        <v>361</v>
      </c>
      <c r="D204" s="188" t="s">
        <v>125</v>
      </c>
      <c r="E204" s="189" t="s">
        <v>362</v>
      </c>
      <c r="F204" s="190" t="s">
        <v>363</v>
      </c>
      <c r="G204" s="191" t="s">
        <v>217</v>
      </c>
      <c r="H204" s="192">
        <v>0.38500000000000001</v>
      </c>
      <c r="I204" s="193"/>
      <c r="J204" s="194">
        <f>ROUND(I204*H204,2)</f>
        <v>0</v>
      </c>
      <c r="K204" s="190" t="s">
        <v>129</v>
      </c>
      <c r="L204" s="40"/>
      <c r="M204" s="195" t="s">
        <v>19</v>
      </c>
      <c r="N204" s="196" t="s">
        <v>46</v>
      </c>
      <c r="O204" s="65"/>
      <c r="P204" s="197">
        <f>O204*H204</f>
        <v>0</v>
      </c>
      <c r="Q204" s="197">
        <v>0</v>
      </c>
      <c r="R204" s="197">
        <f>Q204*H204</f>
        <v>0</v>
      </c>
      <c r="S204" s="197">
        <v>0</v>
      </c>
      <c r="T204" s="198">
        <f>S204*H204</f>
        <v>0</v>
      </c>
      <c r="U204" s="35"/>
      <c r="V204" s="35"/>
      <c r="W204" s="35"/>
      <c r="X204" s="35"/>
      <c r="Y204" s="35"/>
      <c r="Z204" s="35"/>
      <c r="AA204" s="35"/>
      <c r="AB204" s="35"/>
      <c r="AC204" s="35"/>
      <c r="AD204" s="35"/>
      <c r="AE204" s="35"/>
      <c r="AR204" s="199" t="s">
        <v>224</v>
      </c>
      <c r="AT204" s="199" t="s">
        <v>125</v>
      </c>
      <c r="AU204" s="199" t="s">
        <v>84</v>
      </c>
      <c r="AY204" s="18" t="s">
        <v>122</v>
      </c>
      <c r="BE204" s="200">
        <f>IF(N204="základní",J204,0)</f>
        <v>0</v>
      </c>
      <c r="BF204" s="200">
        <f>IF(N204="snížená",J204,0)</f>
        <v>0</v>
      </c>
      <c r="BG204" s="200">
        <f>IF(N204="zákl. přenesená",J204,0)</f>
        <v>0</v>
      </c>
      <c r="BH204" s="200">
        <f>IF(N204="sníž. přenesená",J204,0)</f>
        <v>0</v>
      </c>
      <c r="BI204" s="200">
        <f>IF(N204="nulová",J204,0)</f>
        <v>0</v>
      </c>
      <c r="BJ204" s="18" t="s">
        <v>80</v>
      </c>
      <c r="BK204" s="200">
        <f>ROUND(I204*H204,2)</f>
        <v>0</v>
      </c>
      <c r="BL204" s="18" t="s">
        <v>224</v>
      </c>
      <c r="BM204" s="199" t="s">
        <v>364</v>
      </c>
    </row>
    <row r="205" spans="1:65" s="2" customFormat="1" ht="78">
      <c r="A205" s="35"/>
      <c r="B205" s="36"/>
      <c r="C205" s="37"/>
      <c r="D205" s="201" t="s">
        <v>136</v>
      </c>
      <c r="E205" s="37"/>
      <c r="F205" s="202" t="s">
        <v>365</v>
      </c>
      <c r="G205" s="37"/>
      <c r="H205" s="37"/>
      <c r="I205" s="109"/>
      <c r="J205" s="37"/>
      <c r="K205" s="37"/>
      <c r="L205" s="40"/>
      <c r="M205" s="248"/>
      <c r="N205" s="249"/>
      <c r="O205" s="250"/>
      <c r="P205" s="250"/>
      <c r="Q205" s="250"/>
      <c r="R205" s="250"/>
      <c r="S205" s="250"/>
      <c r="T205" s="251"/>
      <c r="U205" s="35"/>
      <c r="V205" s="35"/>
      <c r="W205" s="35"/>
      <c r="X205" s="35"/>
      <c r="Y205" s="35"/>
      <c r="Z205" s="35"/>
      <c r="AA205" s="35"/>
      <c r="AB205" s="35"/>
      <c r="AC205" s="35"/>
      <c r="AD205" s="35"/>
      <c r="AE205" s="35"/>
      <c r="AT205" s="18" t="s">
        <v>136</v>
      </c>
      <c r="AU205" s="18" t="s">
        <v>84</v>
      </c>
    </row>
    <row r="206" spans="1:65" s="2" customFormat="1" ht="6.95" customHeight="1">
      <c r="A206" s="35"/>
      <c r="B206" s="48"/>
      <c r="C206" s="49"/>
      <c r="D206" s="49"/>
      <c r="E206" s="49"/>
      <c r="F206" s="49"/>
      <c r="G206" s="49"/>
      <c r="H206" s="49"/>
      <c r="I206" s="137"/>
      <c r="J206" s="49"/>
      <c r="K206" s="49"/>
      <c r="L206" s="40"/>
      <c r="M206" s="35"/>
      <c r="O206" s="35"/>
      <c r="P206" s="35"/>
      <c r="Q206" s="35"/>
      <c r="R206" s="35"/>
      <c r="S206" s="35"/>
      <c r="T206" s="35"/>
      <c r="U206" s="35"/>
      <c r="V206" s="35"/>
      <c r="W206" s="35"/>
      <c r="X206" s="35"/>
      <c r="Y206" s="35"/>
      <c r="Z206" s="35"/>
      <c r="AA206" s="35"/>
      <c r="AB206" s="35"/>
      <c r="AC206" s="35"/>
      <c r="AD206" s="35"/>
      <c r="AE206" s="35"/>
    </row>
  </sheetData>
  <sheetProtection algorithmName="SHA-512" hashValue="9zxVX/b38r47eEdt6233r5oEnmP9C+C2oBK/1Vpp7RrydBZlnkVURgEp+qS0NyxFkDRKMLSBCwP1Uyry0tTxlw==" saltValue="bvAkrPr46rPORc9ORjV2xe1QUjOjdmaH1mccFU/8eVykULBVHXSnhU1ZAfmNCexACdVLXC6DEKCZNt358zyzsg==" spinCount="100000" sheet="1" objects="1" scenarios="1" formatColumns="0" formatRows="0" autoFilter="0"/>
  <autoFilter ref="C91:K205" xr:uid="{00000000-0009-0000-0000-000001000000}"/>
  <mergeCells count="9">
    <mergeCell ref="E50:H50"/>
    <mergeCell ref="E82:H82"/>
    <mergeCell ref="E84:H84"/>
    <mergeCell ref="L2:V2"/>
    <mergeCell ref="E7:H7"/>
    <mergeCell ref="E9:H9"/>
    <mergeCell ref="E18:H18"/>
    <mergeCell ref="E27:H27"/>
    <mergeCell ref="E48:H48"/>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187"/>
  <sheetViews>
    <sheetView showGridLines="0" workbookViewId="0"/>
  </sheetViews>
  <sheetFormatPr defaultRowHeight="15"/>
  <cols>
    <col min="1" max="1" width="8.33203125" style="1" customWidth="1"/>
    <col min="2" max="2" width="1.6640625" style="1" customWidth="1"/>
    <col min="3" max="3" width="4.1640625" style="1" customWidth="1"/>
    <col min="4" max="4" width="4.33203125" style="1" customWidth="1"/>
    <col min="5" max="5" width="17.1640625" style="1" customWidth="1"/>
    <col min="6" max="6" width="100.83203125" style="1" customWidth="1"/>
    <col min="7" max="7" width="7" style="1" customWidth="1"/>
    <col min="8" max="8" width="11.5" style="1" customWidth="1"/>
    <col min="9" max="9" width="20.1640625" style="102" customWidth="1"/>
    <col min="10" max="11" width="20.16406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I2" s="102"/>
      <c r="L2" s="369"/>
      <c r="M2" s="369"/>
      <c r="N2" s="369"/>
      <c r="O2" s="369"/>
      <c r="P2" s="369"/>
      <c r="Q2" s="369"/>
      <c r="R2" s="369"/>
      <c r="S2" s="369"/>
      <c r="T2" s="369"/>
      <c r="U2" s="369"/>
      <c r="V2" s="369"/>
      <c r="AT2" s="18" t="s">
        <v>86</v>
      </c>
    </row>
    <row r="3" spans="1:46" s="1" customFormat="1" ht="6.95" customHeight="1">
      <c r="B3" s="103"/>
      <c r="C3" s="104"/>
      <c r="D3" s="104"/>
      <c r="E3" s="104"/>
      <c r="F3" s="104"/>
      <c r="G3" s="104"/>
      <c r="H3" s="104"/>
      <c r="I3" s="105"/>
      <c r="J3" s="104"/>
      <c r="K3" s="104"/>
      <c r="L3" s="21"/>
      <c r="AT3" s="18" t="s">
        <v>84</v>
      </c>
    </row>
    <row r="4" spans="1:46" s="1" customFormat="1" ht="24.95" customHeight="1">
      <c r="B4" s="21"/>
      <c r="D4" s="106" t="s">
        <v>87</v>
      </c>
      <c r="I4" s="102"/>
      <c r="L4" s="21"/>
      <c r="M4" s="107" t="s">
        <v>10</v>
      </c>
      <c r="AT4" s="18" t="s">
        <v>4</v>
      </c>
    </row>
    <row r="5" spans="1:46" s="1" customFormat="1" ht="6.95" customHeight="1">
      <c r="B5" s="21"/>
      <c r="I5" s="102"/>
      <c r="L5" s="21"/>
    </row>
    <row r="6" spans="1:46" s="1" customFormat="1" ht="12" customHeight="1">
      <c r="B6" s="21"/>
      <c r="D6" s="108" t="s">
        <v>16</v>
      </c>
      <c r="I6" s="102"/>
      <c r="L6" s="21"/>
    </row>
    <row r="7" spans="1:46" s="1" customFormat="1" ht="16.5" customHeight="1">
      <c r="B7" s="21"/>
      <c r="E7" s="370" t="str">
        <f>'Rekapitulace stavby'!K6</f>
        <v>Odstranění závad požární ochrany a výměna prosklené štítové stěny v objektu Sportovní hala</v>
      </c>
      <c r="F7" s="371"/>
      <c r="G7" s="371"/>
      <c r="H7" s="371"/>
      <c r="I7" s="102"/>
      <c r="L7" s="21"/>
    </row>
    <row r="8" spans="1:46" s="2" customFormat="1" ht="12" customHeight="1">
      <c r="A8" s="35"/>
      <c r="B8" s="40"/>
      <c r="C8" s="35"/>
      <c r="D8" s="108" t="s">
        <v>88</v>
      </c>
      <c r="E8" s="35"/>
      <c r="F8" s="35"/>
      <c r="G8" s="35"/>
      <c r="H8" s="35"/>
      <c r="I8" s="109"/>
      <c r="J8" s="35"/>
      <c r="K8" s="35"/>
      <c r="L8" s="110"/>
      <c r="S8" s="35"/>
      <c r="T8" s="35"/>
      <c r="U8" s="35"/>
      <c r="V8" s="35"/>
      <c r="W8" s="35"/>
      <c r="X8" s="35"/>
      <c r="Y8" s="35"/>
      <c r="Z8" s="35"/>
      <c r="AA8" s="35"/>
      <c r="AB8" s="35"/>
      <c r="AC8" s="35"/>
      <c r="AD8" s="35"/>
      <c r="AE8" s="35"/>
    </row>
    <row r="9" spans="1:46" s="2" customFormat="1" ht="16.5" customHeight="1">
      <c r="A9" s="35"/>
      <c r="B9" s="40"/>
      <c r="C9" s="35"/>
      <c r="D9" s="35"/>
      <c r="E9" s="372" t="s">
        <v>366</v>
      </c>
      <c r="F9" s="373"/>
      <c r="G9" s="373"/>
      <c r="H9" s="373"/>
      <c r="I9" s="109"/>
      <c r="J9" s="35"/>
      <c r="K9" s="35"/>
      <c r="L9" s="110"/>
      <c r="S9" s="35"/>
      <c r="T9" s="35"/>
      <c r="U9" s="35"/>
      <c r="V9" s="35"/>
      <c r="W9" s="35"/>
      <c r="X9" s="35"/>
      <c r="Y9" s="35"/>
      <c r="Z9" s="35"/>
      <c r="AA9" s="35"/>
      <c r="AB9" s="35"/>
      <c r="AC9" s="35"/>
      <c r="AD9" s="35"/>
      <c r="AE9" s="35"/>
    </row>
    <row r="10" spans="1:46" s="2" customFormat="1" ht="11.25">
      <c r="A10" s="35"/>
      <c r="B10" s="40"/>
      <c r="C10" s="35"/>
      <c r="D10" s="35"/>
      <c r="E10" s="35"/>
      <c r="F10" s="35"/>
      <c r="G10" s="35"/>
      <c r="H10" s="35"/>
      <c r="I10" s="109"/>
      <c r="J10" s="35"/>
      <c r="K10" s="35"/>
      <c r="L10" s="110"/>
      <c r="S10" s="35"/>
      <c r="T10" s="35"/>
      <c r="U10" s="35"/>
      <c r="V10" s="35"/>
      <c r="W10" s="35"/>
      <c r="X10" s="35"/>
      <c r="Y10" s="35"/>
      <c r="Z10" s="35"/>
      <c r="AA10" s="35"/>
      <c r="AB10" s="35"/>
      <c r="AC10" s="35"/>
      <c r="AD10" s="35"/>
      <c r="AE10" s="35"/>
    </row>
    <row r="11" spans="1:46" s="2" customFormat="1" ht="12" customHeight="1">
      <c r="A11" s="35"/>
      <c r="B11" s="40"/>
      <c r="C11" s="35"/>
      <c r="D11" s="108" t="s">
        <v>18</v>
      </c>
      <c r="E11" s="35"/>
      <c r="F11" s="111" t="s">
        <v>19</v>
      </c>
      <c r="G11" s="35"/>
      <c r="H11" s="35"/>
      <c r="I11" s="112" t="s">
        <v>20</v>
      </c>
      <c r="J11" s="111" t="s">
        <v>19</v>
      </c>
      <c r="K11" s="35"/>
      <c r="L11" s="110"/>
      <c r="S11" s="35"/>
      <c r="T11" s="35"/>
      <c r="U11" s="35"/>
      <c r="V11" s="35"/>
      <c r="W11" s="35"/>
      <c r="X11" s="35"/>
      <c r="Y11" s="35"/>
      <c r="Z11" s="35"/>
      <c r="AA11" s="35"/>
      <c r="AB11" s="35"/>
      <c r="AC11" s="35"/>
      <c r="AD11" s="35"/>
      <c r="AE11" s="35"/>
    </row>
    <row r="12" spans="1:46" s="2" customFormat="1" ht="12" customHeight="1">
      <c r="A12" s="35"/>
      <c r="B12" s="40"/>
      <c r="C12" s="35"/>
      <c r="D12" s="108" t="s">
        <v>21</v>
      </c>
      <c r="E12" s="35"/>
      <c r="F12" s="111" t="s">
        <v>22</v>
      </c>
      <c r="G12" s="35"/>
      <c r="H12" s="35"/>
      <c r="I12" s="112" t="s">
        <v>23</v>
      </c>
      <c r="J12" s="113" t="str">
        <f>'Rekapitulace stavby'!AN8</f>
        <v>17. 2. 2020</v>
      </c>
      <c r="K12" s="35"/>
      <c r="L12" s="110"/>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109"/>
      <c r="J13" s="35"/>
      <c r="K13" s="35"/>
      <c r="L13" s="110"/>
      <c r="S13" s="35"/>
      <c r="T13" s="35"/>
      <c r="U13" s="35"/>
      <c r="V13" s="35"/>
      <c r="W13" s="35"/>
      <c r="X13" s="35"/>
      <c r="Y13" s="35"/>
      <c r="Z13" s="35"/>
      <c r="AA13" s="35"/>
      <c r="AB13" s="35"/>
      <c r="AC13" s="35"/>
      <c r="AD13" s="35"/>
      <c r="AE13" s="35"/>
    </row>
    <row r="14" spans="1:46" s="2" customFormat="1" ht="12" customHeight="1">
      <c r="A14" s="35"/>
      <c r="B14" s="40"/>
      <c r="C14" s="35"/>
      <c r="D14" s="108" t="s">
        <v>25</v>
      </c>
      <c r="E14" s="35"/>
      <c r="F14" s="35"/>
      <c r="G14" s="35"/>
      <c r="H14" s="35"/>
      <c r="I14" s="112" t="s">
        <v>26</v>
      </c>
      <c r="J14" s="111" t="s">
        <v>27</v>
      </c>
      <c r="K14" s="35"/>
      <c r="L14" s="110"/>
      <c r="S14" s="35"/>
      <c r="T14" s="35"/>
      <c r="U14" s="35"/>
      <c r="V14" s="35"/>
      <c r="W14" s="35"/>
      <c r="X14" s="35"/>
      <c r="Y14" s="35"/>
      <c r="Z14" s="35"/>
      <c r="AA14" s="35"/>
      <c r="AB14" s="35"/>
      <c r="AC14" s="35"/>
      <c r="AD14" s="35"/>
      <c r="AE14" s="35"/>
    </row>
    <row r="15" spans="1:46" s="2" customFormat="1" ht="18" customHeight="1">
      <c r="A15" s="35"/>
      <c r="B15" s="40"/>
      <c r="C15" s="35"/>
      <c r="D15" s="35"/>
      <c r="E15" s="111" t="s">
        <v>28</v>
      </c>
      <c r="F15" s="35"/>
      <c r="G15" s="35"/>
      <c r="H15" s="35"/>
      <c r="I15" s="112" t="s">
        <v>29</v>
      </c>
      <c r="J15" s="111" t="s">
        <v>19</v>
      </c>
      <c r="K15" s="35"/>
      <c r="L15" s="110"/>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109"/>
      <c r="J16" s="35"/>
      <c r="K16" s="35"/>
      <c r="L16" s="110"/>
      <c r="S16" s="35"/>
      <c r="T16" s="35"/>
      <c r="U16" s="35"/>
      <c r="V16" s="35"/>
      <c r="W16" s="35"/>
      <c r="X16" s="35"/>
      <c r="Y16" s="35"/>
      <c r="Z16" s="35"/>
      <c r="AA16" s="35"/>
      <c r="AB16" s="35"/>
      <c r="AC16" s="35"/>
      <c r="AD16" s="35"/>
      <c r="AE16" s="35"/>
    </row>
    <row r="17" spans="1:31" s="2" customFormat="1" ht="12" customHeight="1">
      <c r="A17" s="35"/>
      <c r="B17" s="40"/>
      <c r="C17" s="35"/>
      <c r="D17" s="108" t="s">
        <v>30</v>
      </c>
      <c r="E17" s="35"/>
      <c r="F17" s="35"/>
      <c r="G17" s="35"/>
      <c r="H17" s="35"/>
      <c r="I17" s="112" t="s">
        <v>26</v>
      </c>
      <c r="J17" s="31" t="str">
        <f>'Rekapitulace stavby'!AN13</f>
        <v>Vyplň údaj</v>
      </c>
      <c r="K17" s="35"/>
      <c r="L17" s="110"/>
      <c r="S17" s="35"/>
      <c r="T17" s="35"/>
      <c r="U17" s="35"/>
      <c r="V17" s="35"/>
      <c r="W17" s="35"/>
      <c r="X17" s="35"/>
      <c r="Y17" s="35"/>
      <c r="Z17" s="35"/>
      <c r="AA17" s="35"/>
      <c r="AB17" s="35"/>
      <c r="AC17" s="35"/>
      <c r="AD17" s="35"/>
      <c r="AE17" s="35"/>
    </row>
    <row r="18" spans="1:31" s="2" customFormat="1" ht="18" customHeight="1">
      <c r="A18" s="35"/>
      <c r="B18" s="40"/>
      <c r="C18" s="35"/>
      <c r="D18" s="35"/>
      <c r="E18" s="374" t="str">
        <f>'Rekapitulace stavby'!E14</f>
        <v>Vyplň údaj</v>
      </c>
      <c r="F18" s="375"/>
      <c r="G18" s="375"/>
      <c r="H18" s="375"/>
      <c r="I18" s="112" t="s">
        <v>29</v>
      </c>
      <c r="J18" s="31" t="str">
        <f>'Rekapitulace stavby'!AN14</f>
        <v>Vyplň údaj</v>
      </c>
      <c r="K18" s="35"/>
      <c r="L18" s="110"/>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109"/>
      <c r="J19" s="35"/>
      <c r="K19" s="35"/>
      <c r="L19" s="110"/>
      <c r="S19" s="35"/>
      <c r="T19" s="35"/>
      <c r="U19" s="35"/>
      <c r="V19" s="35"/>
      <c r="W19" s="35"/>
      <c r="X19" s="35"/>
      <c r="Y19" s="35"/>
      <c r="Z19" s="35"/>
      <c r="AA19" s="35"/>
      <c r="AB19" s="35"/>
      <c r="AC19" s="35"/>
      <c r="AD19" s="35"/>
      <c r="AE19" s="35"/>
    </row>
    <row r="20" spans="1:31" s="2" customFormat="1" ht="12" customHeight="1">
      <c r="A20" s="35"/>
      <c r="B20" s="40"/>
      <c r="C20" s="35"/>
      <c r="D20" s="108" t="s">
        <v>32</v>
      </c>
      <c r="E20" s="35"/>
      <c r="F20" s="35"/>
      <c r="G20" s="35"/>
      <c r="H20" s="35"/>
      <c r="I20" s="112" t="s">
        <v>26</v>
      </c>
      <c r="J20" s="111" t="s">
        <v>33</v>
      </c>
      <c r="K20" s="35"/>
      <c r="L20" s="110"/>
      <c r="S20" s="35"/>
      <c r="T20" s="35"/>
      <c r="U20" s="35"/>
      <c r="V20" s="35"/>
      <c r="W20" s="35"/>
      <c r="X20" s="35"/>
      <c r="Y20" s="35"/>
      <c r="Z20" s="35"/>
      <c r="AA20" s="35"/>
      <c r="AB20" s="35"/>
      <c r="AC20" s="35"/>
      <c r="AD20" s="35"/>
      <c r="AE20" s="35"/>
    </row>
    <row r="21" spans="1:31" s="2" customFormat="1" ht="18" customHeight="1">
      <c r="A21" s="35"/>
      <c r="B21" s="40"/>
      <c r="C21" s="35"/>
      <c r="D21" s="35"/>
      <c r="E21" s="111" t="s">
        <v>34</v>
      </c>
      <c r="F21" s="35"/>
      <c r="G21" s="35"/>
      <c r="H21" s="35"/>
      <c r="I21" s="112" t="s">
        <v>29</v>
      </c>
      <c r="J21" s="111" t="s">
        <v>35</v>
      </c>
      <c r="K21" s="35"/>
      <c r="L21" s="110"/>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109"/>
      <c r="J22" s="35"/>
      <c r="K22" s="35"/>
      <c r="L22" s="110"/>
      <c r="S22" s="35"/>
      <c r="T22" s="35"/>
      <c r="U22" s="35"/>
      <c r="V22" s="35"/>
      <c r="W22" s="35"/>
      <c r="X22" s="35"/>
      <c r="Y22" s="35"/>
      <c r="Z22" s="35"/>
      <c r="AA22" s="35"/>
      <c r="AB22" s="35"/>
      <c r="AC22" s="35"/>
      <c r="AD22" s="35"/>
      <c r="AE22" s="35"/>
    </row>
    <row r="23" spans="1:31" s="2" customFormat="1" ht="12" customHeight="1">
      <c r="A23" s="35"/>
      <c r="B23" s="40"/>
      <c r="C23" s="35"/>
      <c r="D23" s="108" t="s">
        <v>37</v>
      </c>
      <c r="E23" s="35"/>
      <c r="F23" s="35"/>
      <c r="G23" s="35"/>
      <c r="H23" s="35"/>
      <c r="I23" s="112" t="s">
        <v>26</v>
      </c>
      <c r="J23" s="111" t="str">
        <f>IF('Rekapitulace stavby'!AN19="","",'Rekapitulace stavby'!AN19)</f>
        <v/>
      </c>
      <c r="K23" s="35"/>
      <c r="L23" s="110"/>
      <c r="S23" s="35"/>
      <c r="T23" s="35"/>
      <c r="U23" s="35"/>
      <c r="V23" s="35"/>
      <c r="W23" s="35"/>
      <c r="X23" s="35"/>
      <c r="Y23" s="35"/>
      <c r="Z23" s="35"/>
      <c r="AA23" s="35"/>
      <c r="AB23" s="35"/>
      <c r="AC23" s="35"/>
      <c r="AD23" s="35"/>
      <c r="AE23" s="35"/>
    </row>
    <row r="24" spans="1:31" s="2" customFormat="1" ht="18" customHeight="1">
      <c r="A24" s="35"/>
      <c r="B24" s="40"/>
      <c r="C24" s="35"/>
      <c r="D24" s="35"/>
      <c r="E24" s="111" t="str">
        <f>IF('Rekapitulace stavby'!E20="","",'Rekapitulace stavby'!E20)</f>
        <v xml:space="preserve"> </v>
      </c>
      <c r="F24" s="35"/>
      <c r="G24" s="35"/>
      <c r="H24" s="35"/>
      <c r="I24" s="112" t="s">
        <v>29</v>
      </c>
      <c r="J24" s="111" t="str">
        <f>IF('Rekapitulace stavby'!AN20="","",'Rekapitulace stavby'!AN20)</f>
        <v/>
      </c>
      <c r="K24" s="35"/>
      <c r="L24" s="110"/>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109"/>
      <c r="J25" s="35"/>
      <c r="K25" s="35"/>
      <c r="L25" s="110"/>
      <c r="S25" s="35"/>
      <c r="T25" s="35"/>
      <c r="U25" s="35"/>
      <c r="V25" s="35"/>
      <c r="W25" s="35"/>
      <c r="X25" s="35"/>
      <c r="Y25" s="35"/>
      <c r="Z25" s="35"/>
      <c r="AA25" s="35"/>
      <c r="AB25" s="35"/>
      <c r="AC25" s="35"/>
      <c r="AD25" s="35"/>
      <c r="AE25" s="35"/>
    </row>
    <row r="26" spans="1:31" s="2" customFormat="1" ht="12" customHeight="1">
      <c r="A26" s="35"/>
      <c r="B26" s="40"/>
      <c r="C26" s="35"/>
      <c r="D26" s="108" t="s">
        <v>39</v>
      </c>
      <c r="E26" s="35"/>
      <c r="F26" s="35"/>
      <c r="G26" s="35"/>
      <c r="H26" s="35"/>
      <c r="I26" s="109"/>
      <c r="J26" s="35"/>
      <c r="K26" s="35"/>
      <c r="L26" s="110"/>
      <c r="S26" s="35"/>
      <c r="T26" s="35"/>
      <c r="U26" s="35"/>
      <c r="V26" s="35"/>
      <c r="W26" s="35"/>
      <c r="X26" s="35"/>
      <c r="Y26" s="35"/>
      <c r="Z26" s="35"/>
      <c r="AA26" s="35"/>
      <c r="AB26" s="35"/>
      <c r="AC26" s="35"/>
      <c r="AD26" s="35"/>
      <c r="AE26" s="35"/>
    </row>
    <row r="27" spans="1:31" s="8" customFormat="1" ht="16.5" customHeight="1">
      <c r="A27" s="114"/>
      <c r="B27" s="115"/>
      <c r="C27" s="114"/>
      <c r="D27" s="114"/>
      <c r="E27" s="376" t="s">
        <v>19</v>
      </c>
      <c r="F27" s="376"/>
      <c r="G27" s="376"/>
      <c r="H27" s="376"/>
      <c r="I27" s="116"/>
      <c r="J27" s="114"/>
      <c r="K27" s="114"/>
      <c r="L27" s="117"/>
      <c r="S27" s="114"/>
      <c r="T27" s="114"/>
      <c r="U27" s="114"/>
      <c r="V27" s="114"/>
      <c r="W27" s="114"/>
      <c r="X27" s="114"/>
      <c r="Y27" s="114"/>
      <c r="Z27" s="114"/>
      <c r="AA27" s="114"/>
      <c r="AB27" s="114"/>
      <c r="AC27" s="114"/>
      <c r="AD27" s="114"/>
      <c r="AE27" s="114"/>
    </row>
    <row r="28" spans="1:31" s="2" customFormat="1" ht="6.95" customHeight="1">
      <c r="A28" s="35"/>
      <c r="B28" s="40"/>
      <c r="C28" s="35"/>
      <c r="D28" s="35"/>
      <c r="E28" s="35"/>
      <c r="F28" s="35"/>
      <c r="G28" s="35"/>
      <c r="H28" s="35"/>
      <c r="I28" s="109"/>
      <c r="J28" s="35"/>
      <c r="K28" s="35"/>
      <c r="L28" s="110"/>
      <c r="S28" s="35"/>
      <c r="T28" s="35"/>
      <c r="U28" s="35"/>
      <c r="V28" s="35"/>
      <c r="W28" s="35"/>
      <c r="X28" s="35"/>
      <c r="Y28" s="35"/>
      <c r="Z28" s="35"/>
      <c r="AA28" s="35"/>
      <c r="AB28" s="35"/>
      <c r="AC28" s="35"/>
      <c r="AD28" s="35"/>
      <c r="AE28" s="35"/>
    </row>
    <row r="29" spans="1:31" s="2" customFormat="1" ht="6.95" customHeight="1">
      <c r="A29" s="35"/>
      <c r="B29" s="40"/>
      <c r="C29" s="35"/>
      <c r="D29" s="118"/>
      <c r="E29" s="118"/>
      <c r="F29" s="118"/>
      <c r="G29" s="118"/>
      <c r="H29" s="118"/>
      <c r="I29" s="119"/>
      <c r="J29" s="118"/>
      <c r="K29" s="118"/>
      <c r="L29" s="110"/>
      <c r="S29" s="35"/>
      <c r="T29" s="35"/>
      <c r="U29" s="35"/>
      <c r="V29" s="35"/>
      <c r="W29" s="35"/>
      <c r="X29" s="35"/>
      <c r="Y29" s="35"/>
      <c r="Z29" s="35"/>
      <c r="AA29" s="35"/>
      <c r="AB29" s="35"/>
      <c r="AC29" s="35"/>
      <c r="AD29" s="35"/>
      <c r="AE29" s="35"/>
    </row>
    <row r="30" spans="1:31" s="2" customFormat="1" ht="25.35" customHeight="1">
      <c r="A30" s="35"/>
      <c r="B30" s="40"/>
      <c r="C30" s="35"/>
      <c r="D30" s="120" t="s">
        <v>41</v>
      </c>
      <c r="E30" s="35"/>
      <c r="F30" s="35"/>
      <c r="G30" s="35"/>
      <c r="H30" s="35"/>
      <c r="I30" s="109"/>
      <c r="J30" s="121">
        <f>ROUND(J90, 2)</f>
        <v>0</v>
      </c>
      <c r="K30" s="35"/>
      <c r="L30" s="110"/>
      <c r="S30" s="35"/>
      <c r="T30" s="35"/>
      <c r="U30" s="35"/>
      <c r="V30" s="35"/>
      <c r="W30" s="35"/>
      <c r="X30" s="35"/>
      <c r="Y30" s="35"/>
      <c r="Z30" s="35"/>
      <c r="AA30" s="35"/>
      <c r="AB30" s="35"/>
      <c r="AC30" s="35"/>
      <c r="AD30" s="35"/>
      <c r="AE30" s="35"/>
    </row>
    <row r="31" spans="1:31" s="2" customFormat="1" ht="6.95" customHeight="1">
      <c r="A31" s="35"/>
      <c r="B31" s="40"/>
      <c r="C31" s="35"/>
      <c r="D31" s="118"/>
      <c r="E31" s="118"/>
      <c r="F31" s="118"/>
      <c r="G31" s="118"/>
      <c r="H31" s="118"/>
      <c r="I31" s="119"/>
      <c r="J31" s="118"/>
      <c r="K31" s="118"/>
      <c r="L31" s="110"/>
      <c r="S31" s="35"/>
      <c r="T31" s="35"/>
      <c r="U31" s="35"/>
      <c r="V31" s="35"/>
      <c r="W31" s="35"/>
      <c r="X31" s="35"/>
      <c r="Y31" s="35"/>
      <c r="Z31" s="35"/>
      <c r="AA31" s="35"/>
      <c r="AB31" s="35"/>
      <c r="AC31" s="35"/>
      <c r="AD31" s="35"/>
      <c r="AE31" s="35"/>
    </row>
    <row r="32" spans="1:31" s="2" customFormat="1" ht="14.45" customHeight="1">
      <c r="A32" s="35"/>
      <c r="B32" s="40"/>
      <c r="C32" s="35"/>
      <c r="D32" s="35"/>
      <c r="E32" s="35"/>
      <c r="F32" s="122" t="s">
        <v>43</v>
      </c>
      <c r="G32" s="35"/>
      <c r="H32" s="35"/>
      <c r="I32" s="123" t="s">
        <v>42</v>
      </c>
      <c r="J32" s="122" t="s">
        <v>44</v>
      </c>
      <c r="K32" s="35"/>
      <c r="L32" s="110"/>
      <c r="S32" s="35"/>
      <c r="T32" s="35"/>
      <c r="U32" s="35"/>
      <c r="V32" s="35"/>
      <c r="W32" s="35"/>
      <c r="X32" s="35"/>
      <c r="Y32" s="35"/>
      <c r="Z32" s="35"/>
      <c r="AA32" s="35"/>
      <c r="AB32" s="35"/>
      <c r="AC32" s="35"/>
      <c r="AD32" s="35"/>
      <c r="AE32" s="35"/>
    </row>
    <row r="33" spans="1:31" s="2" customFormat="1" ht="14.45" customHeight="1">
      <c r="A33" s="35"/>
      <c r="B33" s="40"/>
      <c r="C33" s="35"/>
      <c r="D33" s="124" t="s">
        <v>45</v>
      </c>
      <c r="E33" s="108" t="s">
        <v>46</v>
      </c>
      <c r="F33" s="125">
        <f>ROUND((SUM(BE90:BE186)),  2)</f>
        <v>0</v>
      </c>
      <c r="G33" s="35"/>
      <c r="H33" s="35"/>
      <c r="I33" s="126">
        <v>0.21</v>
      </c>
      <c r="J33" s="125">
        <f>ROUND(((SUM(BE90:BE186))*I33),  2)</f>
        <v>0</v>
      </c>
      <c r="K33" s="35"/>
      <c r="L33" s="110"/>
      <c r="S33" s="35"/>
      <c r="T33" s="35"/>
      <c r="U33" s="35"/>
      <c r="V33" s="35"/>
      <c r="W33" s="35"/>
      <c r="X33" s="35"/>
      <c r="Y33" s="35"/>
      <c r="Z33" s="35"/>
      <c r="AA33" s="35"/>
      <c r="AB33" s="35"/>
      <c r="AC33" s="35"/>
      <c r="AD33" s="35"/>
      <c r="AE33" s="35"/>
    </row>
    <row r="34" spans="1:31" s="2" customFormat="1" ht="14.45" customHeight="1">
      <c r="A34" s="35"/>
      <c r="B34" s="40"/>
      <c r="C34" s="35"/>
      <c r="D34" s="35"/>
      <c r="E34" s="108" t="s">
        <v>47</v>
      </c>
      <c r="F34" s="125">
        <f>ROUND((SUM(BF90:BF186)),  2)</f>
        <v>0</v>
      </c>
      <c r="G34" s="35"/>
      <c r="H34" s="35"/>
      <c r="I34" s="126">
        <v>0.15</v>
      </c>
      <c r="J34" s="125">
        <f>ROUND(((SUM(BF90:BF186))*I34),  2)</f>
        <v>0</v>
      </c>
      <c r="K34" s="35"/>
      <c r="L34" s="110"/>
      <c r="S34" s="35"/>
      <c r="T34" s="35"/>
      <c r="U34" s="35"/>
      <c r="V34" s="35"/>
      <c r="W34" s="35"/>
      <c r="X34" s="35"/>
      <c r="Y34" s="35"/>
      <c r="Z34" s="35"/>
      <c r="AA34" s="35"/>
      <c r="AB34" s="35"/>
      <c r="AC34" s="35"/>
      <c r="AD34" s="35"/>
      <c r="AE34" s="35"/>
    </row>
    <row r="35" spans="1:31" s="2" customFormat="1" ht="14.45" hidden="1" customHeight="1">
      <c r="A35" s="35"/>
      <c r="B35" s="40"/>
      <c r="C35" s="35"/>
      <c r="D35" s="35"/>
      <c r="E35" s="108" t="s">
        <v>48</v>
      </c>
      <c r="F35" s="125">
        <f>ROUND((SUM(BG90:BG186)),  2)</f>
        <v>0</v>
      </c>
      <c r="G35" s="35"/>
      <c r="H35" s="35"/>
      <c r="I35" s="126">
        <v>0.21</v>
      </c>
      <c r="J35" s="125">
        <f>0</f>
        <v>0</v>
      </c>
      <c r="K35" s="35"/>
      <c r="L35" s="110"/>
      <c r="S35" s="35"/>
      <c r="T35" s="35"/>
      <c r="U35" s="35"/>
      <c r="V35" s="35"/>
      <c r="W35" s="35"/>
      <c r="X35" s="35"/>
      <c r="Y35" s="35"/>
      <c r="Z35" s="35"/>
      <c r="AA35" s="35"/>
      <c r="AB35" s="35"/>
      <c r="AC35" s="35"/>
      <c r="AD35" s="35"/>
      <c r="AE35" s="35"/>
    </row>
    <row r="36" spans="1:31" s="2" customFormat="1" ht="14.45" hidden="1" customHeight="1">
      <c r="A36" s="35"/>
      <c r="B36" s="40"/>
      <c r="C36" s="35"/>
      <c r="D36" s="35"/>
      <c r="E36" s="108" t="s">
        <v>49</v>
      </c>
      <c r="F36" s="125">
        <f>ROUND((SUM(BH90:BH186)),  2)</f>
        <v>0</v>
      </c>
      <c r="G36" s="35"/>
      <c r="H36" s="35"/>
      <c r="I36" s="126">
        <v>0.15</v>
      </c>
      <c r="J36" s="125">
        <f>0</f>
        <v>0</v>
      </c>
      <c r="K36" s="35"/>
      <c r="L36" s="110"/>
      <c r="S36" s="35"/>
      <c r="T36" s="35"/>
      <c r="U36" s="35"/>
      <c r="V36" s="35"/>
      <c r="W36" s="35"/>
      <c r="X36" s="35"/>
      <c r="Y36" s="35"/>
      <c r="Z36" s="35"/>
      <c r="AA36" s="35"/>
      <c r="AB36" s="35"/>
      <c r="AC36" s="35"/>
      <c r="AD36" s="35"/>
      <c r="AE36" s="35"/>
    </row>
    <row r="37" spans="1:31" s="2" customFormat="1" ht="14.45" hidden="1" customHeight="1">
      <c r="A37" s="35"/>
      <c r="B37" s="40"/>
      <c r="C37" s="35"/>
      <c r="D37" s="35"/>
      <c r="E37" s="108" t="s">
        <v>50</v>
      </c>
      <c r="F37" s="125">
        <f>ROUND((SUM(BI90:BI186)),  2)</f>
        <v>0</v>
      </c>
      <c r="G37" s="35"/>
      <c r="H37" s="35"/>
      <c r="I37" s="126">
        <v>0</v>
      </c>
      <c r="J37" s="125">
        <f>0</f>
        <v>0</v>
      </c>
      <c r="K37" s="35"/>
      <c r="L37" s="110"/>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109"/>
      <c r="J38" s="35"/>
      <c r="K38" s="35"/>
      <c r="L38" s="110"/>
      <c r="S38" s="35"/>
      <c r="T38" s="35"/>
      <c r="U38" s="35"/>
      <c r="V38" s="35"/>
      <c r="W38" s="35"/>
      <c r="X38" s="35"/>
      <c r="Y38" s="35"/>
      <c r="Z38" s="35"/>
      <c r="AA38" s="35"/>
      <c r="AB38" s="35"/>
      <c r="AC38" s="35"/>
      <c r="AD38" s="35"/>
      <c r="AE38" s="35"/>
    </row>
    <row r="39" spans="1:31" s="2" customFormat="1" ht="25.35" customHeight="1">
      <c r="A39" s="35"/>
      <c r="B39" s="40"/>
      <c r="C39" s="127"/>
      <c r="D39" s="128" t="s">
        <v>51</v>
      </c>
      <c r="E39" s="129"/>
      <c r="F39" s="129"/>
      <c r="G39" s="130" t="s">
        <v>52</v>
      </c>
      <c r="H39" s="131" t="s">
        <v>53</v>
      </c>
      <c r="I39" s="132"/>
      <c r="J39" s="133">
        <f>SUM(J30:J37)</f>
        <v>0</v>
      </c>
      <c r="K39" s="134"/>
      <c r="L39" s="110"/>
      <c r="S39" s="35"/>
      <c r="T39" s="35"/>
      <c r="U39" s="35"/>
      <c r="V39" s="35"/>
      <c r="W39" s="35"/>
      <c r="X39" s="35"/>
      <c r="Y39" s="35"/>
      <c r="Z39" s="35"/>
      <c r="AA39" s="35"/>
      <c r="AB39" s="35"/>
      <c r="AC39" s="35"/>
      <c r="AD39" s="35"/>
      <c r="AE39" s="35"/>
    </row>
    <row r="40" spans="1:31" s="2" customFormat="1" ht="14.45" customHeight="1">
      <c r="A40" s="35"/>
      <c r="B40" s="135"/>
      <c r="C40" s="136"/>
      <c r="D40" s="136"/>
      <c r="E40" s="136"/>
      <c r="F40" s="136"/>
      <c r="G40" s="136"/>
      <c r="H40" s="136"/>
      <c r="I40" s="137"/>
      <c r="J40" s="136"/>
      <c r="K40" s="136"/>
      <c r="L40" s="110"/>
      <c r="S40" s="35"/>
      <c r="T40" s="35"/>
      <c r="U40" s="35"/>
      <c r="V40" s="35"/>
      <c r="W40" s="35"/>
      <c r="X40" s="35"/>
      <c r="Y40" s="35"/>
      <c r="Z40" s="35"/>
      <c r="AA40" s="35"/>
      <c r="AB40" s="35"/>
      <c r="AC40" s="35"/>
      <c r="AD40" s="35"/>
      <c r="AE40" s="35"/>
    </row>
    <row r="44" spans="1:31" s="2" customFormat="1" ht="6.95" customHeight="1">
      <c r="A44" s="35"/>
      <c r="B44" s="138"/>
      <c r="C44" s="139"/>
      <c r="D44" s="139"/>
      <c r="E44" s="139"/>
      <c r="F44" s="139"/>
      <c r="G44" s="139"/>
      <c r="H44" s="139"/>
      <c r="I44" s="140"/>
      <c r="J44" s="139"/>
      <c r="K44" s="139"/>
      <c r="L44" s="110"/>
      <c r="S44" s="35"/>
      <c r="T44" s="35"/>
      <c r="U44" s="35"/>
      <c r="V44" s="35"/>
      <c r="W44" s="35"/>
      <c r="X44" s="35"/>
      <c r="Y44" s="35"/>
      <c r="Z44" s="35"/>
      <c r="AA44" s="35"/>
      <c r="AB44" s="35"/>
      <c r="AC44" s="35"/>
      <c r="AD44" s="35"/>
      <c r="AE44" s="35"/>
    </row>
    <row r="45" spans="1:31" s="2" customFormat="1" ht="24.95" customHeight="1">
      <c r="A45" s="35"/>
      <c r="B45" s="36"/>
      <c r="C45" s="24" t="s">
        <v>90</v>
      </c>
      <c r="D45" s="37"/>
      <c r="E45" s="37"/>
      <c r="F45" s="37"/>
      <c r="G45" s="37"/>
      <c r="H45" s="37"/>
      <c r="I45" s="109"/>
      <c r="J45" s="37"/>
      <c r="K45" s="37"/>
      <c r="L45" s="110"/>
      <c r="S45" s="35"/>
      <c r="T45" s="35"/>
      <c r="U45" s="35"/>
      <c r="V45" s="35"/>
      <c r="W45" s="35"/>
      <c r="X45" s="35"/>
      <c r="Y45" s="35"/>
      <c r="Z45" s="35"/>
      <c r="AA45" s="35"/>
      <c r="AB45" s="35"/>
      <c r="AC45" s="35"/>
      <c r="AD45" s="35"/>
      <c r="AE45" s="35"/>
    </row>
    <row r="46" spans="1:31" s="2" customFormat="1" ht="6.95" customHeight="1">
      <c r="A46" s="35"/>
      <c r="B46" s="36"/>
      <c r="C46" s="37"/>
      <c r="D46" s="37"/>
      <c r="E46" s="37"/>
      <c r="F46" s="37"/>
      <c r="G46" s="37"/>
      <c r="H46" s="37"/>
      <c r="I46" s="109"/>
      <c r="J46" s="37"/>
      <c r="K46" s="37"/>
      <c r="L46" s="110"/>
      <c r="S46" s="35"/>
      <c r="T46" s="35"/>
      <c r="U46" s="35"/>
      <c r="V46" s="35"/>
      <c r="W46" s="35"/>
      <c r="X46" s="35"/>
      <c r="Y46" s="35"/>
      <c r="Z46" s="35"/>
      <c r="AA46" s="35"/>
      <c r="AB46" s="35"/>
      <c r="AC46" s="35"/>
      <c r="AD46" s="35"/>
      <c r="AE46" s="35"/>
    </row>
    <row r="47" spans="1:31" s="2" customFormat="1" ht="12" customHeight="1">
      <c r="A47" s="35"/>
      <c r="B47" s="36"/>
      <c r="C47" s="30" t="s">
        <v>16</v>
      </c>
      <c r="D47" s="37"/>
      <c r="E47" s="37"/>
      <c r="F47" s="37"/>
      <c r="G47" s="37"/>
      <c r="H47" s="37"/>
      <c r="I47" s="109"/>
      <c r="J47" s="37"/>
      <c r="K47" s="37"/>
      <c r="L47" s="110"/>
      <c r="S47" s="35"/>
      <c r="T47" s="35"/>
      <c r="U47" s="35"/>
      <c r="V47" s="35"/>
      <c r="W47" s="35"/>
      <c r="X47" s="35"/>
      <c r="Y47" s="35"/>
      <c r="Z47" s="35"/>
      <c r="AA47" s="35"/>
      <c r="AB47" s="35"/>
      <c r="AC47" s="35"/>
      <c r="AD47" s="35"/>
      <c r="AE47" s="35"/>
    </row>
    <row r="48" spans="1:31" s="2" customFormat="1" ht="16.5" customHeight="1">
      <c r="A48" s="35"/>
      <c r="B48" s="36"/>
      <c r="C48" s="37"/>
      <c r="D48" s="37"/>
      <c r="E48" s="377" t="str">
        <f>E7</f>
        <v>Odstranění závad požární ochrany a výměna prosklené štítové stěny v objektu Sportovní hala</v>
      </c>
      <c r="F48" s="378"/>
      <c r="G48" s="378"/>
      <c r="H48" s="378"/>
      <c r="I48" s="109"/>
      <c r="J48" s="37"/>
      <c r="K48" s="37"/>
      <c r="L48" s="110"/>
      <c r="S48" s="35"/>
      <c r="T48" s="35"/>
      <c r="U48" s="35"/>
      <c r="V48" s="35"/>
      <c r="W48" s="35"/>
      <c r="X48" s="35"/>
      <c r="Y48" s="35"/>
      <c r="Z48" s="35"/>
      <c r="AA48" s="35"/>
      <c r="AB48" s="35"/>
      <c r="AC48" s="35"/>
      <c r="AD48" s="35"/>
      <c r="AE48" s="35"/>
    </row>
    <row r="49" spans="1:47" s="2" customFormat="1" ht="12" customHeight="1">
      <c r="A49" s="35"/>
      <c r="B49" s="36"/>
      <c r="C49" s="30" t="s">
        <v>88</v>
      </c>
      <c r="D49" s="37"/>
      <c r="E49" s="37"/>
      <c r="F49" s="37"/>
      <c r="G49" s="37"/>
      <c r="H49" s="37"/>
      <c r="I49" s="109"/>
      <c r="J49" s="37"/>
      <c r="K49" s="37"/>
      <c r="L49" s="110"/>
      <c r="S49" s="35"/>
      <c r="T49" s="35"/>
      <c r="U49" s="35"/>
      <c r="V49" s="35"/>
      <c r="W49" s="35"/>
      <c r="X49" s="35"/>
      <c r="Y49" s="35"/>
      <c r="Z49" s="35"/>
      <c r="AA49" s="35"/>
      <c r="AB49" s="35"/>
      <c r="AC49" s="35"/>
      <c r="AD49" s="35"/>
      <c r="AE49" s="35"/>
    </row>
    <row r="50" spans="1:47" s="2" customFormat="1" ht="16.5" customHeight="1">
      <c r="A50" s="35"/>
      <c r="B50" s="36"/>
      <c r="C50" s="37"/>
      <c r="D50" s="37"/>
      <c r="E50" s="349" t="str">
        <f>E9</f>
        <v xml:space="preserve">2 - Výměna prosklené štítové stěny </v>
      </c>
      <c r="F50" s="379"/>
      <c r="G50" s="379"/>
      <c r="H50" s="379"/>
      <c r="I50" s="109"/>
      <c r="J50" s="37"/>
      <c r="K50" s="37"/>
      <c r="L50" s="110"/>
      <c r="S50" s="35"/>
      <c r="T50" s="35"/>
      <c r="U50" s="35"/>
      <c r="V50" s="35"/>
      <c r="W50" s="35"/>
      <c r="X50" s="35"/>
      <c r="Y50" s="35"/>
      <c r="Z50" s="35"/>
      <c r="AA50" s="35"/>
      <c r="AB50" s="35"/>
      <c r="AC50" s="35"/>
      <c r="AD50" s="35"/>
      <c r="AE50" s="35"/>
    </row>
    <row r="51" spans="1:47" s="2" customFormat="1" ht="6.95" customHeight="1">
      <c r="A51" s="35"/>
      <c r="B51" s="36"/>
      <c r="C51" s="37"/>
      <c r="D51" s="37"/>
      <c r="E51" s="37"/>
      <c r="F51" s="37"/>
      <c r="G51" s="37"/>
      <c r="H51" s="37"/>
      <c r="I51" s="109"/>
      <c r="J51" s="37"/>
      <c r="K51" s="37"/>
      <c r="L51" s="110"/>
      <c r="S51" s="35"/>
      <c r="T51" s="35"/>
      <c r="U51" s="35"/>
      <c r="V51" s="35"/>
      <c r="W51" s="35"/>
      <c r="X51" s="35"/>
      <c r="Y51" s="35"/>
      <c r="Z51" s="35"/>
      <c r="AA51" s="35"/>
      <c r="AB51" s="35"/>
      <c r="AC51" s="35"/>
      <c r="AD51" s="35"/>
      <c r="AE51" s="35"/>
    </row>
    <row r="52" spans="1:47" s="2" customFormat="1" ht="12" customHeight="1">
      <c r="A52" s="35"/>
      <c r="B52" s="36"/>
      <c r="C52" s="30" t="s">
        <v>21</v>
      </c>
      <c r="D52" s="37"/>
      <c r="E52" s="37"/>
      <c r="F52" s="28" t="str">
        <f>F12</f>
        <v>ul. Práce 17, Děčín 4</v>
      </c>
      <c r="G52" s="37"/>
      <c r="H52" s="37"/>
      <c r="I52" s="112" t="s">
        <v>23</v>
      </c>
      <c r="J52" s="60" t="str">
        <f>IF(J12="","",J12)</f>
        <v>17. 2. 2020</v>
      </c>
      <c r="K52" s="37"/>
      <c r="L52" s="110"/>
      <c r="S52" s="35"/>
      <c r="T52" s="35"/>
      <c r="U52" s="35"/>
      <c r="V52" s="35"/>
      <c r="W52" s="35"/>
      <c r="X52" s="35"/>
      <c r="Y52" s="35"/>
      <c r="Z52" s="35"/>
      <c r="AA52" s="35"/>
      <c r="AB52" s="35"/>
      <c r="AC52" s="35"/>
      <c r="AD52" s="35"/>
      <c r="AE52" s="35"/>
    </row>
    <row r="53" spans="1:47" s="2" customFormat="1" ht="6.95" customHeight="1">
      <c r="A53" s="35"/>
      <c r="B53" s="36"/>
      <c r="C53" s="37"/>
      <c r="D53" s="37"/>
      <c r="E53" s="37"/>
      <c r="F53" s="37"/>
      <c r="G53" s="37"/>
      <c r="H53" s="37"/>
      <c r="I53" s="109"/>
      <c r="J53" s="37"/>
      <c r="K53" s="37"/>
      <c r="L53" s="110"/>
      <c r="S53" s="35"/>
      <c r="T53" s="35"/>
      <c r="U53" s="35"/>
      <c r="V53" s="35"/>
      <c r="W53" s="35"/>
      <c r="X53" s="35"/>
      <c r="Y53" s="35"/>
      <c r="Z53" s="35"/>
      <c r="AA53" s="35"/>
      <c r="AB53" s="35"/>
      <c r="AC53" s="35"/>
      <c r="AD53" s="35"/>
      <c r="AE53" s="35"/>
    </row>
    <row r="54" spans="1:47" s="2" customFormat="1" ht="15.2" customHeight="1">
      <c r="A54" s="35"/>
      <c r="B54" s="36"/>
      <c r="C54" s="30" t="s">
        <v>25</v>
      </c>
      <c r="D54" s="37"/>
      <c r="E54" s="37"/>
      <c r="F54" s="28" t="str">
        <f>E15</f>
        <v>Statutární město Děčín</v>
      </c>
      <c r="G54" s="37"/>
      <c r="H54" s="37"/>
      <c r="I54" s="112" t="s">
        <v>32</v>
      </c>
      <c r="J54" s="33" t="str">
        <f>E21</f>
        <v>Vladimír Vidai</v>
      </c>
      <c r="K54" s="37"/>
      <c r="L54" s="110"/>
      <c r="S54" s="35"/>
      <c r="T54" s="35"/>
      <c r="U54" s="35"/>
      <c r="V54" s="35"/>
      <c r="W54" s="35"/>
      <c r="X54" s="35"/>
      <c r="Y54" s="35"/>
      <c r="Z54" s="35"/>
      <c r="AA54" s="35"/>
      <c r="AB54" s="35"/>
      <c r="AC54" s="35"/>
      <c r="AD54" s="35"/>
      <c r="AE54" s="35"/>
    </row>
    <row r="55" spans="1:47" s="2" customFormat="1" ht="15.2" customHeight="1">
      <c r="A55" s="35"/>
      <c r="B55" s="36"/>
      <c r="C55" s="30" t="s">
        <v>30</v>
      </c>
      <c r="D55" s="37"/>
      <c r="E55" s="37"/>
      <c r="F55" s="28" t="str">
        <f>IF(E18="","",E18)</f>
        <v>Vyplň údaj</v>
      </c>
      <c r="G55" s="37"/>
      <c r="H55" s="37"/>
      <c r="I55" s="112" t="s">
        <v>37</v>
      </c>
      <c r="J55" s="33" t="str">
        <f>E24</f>
        <v xml:space="preserve"> </v>
      </c>
      <c r="K55" s="37"/>
      <c r="L55" s="110"/>
      <c r="S55" s="35"/>
      <c r="T55" s="35"/>
      <c r="U55" s="35"/>
      <c r="V55" s="35"/>
      <c r="W55" s="35"/>
      <c r="X55" s="35"/>
      <c r="Y55" s="35"/>
      <c r="Z55" s="35"/>
      <c r="AA55" s="35"/>
      <c r="AB55" s="35"/>
      <c r="AC55" s="35"/>
      <c r="AD55" s="35"/>
      <c r="AE55" s="35"/>
    </row>
    <row r="56" spans="1:47" s="2" customFormat="1" ht="10.35" customHeight="1">
      <c r="A56" s="35"/>
      <c r="B56" s="36"/>
      <c r="C56" s="37"/>
      <c r="D56" s="37"/>
      <c r="E56" s="37"/>
      <c r="F56" s="37"/>
      <c r="G56" s="37"/>
      <c r="H56" s="37"/>
      <c r="I56" s="109"/>
      <c r="J56" s="37"/>
      <c r="K56" s="37"/>
      <c r="L56" s="110"/>
      <c r="S56" s="35"/>
      <c r="T56" s="35"/>
      <c r="U56" s="35"/>
      <c r="V56" s="35"/>
      <c r="W56" s="35"/>
      <c r="X56" s="35"/>
      <c r="Y56" s="35"/>
      <c r="Z56" s="35"/>
      <c r="AA56" s="35"/>
      <c r="AB56" s="35"/>
      <c r="AC56" s="35"/>
      <c r="AD56" s="35"/>
      <c r="AE56" s="35"/>
    </row>
    <row r="57" spans="1:47" s="2" customFormat="1" ht="29.25" customHeight="1">
      <c r="A57" s="35"/>
      <c r="B57" s="36"/>
      <c r="C57" s="141" t="s">
        <v>91</v>
      </c>
      <c r="D57" s="142"/>
      <c r="E57" s="142"/>
      <c r="F57" s="142"/>
      <c r="G57" s="142"/>
      <c r="H57" s="142"/>
      <c r="I57" s="143"/>
      <c r="J57" s="144" t="s">
        <v>92</v>
      </c>
      <c r="K57" s="142"/>
      <c r="L57" s="110"/>
      <c r="S57" s="35"/>
      <c r="T57" s="35"/>
      <c r="U57" s="35"/>
      <c r="V57" s="35"/>
      <c r="W57" s="35"/>
      <c r="X57" s="35"/>
      <c r="Y57" s="35"/>
      <c r="Z57" s="35"/>
      <c r="AA57" s="35"/>
      <c r="AB57" s="35"/>
      <c r="AC57" s="35"/>
      <c r="AD57" s="35"/>
      <c r="AE57" s="35"/>
    </row>
    <row r="58" spans="1:47" s="2" customFormat="1" ht="10.35" customHeight="1">
      <c r="A58" s="35"/>
      <c r="B58" s="36"/>
      <c r="C58" s="37"/>
      <c r="D58" s="37"/>
      <c r="E58" s="37"/>
      <c r="F58" s="37"/>
      <c r="G58" s="37"/>
      <c r="H58" s="37"/>
      <c r="I58" s="109"/>
      <c r="J58" s="37"/>
      <c r="K58" s="37"/>
      <c r="L58" s="110"/>
      <c r="S58" s="35"/>
      <c r="T58" s="35"/>
      <c r="U58" s="35"/>
      <c r="V58" s="35"/>
      <c r="W58" s="35"/>
      <c r="X58" s="35"/>
      <c r="Y58" s="35"/>
      <c r="Z58" s="35"/>
      <c r="AA58" s="35"/>
      <c r="AB58" s="35"/>
      <c r="AC58" s="35"/>
      <c r="AD58" s="35"/>
      <c r="AE58" s="35"/>
    </row>
    <row r="59" spans="1:47" s="2" customFormat="1" ht="22.9" customHeight="1">
      <c r="A59" s="35"/>
      <c r="B59" s="36"/>
      <c r="C59" s="145" t="s">
        <v>73</v>
      </c>
      <c r="D59" s="37"/>
      <c r="E59" s="37"/>
      <c r="F59" s="37"/>
      <c r="G59" s="37"/>
      <c r="H59" s="37"/>
      <c r="I59" s="109"/>
      <c r="J59" s="78">
        <f>J90</f>
        <v>0</v>
      </c>
      <c r="K59" s="37"/>
      <c r="L59" s="110"/>
      <c r="S59" s="35"/>
      <c r="T59" s="35"/>
      <c r="U59" s="35"/>
      <c r="V59" s="35"/>
      <c r="W59" s="35"/>
      <c r="X59" s="35"/>
      <c r="Y59" s="35"/>
      <c r="Z59" s="35"/>
      <c r="AA59" s="35"/>
      <c r="AB59" s="35"/>
      <c r="AC59" s="35"/>
      <c r="AD59" s="35"/>
      <c r="AE59" s="35"/>
      <c r="AU59" s="18" t="s">
        <v>93</v>
      </c>
    </row>
    <row r="60" spans="1:47" s="9" customFormat="1" ht="24.95" customHeight="1">
      <c r="B60" s="146"/>
      <c r="C60" s="147"/>
      <c r="D60" s="148" t="s">
        <v>94</v>
      </c>
      <c r="E60" s="149"/>
      <c r="F60" s="149"/>
      <c r="G60" s="149"/>
      <c r="H60" s="149"/>
      <c r="I60" s="150"/>
      <c r="J60" s="151">
        <f>J91</f>
        <v>0</v>
      </c>
      <c r="K60" s="147"/>
      <c r="L60" s="152"/>
    </row>
    <row r="61" spans="1:47" s="10" customFormat="1" ht="19.899999999999999" customHeight="1">
      <c r="B61" s="153"/>
      <c r="C61" s="154"/>
      <c r="D61" s="155" t="s">
        <v>367</v>
      </c>
      <c r="E61" s="156"/>
      <c r="F61" s="156"/>
      <c r="G61" s="156"/>
      <c r="H61" s="156"/>
      <c r="I61" s="157"/>
      <c r="J61" s="158">
        <f>J92</f>
        <v>0</v>
      </c>
      <c r="K61" s="154"/>
      <c r="L61" s="159"/>
    </row>
    <row r="62" spans="1:47" s="10" customFormat="1" ht="19.899999999999999" customHeight="1">
      <c r="B62" s="153"/>
      <c r="C62" s="154"/>
      <c r="D62" s="155" t="s">
        <v>97</v>
      </c>
      <c r="E62" s="156"/>
      <c r="F62" s="156"/>
      <c r="G62" s="156"/>
      <c r="H62" s="156"/>
      <c r="I62" s="157"/>
      <c r="J62" s="158">
        <f>J112</f>
        <v>0</v>
      </c>
      <c r="K62" s="154"/>
      <c r="L62" s="159"/>
    </row>
    <row r="63" spans="1:47" s="10" customFormat="1" ht="19.899999999999999" customHeight="1">
      <c r="B63" s="153"/>
      <c r="C63" s="154"/>
      <c r="D63" s="155" t="s">
        <v>98</v>
      </c>
      <c r="E63" s="156"/>
      <c r="F63" s="156"/>
      <c r="G63" s="156"/>
      <c r="H63" s="156"/>
      <c r="I63" s="157"/>
      <c r="J63" s="158">
        <f>J121</f>
        <v>0</v>
      </c>
      <c r="K63" s="154"/>
      <c r="L63" s="159"/>
    </row>
    <row r="64" spans="1:47" s="10" customFormat="1" ht="19.899999999999999" customHeight="1">
      <c r="B64" s="153"/>
      <c r="C64" s="154"/>
      <c r="D64" s="155" t="s">
        <v>99</v>
      </c>
      <c r="E64" s="156"/>
      <c r="F64" s="156"/>
      <c r="G64" s="156"/>
      <c r="H64" s="156"/>
      <c r="I64" s="157"/>
      <c r="J64" s="158">
        <f>J135</f>
        <v>0</v>
      </c>
      <c r="K64" s="154"/>
      <c r="L64" s="159"/>
    </row>
    <row r="65" spans="1:31" s="10" customFormat="1" ht="19.899999999999999" customHeight="1">
      <c r="B65" s="153"/>
      <c r="C65" s="154"/>
      <c r="D65" s="155" t="s">
        <v>100</v>
      </c>
      <c r="E65" s="156"/>
      <c r="F65" s="156"/>
      <c r="G65" s="156"/>
      <c r="H65" s="156"/>
      <c r="I65" s="157"/>
      <c r="J65" s="158">
        <f>J144</f>
        <v>0</v>
      </c>
      <c r="K65" s="154"/>
      <c r="L65" s="159"/>
    </row>
    <row r="66" spans="1:31" s="9" customFormat="1" ht="24.95" customHeight="1">
      <c r="B66" s="146"/>
      <c r="C66" s="147"/>
      <c r="D66" s="148" t="s">
        <v>101</v>
      </c>
      <c r="E66" s="149"/>
      <c r="F66" s="149"/>
      <c r="G66" s="149"/>
      <c r="H66" s="149"/>
      <c r="I66" s="150"/>
      <c r="J66" s="151">
        <f>J147</f>
        <v>0</v>
      </c>
      <c r="K66" s="147"/>
      <c r="L66" s="152"/>
    </row>
    <row r="67" spans="1:31" s="10" customFormat="1" ht="19.899999999999999" customHeight="1">
      <c r="B67" s="153"/>
      <c r="C67" s="154"/>
      <c r="D67" s="155" t="s">
        <v>368</v>
      </c>
      <c r="E67" s="156"/>
      <c r="F67" s="156"/>
      <c r="G67" s="156"/>
      <c r="H67" s="156"/>
      <c r="I67" s="157"/>
      <c r="J67" s="158">
        <f>J148</f>
        <v>0</v>
      </c>
      <c r="K67" s="154"/>
      <c r="L67" s="159"/>
    </row>
    <row r="68" spans="1:31" s="10" customFormat="1" ht="19.899999999999999" customHeight="1">
      <c r="B68" s="153"/>
      <c r="C68" s="154"/>
      <c r="D68" s="155" t="s">
        <v>103</v>
      </c>
      <c r="E68" s="156"/>
      <c r="F68" s="156"/>
      <c r="G68" s="156"/>
      <c r="H68" s="156"/>
      <c r="I68" s="157"/>
      <c r="J68" s="158">
        <f>J150</f>
        <v>0</v>
      </c>
      <c r="K68" s="154"/>
      <c r="L68" s="159"/>
    </row>
    <row r="69" spans="1:31" s="10" customFormat="1" ht="19.899999999999999" customHeight="1">
      <c r="B69" s="153"/>
      <c r="C69" s="154"/>
      <c r="D69" s="155" t="s">
        <v>104</v>
      </c>
      <c r="E69" s="156"/>
      <c r="F69" s="156"/>
      <c r="G69" s="156"/>
      <c r="H69" s="156"/>
      <c r="I69" s="157"/>
      <c r="J69" s="158">
        <f>J159</f>
        <v>0</v>
      </c>
      <c r="K69" s="154"/>
      <c r="L69" s="159"/>
    </row>
    <row r="70" spans="1:31" s="10" customFormat="1" ht="19.899999999999999" customHeight="1">
      <c r="B70" s="153"/>
      <c r="C70" s="154"/>
      <c r="D70" s="155" t="s">
        <v>106</v>
      </c>
      <c r="E70" s="156"/>
      <c r="F70" s="156"/>
      <c r="G70" s="156"/>
      <c r="H70" s="156"/>
      <c r="I70" s="157"/>
      <c r="J70" s="158">
        <f>J166</f>
        <v>0</v>
      </c>
      <c r="K70" s="154"/>
      <c r="L70" s="159"/>
    </row>
    <row r="71" spans="1:31" s="2" customFormat="1" ht="21.75" customHeight="1">
      <c r="A71" s="35"/>
      <c r="B71" s="36"/>
      <c r="C71" s="37"/>
      <c r="D71" s="37"/>
      <c r="E71" s="37"/>
      <c r="F71" s="37"/>
      <c r="G71" s="37"/>
      <c r="H71" s="37"/>
      <c r="I71" s="109"/>
      <c r="J71" s="37"/>
      <c r="K71" s="37"/>
      <c r="L71" s="110"/>
      <c r="S71" s="35"/>
      <c r="T71" s="35"/>
      <c r="U71" s="35"/>
      <c r="V71" s="35"/>
      <c r="W71" s="35"/>
      <c r="X71" s="35"/>
      <c r="Y71" s="35"/>
      <c r="Z71" s="35"/>
      <c r="AA71" s="35"/>
      <c r="AB71" s="35"/>
      <c r="AC71" s="35"/>
      <c r="AD71" s="35"/>
      <c r="AE71" s="35"/>
    </row>
    <row r="72" spans="1:31" s="2" customFormat="1" ht="6.95" customHeight="1">
      <c r="A72" s="35"/>
      <c r="B72" s="48"/>
      <c r="C72" s="49"/>
      <c r="D72" s="49"/>
      <c r="E72" s="49"/>
      <c r="F72" s="49"/>
      <c r="G72" s="49"/>
      <c r="H72" s="49"/>
      <c r="I72" s="137"/>
      <c r="J72" s="49"/>
      <c r="K72" s="49"/>
      <c r="L72" s="110"/>
      <c r="S72" s="35"/>
      <c r="T72" s="35"/>
      <c r="U72" s="35"/>
      <c r="V72" s="35"/>
      <c r="W72" s="35"/>
      <c r="X72" s="35"/>
      <c r="Y72" s="35"/>
      <c r="Z72" s="35"/>
      <c r="AA72" s="35"/>
      <c r="AB72" s="35"/>
      <c r="AC72" s="35"/>
      <c r="AD72" s="35"/>
      <c r="AE72" s="35"/>
    </row>
    <row r="76" spans="1:31" s="2" customFormat="1" ht="6.95" customHeight="1">
      <c r="A76" s="35"/>
      <c r="B76" s="50"/>
      <c r="C76" s="51"/>
      <c r="D76" s="51"/>
      <c r="E76" s="51"/>
      <c r="F76" s="51"/>
      <c r="G76" s="51"/>
      <c r="H76" s="51"/>
      <c r="I76" s="140"/>
      <c r="J76" s="51"/>
      <c r="K76" s="51"/>
      <c r="L76" s="110"/>
      <c r="S76" s="35"/>
      <c r="T76" s="35"/>
      <c r="U76" s="35"/>
      <c r="V76" s="35"/>
      <c r="W76" s="35"/>
      <c r="X76" s="35"/>
      <c r="Y76" s="35"/>
      <c r="Z76" s="35"/>
      <c r="AA76" s="35"/>
      <c r="AB76" s="35"/>
      <c r="AC76" s="35"/>
      <c r="AD76" s="35"/>
      <c r="AE76" s="35"/>
    </row>
    <row r="77" spans="1:31" s="2" customFormat="1" ht="24.95" customHeight="1">
      <c r="A77" s="35"/>
      <c r="B77" s="36"/>
      <c r="C77" s="24" t="s">
        <v>107</v>
      </c>
      <c r="D77" s="37"/>
      <c r="E77" s="37"/>
      <c r="F77" s="37"/>
      <c r="G77" s="37"/>
      <c r="H77" s="37"/>
      <c r="I77" s="109"/>
      <c r="J77" s="37"/>
      <c r="K77" s="37"/>
      <c r="L77" s="110"/>
      <c r="S77" s="35"/>
      <c r="T77" s="35"/>
      <c r="U77" s="35"/>
      <c r="V77" s="35"/>
      <c r="W77" s="35"/>
      <c r="X77" s="35"/>
      <c r="Y77" s="35"/>
      <c r="Z77" s="35"/>
      <c r="AA77" s="35"/>
      <c r="AB77" s="35"/>
      <c r="AC77" s="35"/>
      <c r="AD77" s="35"/>
      <c r="AE77" s="35"/>
    </row>
    <row r="78" spans="1:31" s="2" customFormat="1" ht="6.95" customHeight="1">
      <c r="A78" s="35"/>
      <c r="B78" s="36"/>
      <c r="C78" s="37"/>
      <c r="D78" s="37"/>
      <c r="E78" s="37"/>
      <c r="F78" s="37"/>
      <c r="G78" s="37"/>
      <c r="H78" s="37"/>
      <c r="I78" s="109"/>
      <c r="J78" s="37"/>
      <c r="K78" s="37"/>
      <c r="L78" s="110"/>
      <c r="S78" s="35"/>
      <c r="T78" s="35"/>
      <c r="U78" s="35"/>
      <c r="V78" s="35"/>
      <c r="W78" s="35"/>
      <c r="X78" s="35"/>
      <c r="Y78" s="35"/>
      <c r="Z78" s="35"/>
      <c r="AA78" s="35"/>
      <c r="AB78" s="35"/>
      <c r="AC78" s="35"/>
      <c r="AD78" s="35"/>
      <c r="AE78" s="35"/>
    </row>
    <row r="79" spans="1:31" s="2" customFormat="1" ht="12" customHeight="1">
      <c r="A79" s="35"/>
      <c r="B79" s="36"/>
      <c r="C79" s="30" t="s">
        <v>16</v>
      </c>
      <c r="D79" s="37"/>
      <c r="E79" s="37"/>
      <c r="F79" s="37"/>
      <c r="G79" s="37"/>
      <c r="H79" s="37"/>
      <c r="I79" s="109"/>
      <c r="J79" s="37"/>
      <c r="K79" s="37"/>
      <c r="L79" s="110"/>
      <c r="S79" s="35"/>
      <c r="T79" s="35"/>
      <c r="U79" s="35"/>
      <c r="V79" s="35"/>
      <c r="W79" s="35"/>
      <c r="X79" s="35"/>
      <c r="Y79" s="35"/>
      <c r="Z79" s="35"/>
      <c r="AA79" s="35"/>
      <c r="AB79" s="35"/>
      <c r="AC79" s="35"/>
      <c r="AD79" s="35"/>
      <c r="AE79" s="35"/>
    </row>
    <row r="80" spans="1:31" s="2" customFormat="1" ht="16.5" customHeight="1">
      <c r="A80" s="35"/>
      <c r="B80" s="36"/>
      <c r="C80" s="37"/>
      <c r="D80" s="37"/>
      <c r="E80" s="377" t="str">
        <f>E7</f>
        <v>Odstranění závad požární ochrany a výměna prosklené štítové stěny v objektu Sportovní hala</v>
      </c>
      <c r="F80" s="378"/>
      <c r="G80" s="378"/>
      <c r="H80" s="378"/>
      <c r="I80" s="109"/>
      <c r="J80" s="37"/>
      <c r="K80" s="37"/>
      <c r="L80" s="110"/>
      <c r="S80" s="35"/>
      <c r="T80" s="35"/>
      <c r="U80" s="35"/>
      <c r="V80" s="35"/>
      <c r="W80" s="35"/>
      <c r="X80" s="35"/>
      <c r="Y80" s="35"/>
      <c r="Z80" s="35"/>
      <c r="AA80" s="35"/>
      <c r="AB80" s="35"/>
      <c r="AC80" s="35"/>
      <c r="AD80" s="35"/>
      <c r="AE80" s="35"/>
    </row>
    <row r="81" spans="1:65" s="2" customFormat="1" ht="12" customHeight="1">
      <c r="A81" s="35"/>
      <c r="B81" s="36"/>
      <c r="C81" s="30" t="s">
        <v>88</v>
      </c>
      <c r="D81" s="37"/>
      <c r="E81" s="37"/>
      <c r="F81" s="37"/>
      <c r="G81" s="37"/>
      <c r="H81" s="37"/>
      <c r="I81" s="109"/>
      <c r="J81" s="37"/>
      <c r="K81" s="37"/>
      <c r="L81" s="110"/>
      <c r="S81" s="35"/>
      <c r="T81" s="35"/>
      <c r="U81" s="35"/>
      <c r="V81" s="35"/>
      <c r="W81" s="35"/>
      <c r="X81" s="35"/>
      <c r="Y81" s="35"/>
      <c r="Z81" s="35"/>
      <c r="AA81" s="35"/>
      <c r="AB81" s="35"/>
      <c r="AC81" s="35"/>
      <c r="AD81" s="35"/>
      <c r="AE81" s="35"/>
    </row>
    <row r="82" spans="1:65" s="2" customFormat="1" ht="16.5" customHeight="1">
      <c r="A82" s="35"/>
      <c r="B82" s="36"/>
      <c r="C82" s="37"/>
      <c r="D82" s="37"/>
      <c r="E82" s="349" t="str">
        <f>E9</f>
        <v xml:space="preserve">2 - Výměna prosklené štítové stěny </v>
      </c>
      <c r="F82" s="379"/>
      <c r="G82" s="379"/>
      <c r="H82" s="379"/>
      <c r="I82" s="109"/>
      <c r="J82" s="37"/>
      <c r="K82" s="37"/>
      <c r="L82" s="110"/>
      <c r="S82" s="35"/>
      <c r="T82" s="35"/>
      <c r="U82" s="35"/>
      <c r="V82" s="35"/>
      <c r="W82" s="35"/>
      <c r="X82" s="35"/>
      <c r="Y82" s="35"/>
      <c r="Z82" s="35"/>
      <c r="AA82" s="35"/>
      <c r="AB82" s="35"/>
      <c r="AC82" s="35"/>
      <c r="AD82" s="35"/>
      <c r="AE82" s="35"/>
    </row>
    <row r="83" spans="1:65" s="2" customFormat="1" ht="6.95" customHeight="1">
      <c r="A83" s="35"/>
      <c r="B83" s="36"/>
      <c r="C83" s="37"/>
      <c r="D83" s="37"/>
      <c r="E83" s="37"/>
      <c r="F83" s="37"/>
      <c r="G83" s="37"/>
      <c r="H83" s="37"/>
      <c r="I83" s="109"/>
      <c r="J83" s="37"/>
      <c r="K83" s="37"/>
      <c r="L83" s="110"/>
      <c r="S83" s="35"/>
      <c r="T83" s="35"/>
      <c r="U83" s="35"/>
      <c r="V83" s="35"/>
      <c r="W83" s="35"/>
      <c r="X83" s="35"/>
      <c r="Y83" s="35"/>
      <c r="Z83" s="35"/>
      <c r="AA83" s="35"/>
      <c r="AB83" s="35"/>
      <c r="AC83" s="35"/>
      <c r="AD83" s="35"/>
      <c r="AE83" s="35"/>
    </row>
    <row r="84" spans="1:65" s="2" customFormat="1" ht="12" customHeight="1">
      <c r="A84" s="35"/>
      <c r="B84" s="36"/>
      <c r="C84" s="30" t="s">
        <v>21</v>
      </c>
      <c r="D84" s="37"/>
      <c r="E84" s="37"/>
      <c r="F84" s="28" t="str">
        <f>F12</f>
        <v>ul. Práce 17, Děčín 4</v>
      </c>
      <c r="G84" s="37"/>
      <c r="H84" s="37"/>
      <c r="I84" s="112" t="s">
        <v>23</v>
      </c>
      <c r="J84" s="60" t="str">
        <f>IF(J12="","",J12)</f>
        <v>17. 2. 2020</v>
      </c>
      <c r="K84" s="37"/>
      <c r="L84" s="110"/>
      <c r="S84" s="35"/>
      <c r="T84" s="35"/>
      <c r="U84" s="35"/>
      <c r="V84" s="35"/>
      <c r="W84" s="35"/>
      <c r="X84" s="35"/>
      <c r="Y84" s="35"/>
      <c r="Z84" s="35"/>
      <c r="AA84" s="35"/>
      <c r="AB84" s="35"/>
      <c r="AC84" s="35"/>
      <c r="AD84" s="35"/>
      <c r="AE84" s="35"/>
    </row>
    <row r="85" spans="1:65" s="2" customFormat="1" ht="6.95" customHeight="1">
      <c r="A85" s="35"/>
      <c r="B85" s="36"/>
      <c r="C85" s="37"/>
      <c r="D85" s="37"/>
      <c r="E85" s="37"/>
      <c r="F85" s="37"/>
      <c r="G85" s="37"/>
      <c r="H85" s="37"/>
      <c r="I85" s="109"/>
      <c r="J85" s="37"/>
      <c r="K85" s="37"/>
      <c r="L85" s="110"/>
      <c r="S85" s="35"/>
      <c r="T85" s="35"/>
      <c r="U85" s="35"/>
      <c r="V85" s="35"/>
      <c r="W85" s="35"/>
      <c r="X85" s="35"/>
      <c r="Y85" s="35"/>
      <c r="Z85" s="35"/>
      <c r="AA85" s="35"/>
      <c r="AB85" s="35"/>
      <c r="AC85" s="35"/>
      <c r="AD85" s="35"/>
      <c r="AE85" s="35"/>
    </row>
    <row r="86" spans="1:65" s="2" customFormat="1" ht="15.2" customHeight="1">
      <c r="A86" s="35"/>
      <c r="B86" s="36"/>
      <c r="C86" s="30" t="s">
        <v>25</v>
      </c>
      <c r="D86" s="37"/>
      <c r="E86" s="37"/>
      <c r="F86" s="28" t="str">
        <f>E15</f>
        <v>Statutární město Děčín</v>
      </c>
      <c r="G86" s="37"/>
      <c r="H86" s="37"/>
      <c r="I86" s="112" t="s">
        <v>32</v>
      </c>
      <c r="J86" s="33" t="str">
        <f>E21</f>
        <v>Vladimír Vidai</v>
      </c>
      <c r="K86" s="37"/>
      <c r="L86" s="110"/>
      <c r="S86" s="35"/>
      <c r="T86" s="35"/>
      <c r="U86" s="35"/>
      <c r="V86" s="35"/>
      <c r="W86" s="35"/>
      <c r="X86" s="35"/>
      <c r="Y86" s="35"/>
      <c r="Z86" s="35"/>
      <c r="AA86" s="35"/>
      <c r="AB86" s="35"/>
      <c r="AC86" s="35"/>
      <c r="AD86" s="35"/>
      <c r="AE86" s="35"/>
    </row>
    <row r="87" spans="1:65" s="2" customFormat="1" ht="15.2" customHeight="1">
      <c r="A87" s="35"/>
      <c r="B87" s="36"/>
      <c r="C87" s="30" t="s">
        <v>30</v>
      </c>
      <c r="D87" s="37"/>
      <c r="E87" s="37"/>
      <c r="F87" s="28" t="str">
        <f>IF(E18="","",E18)</f>
        <v>Vyplň údaj</v>
      </c>
      <c r="G87" s="37"/>
      <c r="H87" s="37"/>
      <c r="I87" s="112" t="s">
        <v>37</v>
      </c>
      <c r="J87" s="33" t="str">
        <f>E24</f>
        <v xml:space="preserve"> </v>
      </c>
      <c r="K87" s="37"/>
      <c r="L87" s="110"/>
      <c r="S87" s="35"/>
      <c r="T87" s="35"/>
      <c r="U87" s="35"/>
      <c r="V87" s="35"/>
      <c r="W87" s="35"/>
      <c r="X87" s="35"/>
      <c r="Y87" s="35"/>
      <c r="Z87" s="35"/>
      <c r="AA87" s="35"/>
      <c r="AB87" s="35"/>
      <c r="AC87" s="35"/>
      <c r="AD87" s="35"/>
      <c r="AE87" s="35"/>
    </row>
    <row r="88" spans="1:65" s="2" customFormat="1" ht="10.35" customHeight="1">
      <c r="A88" s="35"/>
      <c r="B88" s="36"/>
      <c r="C88" s="37"/>
      <c r="D88" s="37"/>
      <c r="E88" s="37"/>
      <c r="F88" s="37"/>
      <c r="G88" s="37"/>
      <c r="H88" s="37"/>
      <c r="I88" s="109"/>
      <c r="J88" s="37"/>
      <c r="K88" s="37"/>
      <c r="L88" s="110"/>
      <c r="S88" s="35"/>
      <c r="T88" s="35"/>
      <c r="U88" s="35"/>
      <c r="V88" s="35"/>
      <c r="W88" s="35"/>
      <c r="X88" s="35"/>
      <c r="Y88" s="35"/>
      <c r="Z88" s="35"/>
      <c r="AA88" s="35"/>
      <c r="AB88" s="35"/>
      <c r="AC88" s="35"/>
      <c r="AD88" s="35"/>
      <c r="AE88" s="35"/>
    </row>
    <row r="89" spans="1:65" s="11" customFormat="1" ht="29.25" customHeight="1">
      <c r="A89" s="160"/>
      <c r="B89" s="161"/>
      <c r="C89" s="162" t="s">
        <v>108</v>
      </c>
      <c r="D89" s="163" t="s">
        <v>60</v>
      </c>
      <c r="E89" s="163" t="s">
        <v>56</v>
      </c>
      <c r="F89" s="163" t="s">
        <v>57</v>
      </c>
      <c r="G89" s="163" t="s">
        <v>109</v>
      </c>
      <c r="H89" s="163" t="s">
        <v>110</v>
      </c>
      <c r="I89" s="164" t="s">
        <v>111</v>
      </c>
      <c r="J89" s="163" t="s">
        <v>92</v>
      </c>
      <c r="K89" s="165" t="s">
        <v>112</v>
      </c>
      <c r="L89" s="166"/>
      <c r="M89" s="69" t="s">
        <v>19</v>
      </c>
      <c r="N89" s="70" t="s">
        <v>45</v>
      </c>
      <c r="O89" s="70" t="s">
        <v>113</v>
      </c>
      <c r="P89" s="70" t="s">
        <v>114</v>
      </c>
      <c r="Q89" s="70" t="s">
        <v>115</v>
      </c>
      <c r="R89" s="70" t="s">
        <v>116</v>
      </c>
      <c r="S89" s="70" t="s">
        <v>117</v>
      </c>
      <c r="T89" s="71" t="s">
        <v>118</v>
      </c>
      <c r="U89" s="160"/>
      <c r="V89" s="160"/>
      <c r="W89" s="160"/>
      <c r="X89" s="160"/>
      <c r="Y89" s="160"/>
      <c r="Z89" s="160"/>
      <c r="AA89" s="160"/>
      <c r="AB89" s="160"/>
      <c r="AC89" s="160"/>
      <c r="AD89" s="160"/>
      <c r="AE89" s="160"/>
    </row>
    <row r="90" spans="1:65" s="2" customFormat="1" ht="22.9" customHeight="1">
      <c r="A90" s="35"/>
      <c r="B90" s="36"/>
      <c r="C90" s="76" t="s">
        <v>119</v>
      </c>
      <c r="D90" s="37"/>
      <c r="E90" s="37"/>
      <c r="F90" s="37"/>
      <c r="G90" s="37"/>
      <c r="H90" s="37"/>
      <c r="I90" s="109"/>
      <c r="J90" s="167">
        <f>BK90</f>
        <v>0</v>
      </c>
      <c r="K90" s="37"/>
      <c r="L90" s="40"/>
      <c r="M90" s="72"/>
      <c r="N90" s="168"/>
      <c r="O90" s="73"/>
      <c r="P90" s="169">
        <f>P91+P147</f>
        <v>0</v>
      </c>
      <c r="Q90" s="73"/>
      <c r="R90" s="169">
        <f>R91+R147</f>
        <v>4.2818850400000006</v>
      </c>
      <c r="S90" s="73"/>
      <c r="T90" s="170">
        <f>T91+T147</f>
        <v>4.3390029999999999</v>
      </c>
      <c r="U90" s="35"/>
      <c r="V90" s="35"/>
      <c r="W90" s="35"/>
      <c r="X90" s="35"/>
      <c r="Y90" s="35"/>
      <c r="Z90" s="35"/>
      <c r="AA90" s="35"/>
      <c r="AB90" s="35"/>
      <c r="AC90" s="35"/>
      <c r="AD90" s="35"/>
      <c r="AE90" s="35"/>
      <c r="AT90" s="18" t="s">
        <v>74</v>
      </c>
      <c r="AU90" s="18" t="s">
        <v>93</v>
      </c>
      <c r="BK90" s="171">
        <f>BK91+BK147</f>
        <v>0</v>
      </c>
    </row>
    <row r="91" spans="1:65" s="12" customFormat="1" ht="25.9" customHeight="1">
      <c r="B91" s="172"/>
      <c r="C91" s="173"/>
      <c r="D91" s="174" t="s">
        <v>74</v>
      </c>
      <c r="E91" s="175" t="s">
        <v>120</v>
      </c>
      <c r="F91" s="175" t="s">
        <v>121</v>
      </c>
      <c r="G91" s="173"/>
      <c r="H91" s="173"/>
      <c r="I91" s="176"/>
      <c r="J91" s="177">
        <f>BK91</f>
        <v>0</v>
      </c>
      <c r="K91" s="173"/>
      <c r="L91" s="178"/>
      <c r="M91" s="179"/>
      <c r="N91" s="180"/>
      <c r="O91" s="180"/>
      <c r="P91" s="181">
        <f>P92+P112+P121+P135+P144</f>
        <v>0</v>
      </c>
      <c r="Q91" s="180"/>
      <c r="R91" s="181">
        <f>R92+R112+R121+R135+R144</f>
        <v>1.330209</v>
      </c>
      <c r="S91" s="180"/>
      <c r="T91" s="182">
        <f>T92+T112+T121+T135+T144</f>
        <v>4.3390029999999999</v>
      </c>
      <c r="AR91" s="183" t="s">
        <v>80</v>
      </c>
      <c r="AT91" s="184" t="s">
        <v>74</v>
      </c>
      <c r="AU91" s="184" t="s">
        <v>75</v>
      </c>
      <c r="AY91" s="183" t="s">
        <v>122</v>
      </c>
      <c r="BK91" s="185">
        <f>BK92+BK112+BK121+BK135+BK144</f>
        <v>0</v>
      </c>
    </row>
    <row r="92" spans="1:65" s="12" customFormat="1" ht="22.9" customHeight="1">
      <c r="B92" s="172"/>
      <c r="C92" s="173"/>
      <c r="D92" s="174" t="s">
        <v>74</v>
      </c>
      <c r="E92" s="186" t="s">
        <v>138</v>
      </c>
      <c r="F92" s="186" t="s">
        <v>369</v>
      </c>
      <c r="G92" s="173"/>
      <c r="H92" s="173"/>
      <c r="I92" s="176"/>
      <c r="J92" s="187">
        <f>BK92</f>
        <v>0</v>
      </c>
      <c r="K92" s="173"/>
      <c r="L92" s="178"/>
      <c r="M92" s="179"/>
      <c r="N92" s="180"/>
      <c r="O92" s="180"/>
      <c r="P92" s="181">
        <f>SUM(P93:P111)</f>
        <v>0</v>
      </c>
      <c r="Q92" s="180"/>
      <c r="R92" s="181">
        <f>SUM(R93:R111)</f>
        <v>1.330209</v>
      </c>
      <c r="S92" s="180"/>
      <c r="T92" s="182">
        <f>SUM(T93:T111)</f>
        <v>0</v>
      </c>
      <c r="AR92" s="183" t="s">
        <v>80</v>
      </c>
      <c r="AT92" s="184" t="s">
        <v>74</v>
      </c>
      <c r="AU92" s="184" t="s">
        <v>80</v>
      </c>
      <c r="AY92" s="183" t="s">
        <v>122</v>
      </c>
      <c r="BK92" s="185">
        <f>SUM(BK93:BK111)</f>
        <v>0</v>
      </c>
    </row>
    <row r="93" spans="1:65" s="2" customFormat="1" ht="16.5" customHeight="1">
      <c r="A93" s="35"/>
      <c r="B93" s="36"/>
      <c r="C93" s="188" t="s">
        <v>80</v>
      </c>
      <c r="D93" s="188" t="s">
        <v>125</v>
      </c>
      <c r="E93" s="189" t="s">
        <v>370</v>
      </c>
      <c r="F93" s="190" t="s">
        <v>371</v>
      </c>
      <c r="G93" s="191" t="s">
        <v>145</v>
      </c>
      <c r="H93" s="192">
        <v>60</v>
      </c>
      <c r="I93" s="193"/>
      <c r="J93" s="194">
        <f>ROUND(I93*H93,2)</f>
        <v>0</v>
      </c>
      <c r="K93" s="190" t="s">
        <v>249</v>
      </c>
      <c r="L93" s="40"/>
      <c r="M93" s="195" t="s">
        <v>19</v>
      </c>
      <c r="N93" s="196" t="s">
        <v>46</v>
      </c>
      <c r="O93" s="65"/>
      <c r="P93" s="197">
        <f>O93*H93</f>
        <v>0</v>
      </c>
      <c r="Q93" s="197">
        <v>0</v>
      </c>
      <c r="R93" s="197">
        <f>Q93*H93</f>
        <v>0</v>
      </c>
      <c r="S93" s="197">
        <v>0</v>
      </c>
      <c r="T93" s="198">
        <f>S93*H93</f>
        <v>0</v>
      </c>
      <c r="U93" s="35"/>
      <c r="V93" s="35"/>
      <c r="W93" s="35"/>
      <c r="X93" s="35"/>
      <c r="Y93" s="35"/>
      <c r="Z93" s="35"/>
      <c r="AA93" s="35"/>
      <c r="AB93" s="35"/>
      <c r="AC93" s="35"/>
      <c r="AD93" s="35"/>
      <c r="AE93" s="35"/>
      <c r="AR93" s="199" t="s">
        <v>130</v>
      </c>
      <c r="AT93" s="199" t="s">
        <v>125</v>
      </c>
      <c r="AU93" s="199" t="s">
        <v>84</v>
      </c>
      <c r="AY93" s="18" t="s">
        <v>122</v>
      </c>
      <c r="BE93" s="200">
        <f>IF(N93="základní",J93,0)</f>
        <v>0</v>
      </c>
      <c r="BF93" s="200">
        <f>IF(N93="snížená",J93,0)</f>
        <v>0</v>
      </c>
      <c r="BG93" s="200">
        <f>IF(N93="zákl. přenesená",J93,0)</f>
        <v>0</v>
      </c>
      <c r="BH93" s="200">
        <f>IF(N93="sníž. přenesená",J93,0)</f>
        <v>0</v>
      </c>
      <c r="BI93" s="200">
        <f>IF(N93="nulová",J93,0)</f>
        <v>0</v>
      </c>
      <c r="BJ93" s="18" t="s">
        <v>80</v>
      </c>
      <c r="BK93" s="200">
        <f>ROUND(I93*H93,2)</f>
        <v>0</v>
      </c>
      <c r="BL93" s="18" t="s">
        <v>130</v>
      </c>
      <c r="BM93" s="199" t="s">
        <v>372</v>
      </c>
    </row>
    <row r="94" spans="1:65" s="2" customFormat="1" ht="39">
      <c r="A94" s="35"/>
      <c r="B94" s="36"/>
      <c r="C94" s="37"/>
      <c r="D94" s="201" t="s">
        <v>136</v>
      </c>
      <c r="E94" s="37"/>
      <c r="F94" s="202" t="s">
        <v>160</v>
      </c>
      <c r="G94" s="37"/>
      <c r="H94" s="37"/>
      <c r="I94" s="109"/>
      <c r="J94" s="37"/>
      <c r="K94" s="37"/>
      <c r="L94" s="40"/>
      <c r="M94" s="203"/>
      <c r="N94" s="204"/>
      <c r="O94" s="65"/>
      <c r="P94" s="65"/>
      <c r="Q94" s="65"/>
      <c r="R94" s="65"/>
      <c r="S94" s="65"/>
      <c r="T94" s="66"/>
      <c r="U94" s="35"/>
      <c r="V94" s="35"/>
      <c r="W94" s="35"/>
      <c r="X94" s="35"/>
      <c r="Y94" s="35"/>
      <c r="Z94" s="35"/>
      <c r="AA94" s="35"/>
      <c r="AB94" s="35"/>
      <c r="AC94" s="35"/>
      <c r="AD94" s="35"/>
      <c r="AE94" s="35"/>
      <c r="AT94" s="18" t="s">
        <v>136</v>
      </c>
      <c r="AU94" s="18" t="s">
        <v>84</v>
      </c>
    </row>
    <row r="95" spans="1:65" s="13" customFormat="1" ht="11.25">
      <c r="B95" s="205"/>
      <c r="C95" s="206"/>
      <c r="D95" s="201" t="s">
        <v>148</v>
      </c>
      <c r="E95" s="207" t="s">
        <v>19</v>
      </c>
      <c r="F95" s="208" t="s">
        <v>373</v>
      </c>
      <c r="G95" s="206"/>
      <c r="H95" s="209">
        <v>60</v>
      </c>
      <c r="I95" s="210"/>
      <c r="J95" s="206"/>
      <c r="K95" s="206"/>
      <c r="L95" s="211"/>
      <c r="M95" s="212"/>
      <c r="N95" s="213"/>
      <c r="O95" s="213"/>
      <c r="P95" s="213"/>
      <c r="Q95" s="213"/>
      <c r="R95" s="213"/>
      <c r="S95" s="213"/>
      <c r="T95" s="214"/>
      <c r="AT95" s="215" t="s">
        <v>148</v>
      </c>
      <c r="AU95" s="215" t="s">
        <v>84</v>
      </c>
      <c r="AV95" s="13" t="s">
        <v>84</v>
      </c>
      <c r="AW95" s="13" t="s">
        <v>36</v>
      </c>
      <c r="AX95" s="13" t="s">
        <v>80</v>
      </c>
      <c r="AY95" s="215" t="s">
        <v>122</v>
      </c>
    </row>
    <row r="96" spans="1:65" s="2" customFormat="1" ht="16.5" customHeight="1">
      <c r="A96" s="35"/>
      <c r="B96" s="36"/>
      <c r="C96" s="238" t="s">
        <v>84</v>
      </c>
      <c r="D96" s="238" t="s">
        <v>231</v>
      </c>
      <c r="E96" s="239" t="s">
        <v>374</v>
      </c>
      <c r="F96" s="240" t="s">
        <v>375</v>
      </c>
      <c r="G96" s="241" t="s">
        <v>145</v>
      </c>
      <c r="H96" s="242">
        <v>60</v>
      </c>
      <c r="I96" s="243"/>
      <c r="J96" s="244">
        <f>ROUND(I96*H96,2)</f>
        <v>0</v>
      </c>
      <c r="K96" s="240" t="s">
        <v>129</v>
      </c>
      <c r="L96" s="245"/>
      <c r="M96" s="246" t="s">
        <v>19</v>
      </c>
      <c r="N96" s="247" t="s">
        <v>46</v>
      </c>
      <c r="O96" s="65"/>
      <c r="P96" s="197">
        <f>O96*H96</f>
        <v>0</v>
      </c>
      <c r="Q96" s="197">
        <v>1.2800000000000001E-2</v>
      </c>
      <c r="R96" s="197">
        <f>Q96*H96</f>
        <v>0.76800000000000002</v>
      </c>
      <c r="S96" s="197">
        <v>0</v>
      </c>
      <c r="T96" s="198">
        <f>S96*H96</f>
        <v>0</v>
      </c>
      <c r="U96" s="35"/>
      <c r="V96" s="35"/>
      <c r="W96" s="35"/>
      <c r="X96" s="35"/>
      <c r="Y96" s="35"/>
      <c r="Z96" s="35"/>
      <c r="AA96" s="35"/>
      <c r="AB96" s="35"/>
      <c r="AC96" s="35"/>
      <c r="AD96" s="35"/>
      <c r="AE96" s="35"/>
      <c r="AR96" s="199" t="s">
        <v>176</v>
      </c>
      <c r="AT96" s="199" t="s">
        <v>231</v>
      </c>
      <c r="AU96" s="199" t="s">
        <v>84</v>
      </c>
      <c r="AY96" s="18" t="s">
        <v>122</v>
      </c>
      <c r="BE96" s="200">
        <f>IF(N96="základní",J96,0)</f>
        <v>0</v>
      </c>
      <c r="BF96" s="200">
        <f>IF(N96="snížená",J96,0)</f>
        <v>0</v>
      </c>
      <c r="BG96" s="200">
        <f>IF(N96="zákl. přenesená",J96,0)</f>
        <v>0</v>
      </c>
      <c r="BH96" s="200">
        <f>IF(N96="sníž. přenesená",J96,0)</f>
        <v>0</v>
      </c>
      <c r="BI96" s="200">
        <f>IF(N96="nulová",J96,0)</f>
        <v>0</v>
      </c>
      <c r="BJ96" s="18" t="s">
        <v>80</v>
      </c>
      <c r="BK96" s="200">
        <f>ROUND(I96*H96,2)</f>
        <v>0</v>
      </c>
      <c r="BL96" s="18" t="s">
        <v>130</v>
      </c>
      <c r="BM96" s="199" t="s">
        <v>376</v>
      </c>
    </row>
    <row r="97" spans="1:65" s="2" customFormat="1" ht="16.5" customHeight="1">
      <c r="A97" s="35"/>
      <c r="B97" s="36"/>
      <c r="C97" s="238" t="s">
        <v>123</v>
      </c>
      <c r="D97" s="238" t="s">
        <v>231</v>
      </c>
      <c r="E97" s="239" t="s">
        <v>377</v>
      </c>
      <c r="F97" s="240" t="s">
        <v>378</v>
      </c>
      <c r="G97" s="241" t="s">
        <v>145</v>
      </c>
      <c r="H97" s="242">
        <v>60</v>
      </c>
      <c r="I97" s="243"/>
      <c r="J97" s="244">
        <f>ROUND(I97*H97,2)</f>
        <v>0</v>
      </c>
      <c r="K97" s="240" t="s">
        <v>129</v>
      </c>
      <c r="L97" s="245"/>
      <c r="M97" s="246" t="s">
        <v>19</v>
      </c>
      <c r="N97" s="247" t="s">
        <v>46</v>
      </c>
      <c r="O97" s="65"/>
      <c r="P97" s="197">
        <f>O97*H97</f>
        <v>0</v>
      </c>
      <c r="Q97" s="197">
        <v>3.5E-4</v>
      </c>
      <c r="R97" s="197">
        <f>Q97*H97</f>
        <v>2.1000000000000001E-2</v>
      </c>
      <c r="S97" s="197">
        <v>0</v>
      </c>
      <c r="T97" s="198">
        <f>S97*H97</f>
        <v>0</v>
      </c>
      <c r="U97" s="35"/>
      <c r="V97" s="35"/>
      <c r="W97" s="35"/>
      <c r="X97" s="35"/>
      <c r="Y97" s="35"/>
      <c r="Z97" s="35"/>
      <c r="AA97" s="35"/>
      <c r="AB97" s="35"/>
      <c r="AC97" s="35"/>
      <c r="AD97" s="35"/>
      <c r="AE97" s="35"/>
      <c r="AR97" s="199" t="s">
        <v>176</v>
      </c>
      <c r="AT97" s="199" t="s">
        <v>231</v>
      </c>
      <c r="AU97" s="199" t="s">
        <v>84</v>
      </c>
      <c r="AY97" s="18" t="s">
        <v>122</v>
      </c>
      <c r="BE97" s="200">
        <f>IF(N97="základní",J97,0)</f>
        <v>0</v>
      </c>
      <c r="BF97" s="200">
        <f>IF(N97="snížená",J97,0)</f>
        <v>0</v>
      </c>
      <c r="BG97" s="200">
        <f>IF(N97="zákl. přenesená",J97,0)</f>
        <v>0</v>
      </c>
      <c r="BH97" s="200">
        <f>IF(N97="sníž. přenesená",J97,0)</f>
        <v>0</v>
      </c>
      <c r="BI97" s="200">
        <f>IF(N97="nulová",J97,0)</f>
        <v>0</v>
      </c>
      <c r="BJ97" s="18" t="s">
        <v>80</v>
      </c>
      <c r="BK97" s="200">
        <f>ROUND(I97*H97,2)</f>
        <v>0</v>
      </c>
      <c r="BL97" s="18" t="s">
        <v>130</v>
      </c>
      <c r="BM97" s="199" t="s">
        <v>379</v>
      </c>
    </row>
    <row r="98" spans="1:65" s="2" customFormat="1" ht="16.5" customHeight="1">
      <c r="A98" s="35"/>
      <c r="B98" s="36"/>
      <c r="C98" s="238" t="s">
        <v>130</v>
      </c>
      <c r="D98" s="238" t="s">
        <v>231</v>
      </c>
      <c r="E98" s="239" t="s">
        <v>380</v>
      </c>
      <c r="F98" s="240" t="s">
        <v>381</v>
      </c>
      <c r="G98" s="241" t="s">
        <v>167</v>
      </c>
      <c r="H98" s="242">
        <v>60</v>
      </c>
      <c r="I98" s="243"/>
      <c r="J98" s="244">
        <f>ROUND(I98*H98,2)</f>
        <v>0</v>
      </c>
      <c r="K98" s="240" t="s">
        <v>129</v>
      </c>
      <c r="L98" s="245"/>
      <c r="M98" s="246" t="s">
        <v>19</v>
      </c>
      <c r="N98" s="247" t="s">
        <v>46</v>
      </c>
      <c r="O98" s="65"/>
      <c r="P98" s="197">
        <f>O98*H98</f>
        <v>0</v>
      </c>
      <c r="Q98" s="197">
        <v>1.0000000000000001E-5</v>
      </c>
      <c r="R98" s="197">
        <f>Q98*H98</f>
        <v>6.0000000000000006E-4</v>
      </c>
      <c r="S98" s="197">
        <v>0</v>
      </c>
      <c r="T98" s="198">
        <f>S98*H98</f>
        <v>0</v>
      </c>
      <c r="U98" s="35"/>
      <c r="V98" s="35"/>
      <c r="W98" s="35"/>
      <c r="X98" s="35"/>
      <c r="Y98" s="35"/>
      <c r="Z98" s="35"/>
      <c r="AA98" s="35"/>
      <c r="AB98" s="35"/>
      <c r="AC98" s="35"/>
      <c r="AD98" s="35"/>
      <c r="AE98" s="35"/>
      <c r="AR98" s="199" t="s">
        <v>176</v>
      </c>
      <c r="AT98" s="199" t="s">
        <v>231</v>
      </c>
      <c r="AU98" s="199" t="s">
        <v>84</v>
      </c>
      <c r="AY98" s="18" t="s">
        <v>122</v>
      </c>
      <c r="BE98" s="200">
        <f>IF(N98="základní",J98,0)</f>
        <v>0</v>
      </c>
      <c r="BF98" s="200">
        <f>IF(N98="snížená",J98,0)</f>
        <v>0</v>
      </c>
      <c r="BG98" s="200">
        <f>IF(N98="zákl. přenesená",J98,0)</f>
        <v>0</v>
      </c>
      <c r="BH98" s="200">
        <f>IF(N98="sníž. přenesená",J98,0)</f>
        <v>0</v>
      </c>
      <c r="BI98" s="200">
        <f>IF(N98="nulová",J98,0)</f>
        <v>0</v>
      </c>
      <c r="BJ98" s="18" t="s">
        <v>80</v>
      </c>
      <c r="BK98" s="200">
        <f>ROUND(I98*H98,2)</f>
        <v>0</v>
      </c>
      <c r="BL98" s="18" t="s">
        <v>130</v>
      </c>
      <c r="BM98" s="199" t="s">
        <v>382</v>
      </c>
    </row>
    <row r="99" spans="1:65" s="2" customFormat="1" ht="16.5" customHeight="1">
      <c r="A99" s="35"/>
      <c r="B99" s="36"/>
      <c r="C99" s="188" t="s">
        <v>156</v>
      </c>
      <c r="D99" s="188" t="s">
        <v>125</v>
      </c>
      <c r="E99" s="189" t="s">
        <v>165</v>
      </c>
      <c r="F99" s="190" t="s">
        <v>166</v>
      </c>
      <c r="G99" s="191" t="s">
        <v>167</v>
      </c>
      <c r="H99" s="192">
        <v>360.40600000000001</v>
      </c>
      <c r="I99" s="193"/>
      <c r="J99" s="194">
        <f>ROUND(I99*H99,2)</f>
        <v>0</v>
      </c>
      <c r="K99" s="190" t="s">
        <v>129</v>
      </c>
      <c r="L99" s="40"/>
      <c r="M99" s="195" t="s">
        <v>19</v>
      </c>
      <c r="N99" s="196" t="s">
        <v>46</v>
      </c>
      <c r="O99" s="65"/>
      <c r="P99" s="197">
        <f>O99*H99</f>
        <v>0</v>
      </c>
      <c r="Q99" s="197">
        <v>1.5E-3</v>
      </c>
      <c r="R99" s="197">
        <f>Q99*H99</f>
        <v>0.54060900000000001</v>
      </c>
      <c r="S99" s="197">
        <v>0</v>
      </c>
      <c r="T99" s="198">
        <f>S99*H99</f>
        <v>0</v>
      </c>
      <c r="U99" s="35"/>
      <c r="V99" s="35"/>
      <c r="W99" s="35"/>
      <c r="X99" s="35"/>
      <c r="Y99" s="35"/>
      <c r="Z99" s="35"/>
      <c r="AA99" s="35"/>
      <c r="AB99" s="35"/>
      <c r="AC99" s="35"/>
      <c r="AD99" s="35"/>
      <c r="AE99" s="35"/>
      <c r="AR99" s="199" t="s">
        <v>130</v>
      </c>
      <c r="AT99" s="199" t="s">
        <v>125</v>
      </c>
      <c r="AU99" s="199" t="s">
        <v>84</v>
      </c>
      <c r="AY99" s="18" t="s">
        <v>122</v>
      </c>
      <c r="BE99" s="200">
        <f>IF(N99="základní",J99,0)</f>
        <v>0</v>
      </c>
      <c r="BF99" s="200">
        <f>IF(N99="snížená",J99,0)</f>
        <v>0</v>
      </c>
      <c r="BG99" s="200">
        <f>IF(N99="zákl. přenesená",J99,0)</f>
        <v>0</v>
      </c>
      <c r="BH99" s="200">
        <f>IF(N99="sníž. přenesená",J99,0)</f>
        <v>0</v>
      </c>
      <c r="BI99" s="200">
        <f>IF(N99="nulová",J99,0)</f>
        <v>0</v>
      </c>
      <c r="BJ99" s="18" t="s">
        <v>80</v>
      </c>
      <c r="BK99" s="200">
        <f>ROUND(I99*H99,2)</f>
        <v>0</v>
      </c>
      <c r="BL99" s="18" t="s">
        <v>130</v>
      </c>
      <c r="BM99" s="199" t="s">
        <v>383</v>
      </c>
    </row>
    <row r="100" spans="1:65" s="2" customFormat="1" ht="39">
      <c r="A100" s="35"/>
      <c r="B100" s="36"/>
      <c r="C100" s="37"/>
      <c r="D100" s="201" t="s">
        <v>136</v>
      </c>
      <c r="E100" s="37"/>
      <c r="F100" s="202" t="s">
        <v>169</v>
      </c>
      <c r="G100" s="37"/>
      <c r="H100" s="37"/>
      <c r="I100" s="109"/>
      <c r="J100" s="37"/>
      <c r="K100" s="37"/>
      <c r="L100" s="40"/>
      <c r="M100" s="203"/>
      <c r="N100" s="204"/>
      <c r="O100" s="65"/>
      <c r="P100" s="65"/>
      <c r="Q100" s="65"/>
      <c r="R100" s="65"/>
      <c r="S100" s="65"/>
      <c r="T100" s="66"/>
      <c r="U100" s="35"/>
      <c r="V100" s="35"/>
      <c r="W100" s="35"/>
      <c r="X100" s="35"/>
      <c r="Y100" s="35"/>
      <c r="Z100" s="35"/>
      <c r="AA100" s="35"/>
      <c r="AB100" s="35"/>
      <c r="AC100" s="35"/>
      <c r="AD100" s="35"/>
      <c r="AE100" s="35"/>
      <c r="AT100" s="18" t="s">
        <v>136</v>
      </c>
      <c r="AU100" s="18" t="s">
        <v>84</v>
      </c>
    </row>
    <row r="101" spans="1:65" s="13" customFormat="1" ht="11.25">
      <c r="B101" s="205"/>
      <c r="C101" s="206"/>
      <c r="D101" s="201" t="s">
        <v>148</v>
      </c>
      <c r="E101" s="207" t="s">
        <v>19</v>
      </c>
      <c r="F101" s="208" t="s">
        <v>384</v>
      </c>
      <c r="G101" s="206"/>
      <c r="H101" s="209">
        <v>21.524000000000001</v>
      </c>
      <c r="I101" s="210"/>
      <c r="J101" s="206"/>
      <c r="K101" s="206"/>
      <c r="L101" s="211"/>
      <c r="M101" s="212"/>
      <c r="N101" s="213"/>
      <c r="O101" s="213"/>
      <c r="P101" s="213"/>
      <c r="Q101" s="213"/>
      <c r="R101" s="213"/>
      <c r="S101" s="213"/>
      <c r="T101" s="214"/>
      <c r="AT101" s="215" t="s">
        <v>148</v>
      </c>
      <c r="AU101" s="215" t="s">
        <v>84</v>
      </c>
      <c r="AV101" s="13" t="s">
        <v>84</v>
      </c>
      <c r="AW101" s="13" t="s">
        <v>36</v>
      </c>
      <c r="AX101" s="13" t="s">
        <v>75</v>
      </c>
      <c r="AY101" s="215" t="s">
        <v>122</v>
      </c>
    </row>
    <row r="102" spans="1:65" s="13" customFormat="1" ht="11.25">
      <c r="B102" s="205"/>
      <c r="C102" s="206"/>
      <c r="D102" s="201" t="s">
        <v>148</v>
      </c>
      <c r="E102" s="207" t="s">
        <v>19</v>
      </c>
      <c r="F102" s="208" t="s">
        <v>385</v>
      </c>
      <c r="G102" s="206"/>
      <c r="H102" s="209">
        <v>25.422000000000001</v>
      </c>
      <c r="I102" s="210"/>
      <c r="J102" s="206"/>
      <c r="K102" s="206"/>
      <c r="L102" s="211"/>
      <c r="M102" s="212"/>
      <c r="N102" s="213"/>
      <c r="O102" s="213"/>
      <c r="P102" s="213"/>
      <c r="Q102" s="213"/>
      <c r="R102" s="213"/>
      <c r="S102" s="213"/>
      <c r="T102" s="214"/>
      <c r="AT102" s="215" t="s">
        <v>148</v>
      </c>
      <c r="AU102" s="215" t="s">
        <v>84</v>
      </c>
      <c r="AV102" s="13" t="s">
        <v>84</v>
      </c>
      <c r="AW102" s="13" t="s">
        <v>36</v>
      </c>
      <c r="AX102" s="13" t="s">
        <v>75</v>
      </c>
      <c r="AY102" s="215" t="s">
        <v>122</v>
      </c>
    </row>
    <row r="103" spans="1:65" s="13" customFormat="1" ht="11.25">
      <c r="B103" s="205"/>
      <c r="C103" s="206"/>
      <c r="D103" s="201" t="s">
        <v>148</v>
      </c>
      <c r="E103" s="207" t="s">
        <v>19</v>
      </c>
      <c r="F103" s="208" t="s">
        <v>386</v>
      </c>
      <c r="G103" s="206"/>
      <c r="H103" s="209">
        <v>29.321999999999999</v>
      </c>
      <c r="I103" s="210"/>
      <c r="J103" s="206"/>
      <c r="K103" s="206"/>
      <c r="L103" s="211"/>
      <c r="M103" s="212"/>
      <c r="N103" s="213"/>
      <c r="O103" s="213"/>
      <c r="P103" s="213"/>
      <c r="Q103" s="213"/>
      <c r="R103" s="213"/>
      <c r="S103" s="213"/>
      <c r="T103" s="214"/>
      <c r="AT103" s="215" t="s">
        <v>148</v>
      </c>
      <c r="AU103" s="215" t="s">
        <v>84</v>
      </c>
      <c r="AV103" s="13" t="s">
        <v>84</v>
      </c>
      <c r="AW103" s="13" t="s">
        <v>36</v>
      </c>
      <c r="AX103" s="13" t="s">
        <v>75</v>
      </c>
      <c r="AY103" s="215" t="s">
        <v>122</v>
      </c>
    </row>
    <row r="104" spans="1:65" s="13" customFormat="1" ht="11.25">
      <c r="B104" s="205"/>
      <c r="C104" s="206"/>
      <c r="D104" s="201" t="s">
        <v>148</v>
      </c>
      <c r="E104" s="207" t="s">
        <v>19</v>
      </c>
      <c r="F104" s="208" t="s">
        <v>387</v>
      </c>
      <c r="G104" s="206"/>
      <c r="H104" s="209">
        <v>33.222000000000001</v>
      </c>
      <c r="I104" s="210"/>
      <c r="J104" s="206"/>
      <c r="K104" s="206"/>
      <c r="L104" s="211"/>
      <c r="M104" s="212"/>
      <c r="N104" s="213"/>
      <c r="O104" s="213"/>
      <c r="P104" s="213"/>
      <c r="Q104" s="213"/>
      <c r="R104" s="213"/>
      <c r="S104" s="213"/>
      <c r="T104" s="214"/>
      <c r="AT104" s="215" t="s">
        <v>148</v>
      </c>
      <c r="AU104" s="215" t="s">
        <v>84</v>
      </c>
      <c r="AV104" s="13" t="s">
        <v>84</v>
      </c>
      <c r="AW104" s="13" t="s">
        <v>36</v>
      </c>
      <c r="AX104" s="13" t="s">
        <v>75</v>
      </c>
      <c r="AY104" s="215" t="s">
        <v>122</v>
      </c>
    </row>
    <row r="105" spans="1:65" s="13" customFormat="1" ht="11.25">
      <c r="B105" s="205"/>
      <c r="C105" s="206"/>
      <c r="D105" s="201" t="s">
        <v>148</v>
      </c>
      <c r="E105" s="207" t="s">
        <v>19</v>
      </c>
      <c r="F105" s="208" t="s">
        <v>388</v>
      </c>
      <c r="G105" s="206"/>
      <c r="H105" s="209">
        <v>17.716000000000001</v>
      </c>
      <c r="I105" s="210"/>
      <c r="J105" s="206"/>
      <c r="K105" s="206"/>
      <c r="L105" s="211"/>
      <c r="M105" s="212"/>
      <c r="N105" s="213"/>
      <c r="O105" s="213"/>
      <c r="P105" s="213"/>
      <c r="Q105" s="213"/>
      <c r="R105" s="213"/>
      <c r="S105" s="213"/>
      <c r="T105" s="214"/>
      <c r="AT105" s="215" t="s">
        <v>148</v>
      </c>
      <c r="AU105" s="215" t="s">
        <v>84</v>
      </c>
      <c r="AV105" s="13" t="s">
        <v>84</v>
      </c>
      <c r="AW105" s="13" t="s">
        <v>36</v>
      </c>
      <c r="AX105" s="13" t="s">
        <v>75</v>
      </c>
      <c r="AY105" s="215" t="s">
        <v>122</v>
      </c>
    </row>
    <row r="106" spans="1:65" s="13" customFormat="1" ht="11.25">
      <c r="B106" s="205"/>
      <c r="C106" s="206"/>
      <c r="D106" s="201" t="s">
        <v>148</v>
      </c>
      <c r="E106" s="207" t="s">
        <v>19</v>
      </c>
      <c r="F106" s="208" t="s">
        <v>389</v>
      </c>
      <c r="G106" s="206"/>
      <c r="H106" s="209">
        <v>23.4</v>
      </c>
      <c r="I106" s="210"/>
      <c r="J106" s="206"/>
      <c r="K106" s="206"/>
      <c r="L106" s="211"/>
      <c r="M106" s="212"/>
      <c r="N106" s="213"/>
      <c r="O106" s="213"/>
      <c r="P106" s="213"/>
      <c r="Q106" s="213"/>
      <c r="R106" s="213"/>
      <c r="S106" s="213"/>
      <c r="T106" s="214"/>
      <c r="AT106" s="215" t="s">
        <v>148</v>
      </c>
      <c r="AU106" s="215" t="s">
        <v>84</v>
      </c>
      <c r="AV106" s="13" t="s">
        <v>84</v>
      </c>
      <c r="AW106" s="13" t="s">
        <v>36</v>
      </c>
      <c r="AX106" s="13" t="s">
        <v>75</v>
      </c>
      <c r="AY106" s="215" t="s">
        <v>122</v>
      </c>
    </row>
    <row r="107" spans="1:65" s="13" customFormat="1" ht="11.25">
      <c r="B107" s="205"/>
      <c r="C107" s="206"/>
      <c r="D107" s="201" t="s">
        <v>148</v>
      </c>
      <c r="E107" s="207" t="s">
        <v>19</v>
      </c>
      <c r="F107" s="208" t="s">
        <v>390</v>
      </c>
      <c r="G107" s="206"/>
      <c r="H107" s="209">
        <v>24.597000000000001</v>
      </c>
      <c r="I107" s="210"/>
      <c r="J107" s="206"/>
      <c r="K107" s="206"/>
      <c r="L107" s="211"/>
      <c r="M107" s="212"/>
      <c r="N107" s="213"/>
      <c r="O107" s="213"/>
      <c r="P107" s="213"/>
      <c r="Q107" s="213"/>
      <c r="R107" s="213"/>
      <c r="S107" s="213"/>
      <c r="T107" s="214"/>
      <c r="AT107" s="215" t="s">
        <v>148</v>
      </c>
      <c r="AU107" s="215" t="s">
        <v>84</v>
      </c>
      <c r="AV107" s="13" t="s">
        <v>84</v>
      </c>
      <c r="AW107" s="13" t="s">
        <v>36</v>
      </c>
      <c r="AX107" s="13" t="s">
        <v>75</v>
      </c>
      <c r="AY107" s="215" t="s">
        <v>122</v>
      </c>
    </row>
    <row r="108" spans="1:65" s="14" customFormat="1" ht="11.25">
      <c r="B108" s="216"/>
      <c r="C108" s="217"/>
      <c r="D108" s="201" t="s">
        <v>148</v>
      </c>
      <c r="E108" s="218" t="s">
        <v>19</v>
      </c>
      <c r="F108" s="219" t="s">
        <v>391</v>
      </c>
      <c r="G108" s="217"/>
      <c r="H108" s="220">
        <v>175.20300000000003</v>
      </c>
      <c r="I108" s="221"/>
      <c r="J108" s="217"/>
      <c r="K108" s="217"/>
      <c r="L108" s="222"/>
      <c r="M108" s="223"/>
      <c r="N108" s="224"/>
      <c r="O108" s="224"/>
      <c r="P108" s="224"/>
      <c r="Q108" s="224"/>
      <c r="R108" s="224"/>
      <c r="S108" s="224"/>
      <c r="T108" s="225"/>
      <c r="AT108" s="226" t="s">
        <v>148</v>
      </c>
      <c r="AU108" s="226" t="s">
        <v>84</v>
      </c>
      <c r="AV108" s="14" t="s">
        <v>123</v>
      </c>
      <c r="AW108" s="14" t="s">
        <v>36</v>
      </c>
      <c r="AX108" s="14" t="s">
        <v>75</v>
      </c>
      <c r="AY108" s="226" t="s">
        <v>122</v>
      </c>
    </row>
    <row r="109" spans="1:65" s="13" customFormat="1" ht="11.25">
      <c r="B109" s="205"/>
      <c r="C109" s="206"/>
      <c r="D109" s="201" t="s">
        <v>148</v>
      </c>
      <c r="E109" s="207" t="s">
        <v>19</v>
      </c>
      <c r="F109" s="208" t="s">
        <v>392</v>
      </c>
      <c r="G109" s="206"/>
      <c r="H109" s="209">
        <v>5</v>
      </c>
      <c r="I109" s="210"/>
      <c r="J109" s="206"/>
      <c r="K109" s="206"/>
      <c r="L109" s="211"/>
      <c r="M109" s="212"/>
      <c r="N109" s="213"/>
      <c r="O109" s="213"/>
      <c r="P109" s="213"/>
      <c r="Q109" s="213"/>
      <c r="R109" s="213"/>
      <c r="S109" s="213"/>
      <c r="T109" s="214"/>
      <c r="AT109" s="215" t="s">
        <v>148</v>
      </c>
      <c r="AU109" s="215" t="s">
        <v>84</v>
      </c>
      <c r="AV109" s="13" t="s">
        <v>84</v>
      </c>
      <c r="AW109" s="13" t="s">
        <v>36</v>
      </c>
      <c r="AX109" s="13" t="s">
        <v>75</v>
      </c>
      <c r="AY109" s="215" t="s">
        <v>122</v>
      </c>
    </row>
    <row r="110" spans="1:65" s="15" customFormat="1" ht="11.25">
      <c r="B110" s="227"/>
      <c r="C110" s="228"/>
      <c r="D110" s="201" t="s">
        <v>148</v>
      </c>
      <c r="E110" s="229" t="s">
        <v>19</v>
      </c>
      <c r="F110" s="230" t="s">
        <v>155</v>
      </c>
      <c r="G110" s="228"/>
      <c r="H110" s="231">
        <v>180.20300000000003</v>
      </c>
      <c r="I110" s="232"/>
      <c r="J110" s="228"/>
      <c r="K110" s="228"/>
      <c r="L110" s="233"/>
      <c r="M110" s="234"/>
      <c r="N110" s="235"/>
      <c r="O110" s="235"/>
      <c r="P110" s="235"/>
      <c r="Q110" s="235"/>
      <c r="R110" s="235"/>
      <c r="S110" s="235"/>
      <c r="T110" s="236"/>
      <c r="AT110" s="237" t="s">
        <v>148</v>
      </c>
      <c r="AU110" s="237" t="s">
        <v>84</v>
      </c>
      <c r="AV110" s="15" t="s">
        <v>130</v>
      </c>
      <c r="AW110" s="15" t="s">
        <v>36</v>
      </c>
      <c r="AX110" s="15" t="s">
        <v>80</v>
      </c>
      <c r="AY110" s="237" t="s">
        <v>122</v>
      </c>
    </row>
    <row r="111" spans="1:65" s="13" customFormat="1" ht="11.25">
      <c r="B111" s="205"/>
      <c r="C111" s="206"/>
      <c r="D111" s="201" t="s">
        <v>148</v>
      </c>
      <c r="E111" s="206"/>
      <c r="F111" s="208" t="s">
        <v>393</v>
      </c>
      <c r="G111" s="206"/>
      <c r="H111" s="209">
        <v>360.40600000000001</v>
      </c>
      <c r="I111" s="210"/>
      <c r="J111" s="206"/>
      <c r="K111" s="206"/>
      <c r="L111" s="211"/>
      <c r="M111" s="212"/>
      <c r="N111" s="213"/>
      <c r="O111" s="213"/>
      <c r="P111" s="213"/>
      <c r="Q111" s="213"/>
      <c r="R111" s="213"/>
      <c r="S111" s="213"/>
      <c r="T111" s="214"/>
      <c r="AT111" s="215" t="s">
        <v>148</v>
      </c>
      <c r="AU111" s="215" t="s">
        <v>84</v>
      </c>
      <c r="AV111" s="13" t="s">
        <v>84</v>
      </c>
      <c r="AW111" s="13" t="s">
        <v>4</v>
      </c>
      <c r="AX111" s="13" t="s">
        <v>80</v>
      </c>
      <c r="AY111" s="215" t="s">
        <v>122</v>
      </c>
    </row>
    <row r="112" spans="1:65" s="12" customFormat="1" ht="22.9" customHeight="1">
      <c r="B112" s="172"/>
      <c r="C112" s="173"/>
      <c r="D112" s="174" t="s">
        <v>74</v>
      </c>
      <c r="E112" s="186" t="s">
        <v>174</v>
      </c>
      <c r="F112" s="186" t="s">
        <v>175</v>
      </c>
      <c r="G112" s="173"/>
      <c r="H112" s="173"/>
      <c r="I112" s="176"/>
      <c r="J112" s="187">
        <f>BK112</f>
        <v>0</v>
      </c>
      <c r="K112" s="173"/>
      <c r="L112" s="178"/>
      <c r="M112" s="179"/>
      <c r="N112" s="180"/>
      <c r="O112" s="180"/>
      <c r="P112" s="181">
        <f>SUM(P113:P120)</f>
        <v>0</v>
      </c>
      <c r="Q112" s="180"/>
      <c r="R112" s="181">
        <f>SUM(R113:R120)</f>
        <v>0</v>
      </c>
      <c r="S112" s="180"/>
      <c r="T112" s="182">
        <f>SUM(T113:T120)</f>
        <v>0</v>
      </c>
      <c r="AR112" s="183" t="s">
        <v>80</v>
      </c>
      <c r="AT112" s="184" t="s">
        <v>74</v>
      </c>
      <c r="AU112" s="184" t="s">
        <v>80</v>
      </c>
      <c r="AY112" s="183" t="s">
        <v>122</v>
      </c>
      <c r="BK112" s="185">
        <f>SUM(BK113:BK120)</f>
        <v>0</v>
      </c>
    </row>
    <row r="113" spans="1:65" s="2" customFormat="1" ht="21.75" customHeight="1">
      <c r="A113" s="35"/>
      <c r="B113" s="36"/>
      <c r="C113" s="188" t="s">
        <v>138</v>
      </c>
      <c r="D113" s="188" t="s">
        <v>125</v>
      </c>
      <c r="E113" s="189" t="s">
        <v>394</v>
      </c>
      <c r="F113" s="190" t="s">
        <v>395</v>
      </c>
      <c r="G113" s="191" t="s">
        <v>145</v>
      </c>
      <c r="H113" s="192">
        <v>642</v>
      </c>
      <c r="I113" s="193"/>
      <c r="J113" s="194">
        <f>ROUND(I113*H113,2)</f>
        <v>0</v>
      </c>
      <c r="K113" s="190" t="s">
        <v>129</v>
      </c>
      <c r="L113" s="40"/>
      <c r="M113" s="195" t="s">
        <v>19</v>
      </c>
      <c r="N113" s="196" t="s">
        <v>46</v>
      </c>
      <c r="O113" s="65"/>
      <c r="P113" s="197">
        <f>O113*H113</f>
        <v>0</v>
      </c>
      <c r="Q113" s="197">
        <v>0</v>
      </c>
      <c r="R113" s="197">
        <f>Q113*H113</f>
        <v>0</v>
      </c>
      <c r="S113" s="197">
        <v>0</v>
      </c>
      <c r="T113" s="198">
        <f>S113*H113</f>
        <v>0</v>
      </c>
      <c r="U113" s="35"/>
      <c r="V113" s="35"/>
      <c r="W113" s="35"/>
      <c r="X113" s="35"/>
      <c r="Y113" s="35"/>
      <c r="Z113" s="35"/>
      <c r="AA113" s="35"/>
      <c r="AB113" s="35"/>
      <c r="AC113" s="35"/>
      <c r="AD113" s="35"/>
      <c r="AE113" s="35"/>
      <c r="AR113" s="199" t="s">
        <v>130</v>
      </c>
      <c r="AT113" s="199" t="s">
        <v>125</v>
      </c>
      <c r="AU113" s="199" t="s">
        <v>84</v>
      </c>
      <c r="AY113" s="18" t="s">
        <v>122</v>
      </c>
      <c r="BE113" s="200">
        <f>IF(N113="základní",J113,0)</f>
        <v>0</v>
      </c>
      <c r="BF113" s="200">
        <f>IF(N113="snížená",J113,0)</f>
        <v>0</v>
      </c>
      <c r="BG113" s="200">
        <f>IF(N113="zákl. přenesená",J113,0)</f>
        <v>0</v>
      </c>
      <c r="BH113" s="200">
        <f>IF(N113="sníž. přenesená",J113,0)</f>
        <v>0</v>
      </c>
      <c r="BI113" s="200">
        <f>IF(N113="nulová",J113,0)</f>
        <v>0</v>
      </c>
      <c r="BJ113" s="18" t="s">
        <v>80</v>
      </c>
      <c r="BK113" s="200">
        <f>ROUND(I113*H113,2)</f>
        <v>0</v>
      </c>
      <c r="BL113" s="18" t="s">
        <v>130</v>
      </c>
      <c r="BM113" s="199" t="s">
        <v>396</v>
      </c>
    </row>
    <row r="114" spans="1:65" s="2" customFormat="1" ht="58.5">
      <c r="A114" s="35"/>
      <c r="B114" s="36"/>
      <c r="C114" s="37"/>
      <c r="D114" s="201" t="s">
        <v>136</v>
      </c>
      <c r="E114" s="37"/>
      <c r="F114" s="202" t="s">
        <v>397</v>
      </c>
      <c r="G114" s="37"/>
      <c r="H114" s="37"/>
      <c r="I114" s="109"/>
      <c r="J114" s="37"/>
      <c r="K114" s="37"/>
      <c r="L114" s="40"/>
      <c r="M114" s="203"/>
      <c r="N114" s="204"/>
      <c r="O114" s="65"/>
      <c r="P114" s="65"/>
      <c r="Q114" s="65"/>
      <c r="R114" s="65"/>
      <c r="S114" s="65"/>
      <c r="T114" s="66"/>
      <c r="U114" s="35"/>
      <c r="V114" s="35"/>
      <c r="W114" s="35"/>
      <c r="X114" s="35"/>
      <c r="Y114" s="35"/>
      <c r="Z114" s="35"/>
      <c r="AA114" s="35"/>
      <c r="AB114" s="35"/>
      <c r="AC114" s="35"/>
      <c r="AD114" s="35"/>
      <c r="AE114" s="35"/>
      <c r="AT114" s="18" t="s">
        <v>136</v>
      </c>
      <c r="AU114" s="18" t="s">
        <v>84</v>
      </c>
    </row>
    <row r="115" spans="1:65" s="13" customFormat="1" ht="11.25">
      <c r="B115" s="205"/>
      <c r="C115" s="206"/>
      <c r="D115" s="201" t="s">
        <v>148</v>
      </c>
      <c r="E115" s="207" t="s">
        <v>19</v>
      </c>
      <c r="F115" s="208" t="s">
        <v>398</v>
      </c>
      <c r="G115" s="206"/>
      <c r="H115" s="209">
        <v>642</v>
      </c>
      <c r="I115" s="210"/>
      <c r="J115" s="206"/>
      <c r="K115" s="206"/>
      <c r="L115" s="211"/>
      <c r="M115" s="212"/>
      <c r="N115" s="213"/>
      <c r="O115" s="213"/>
      <c r="P115" s="213"/>
      <c r="Q115" s="213"/>
      <c r="R115" s="213"/>
      <c r="S115" s="213"/>
      <c r="T115" s="214"/>
      <c r="AT115" s="215" t="s">
        <v>148</v>
      </c>
      <c r="AU115" s="215" t="s">
        <v>84</v>
      </c>
      <c r="AV115" s="13" t="s">
        <v>84</v>
      </c>
      <c r="AW115" s="13" t="s">
        <v>36</v>
      </c>
      <c r="AX115" s="13" t="s">
        <v>80</v>
      </c>
      <c r="AY115" s="215" t="s">
        <v>122</v>
      </c>
    </row>
    <row r="116" spans="1:65" s="2" customFormat="1" ht="21.75" customHeight="1">
      <c r="A116" s="35"/>
      <c r="B116" s="36"/>
      <c r="C116" s="188" t="s">
        <v>164</v>
      </c>
      <c r="D116" s="188" t="s">
        <v>125</v>
      </c>
      <c r="E116" s="189" t="s">
        <v>399</v>
      </c>
      <c r="F116" s="190" t="s">
        <v>400</v>
      </c>
      <c r="G116" s="191" t="s">
        <v>145</v>
      </c>
      <c r="H116" s="192">
        <v>8988</v>
      </c>
      <c r="I116" s="193"/>
      <c r="J116" s="194">
        <f>ROUND(I116*H116,2)</f>
        <v>0</v>
      </c>
      <c r="K116" s="190" t="s">
        <v>129</v>
      </c>
      <c r="L116" s="40"/>
      <c r="M116" s="195" t="s">
        <v>19</v>
      </c>
      <c r="N116" s="196" t="s">
        <v>46</v>
      </c>
      <c r="O116" s="65"/>
      <c r="P116" s="197">
        <f>O116*H116</f>
        <v>0</v>
      </c>
      <c r="Q116" s="197">
        <v>0</v>
      </c>
      <c r="R116" s="197">
        <f>Q116*H116</f>
        <v>0</v>
      </c>
      <c r="S116" s="197">
        <v>0</v>
      </c>
      <c r="T116" s="198">
        <f>S116*H116</f>
        <v>0</v>
      </c>
      <c r="U116" s="35"/>
      <c r="V116" s="35"/>
      <c r="W116" s="35"/>
      <c r="X116" s="35"/>
      <c r="Y116" s="35"/>
      <c r="Z116" s="35"/>
      <c r="AA116" s="35"/>
      <c r="AB116" s="35"/>
      <c r="AC116" s="35"/>
      <c r="AD116" s="35"/>
      <c r="AE116" s="35"/>
      <c r="AR116" s="199" t="s">
        <v>130</v>
      </c>
      <c r="AT116" s="199" t="s">
        <v>125</v>
      </c>
      <c r="AU116" s="199" t="s">
        <v>84</v>
      </c>
      <c r="AY116" s="18" t="s">
        <v>122</v>
      </c>
      <c r="BE116" s="200">
        <f>IF(N116="základní",J116,0)</f>
        <v>0</v>
      </c>
      <c r="BF116" s="200">
        <f>IF(N116="snížená",J116,0)</f>
        <v>0</v>
      </c>
      <c r="BG116" s="200">
        <f>IF(N116="zákl. přenesená",J116,0)</f>
        <v>0</v>
      </c>
      <c r="BH116" s="200">
        <f>IF(N116="sníž. přenesená",J116,0)</f>
        <v>0</v>
      </c>
      <c r="BI116" s="200">
        <f>IF(N116="nulová",J116,0)</f>
        <v>0</v>
      </c>
      <c r="BJ116" s="18" t="s">
        <v>80</v>
      </c>
      <c r="BK116" s="200">
        <f>ROUND(I116*H116,2)</f>
        <v>0</v>
      </c>
      <c r="BL116" s="18" t="s">
        <v>130</v>
      </c>
      <c r="BM116" s="199" t="s">
        <v>401</v>
      </c>
    </row>
    <row r="117" spans="1:65" s="2" customFormat="1" ht="58.5">
      <c r="A117" s="35"/>
      <c r="B117" s="36"/>
      <c r="C117" s="37"/>
      <c r="D117" s="201" t="s">
        <v>136</v>
      </c>
      <c r="E117" s="37"/>
      <c r="F117" s="202" t="s">
        <v>397</v>
      </c>
      <c r="G117" s="37"/>
      <c r="H117" s="37"/>
      <c r="I117" s="109"/>
      <c r="J117" s="37"/>
      <c r="K117" s="37"/>
      <c r="L117" s="40"/>
      <c r="M117" s="203"/>
      <c r="N117" s="204"/>
      <c r="O117" s="65"/>
      <c r="P117" s="65"/>
      <c r="Q117" s="65"/>
      <c r="R117" s="65"/>
      <c r="S117" s="65"/>
      <c r="T117" s="66"/>
      <c r="U117" s="35"/>
      <c r="V117" s="35"/>
      <c r="W117" s="35"/>
      <c r="X117" s="35"/>
      <c r="Y117" s="35"/>
      <c r="Z117" s="35"/>
      <c r="AA117" s="35"/>
      <c r="AB117" s="35"/>
      <c r="AC117" s="35"/>
      <c r="AD117" s="35"/>
      <c r="AE117" s="35"/>
      <c r="AT117" s="18" t="s">
        <v>136</v>
      </c>
      <c r="AU117" s="18" t="s">
        <v>84</v>
      </c>
    </row>
    <row r="118" spans="1:65" s="13" customFormat="1" ht="11.25">
      <c r="B118" s="205"/>
      <c r="C118" s="206"/>
      <c r="D118" s="201" t="s">
        <v>148</v>
      </c>
      <c r="E118" s="206"/>
      <c r="F118" s="208" t="s">
        <v>402</v>
      </c>
      <c r="G118" s="206"/>
      <c r="H118" s="209">
        <v>8988</v>
      </c>
      <c r="I118" s="210"/>
      <c r="J118" s="206"/>
      <c r="K118" s="206"/>
      <c r="L118" s="211"/>
      <c r="M118" s="212"/>
      <c r="N118" s="213"/>
      <c r="O118" s="213"/>
      <c r="P118" s="213"/>
      <c r="Q118" s="213"/>
      <c r="R118" s="213"/>
      <c r="S118" s="213"/>
      <c r="T118" s="214"/>
      <c r="AT118" s="215" t="s">
        <v>148</v>
      </c>
      <c r="AU118" s="215" t="s">
        <v>84</v>
      </c>
      <c r="AV118" s="13" t="s">
        <v>84</v>
      </c>
      <c r="AW118" s="13" t="s">
        <v>4</v>
      </c>
      <c r="AX118" s="13" t="s">
        <v>80</v>
      </c>
      <c r="AY118" s="215" t="s">
        <v>122</v>
      </c>
    </row>
    <row r="119" spans="1:65" s="2" customFormat="1" ht="21.75" customHeight="1">
      <c r="A119" s="35"/>
      <c r="B119" s="36"/>
      <c r="C119" s="188" t="s">
        <v>176</v>
      </c>
      <c r="D119" s="188" t="s">
        <v>125</v>
      </c>
      <c r="E119" s="189" t="s">
        <v>403</v>
      </c>
      <c r="F119" s="190" t="s">
        <v>404</v>
      </c>
      <c r="G119" s="191" t="s">
        <v>145</v>
      </c>
      <c r="H119" s="192">
        <v>642</v>
      </c>
      <c r="I119" s="193"/>
      <c r="J119" s="194">
        <f>ROUND(I119*H119,2)</f>
        <v>0</v>
      </c>
      <c r="K119" s="190" t="s">
        <v>129</v>
      </c>
      <c r="L119" s="40"/>
      <c r="M119" s="195" t="s">
        <v>19</v>
      </c>
      <c r="N119" s="196" t="s">
        <v>46</v>
      </c>
      <c r="O119" s="65"/>
      <c r="P119" s="197">
        <f>O119*H119</f>
        <v>0</v>
      </c>
      <c r="Q119" s="197">
        <v>0</v>
      </c>
      <c r="R119" s="197">
        <f>Q119*H119</f>
        <v>0</v>
      </c>
      <c r="S119" s="197">
        <v>0</v>
      </c>
      <c r="T119" s="198">
        <f>S119*H119</f>
        <v>0</v>
      </c>
      <c r="U119" s="35"/>
      <c r="V119" s="35"/>
      <c r="W119" s="35"/>
      <c r="X119" s="35"/>
      <c r="Y119" s="35"/>
      <c r="Z119" s="35"/>
      <c r="AA119" s="35"/>
      <c r="AB119" s="35"/>
      <c r="AC119" s="35"/>
      <c r="AD119" s="35"/>
      <c r="AE119" s="35"/>
      <c r="AR119" s="199" t="s">
        <v>130</v>
      </c>
      <c r="AT119" s="199" t="s">
        <v>125</v>
      </c>
      <c r="AU119" s="199" t="s">
        <v>84</v>
      </c>
      <c r="AY119" s="18" t="s">
        <v>122</v>
      </c>
      <c r="BE119" s="200">
        <f>IF(N119="základní",J119,0)</f>
        <v>0</v>
      </c>
      <c r="BF119" s="200">
        <f>IF(N119="snížená",J119,0)</f>
        <v>0</v>
      </c>
      <c r="BG119" s="200">
        <f>IF(N119="zákl. přenesená",J119,0)</f>
        <v>0</v>
      </c>
      <c r="BH119" s="200">
        <f>IF(N119="sníž. přenesená",J119,0)</f>
        <v>0</v>
      </c>
      <c r="BI119" s="200">
        <f>IF(N119="nulová",J119,0)</f>
        <v>0</v>
      </c>
      <c r="BJ119" s="18" t="s">
        <v>80</v>
      </c>
      <c r="BK119" s="200">
        <f>ROUND(I119*H119,2)</f>
        <v>0</v>
      </c>
      <c r="BL119" s="18" t="s">
        <v>130</v>
      </c>
      <c r="BM119" s="199" t="s">
        <v>405</v>
      </c>
    </row>
    <row r="120" spans="1:65" s="2" customFormat="1" ht="29.25">
      <c r="A120" s="35"/>
      <c r="B120" s="36"/>
      <c r="C120" s="37"/>
      <c r="D120" s="201" t="s">
        <v>136</v>
      </c>
      <c r="E120" s="37"/>
      <c r="F120" s="202" t="s">
        <v>406</v>
      </c>
      <c r="G120" s="37"/>
      <c r="H120" s="37"/>
      <c r="I120" s="109"/>
      <c r="J120" s="37"/>
      <c r="K120" s="37"/>
      <c r="L120" s="40"/>
      <c r="M120" s="203"/>
      <c r="N120" s="204"/>
      <c r="O120" s="65"/>
      <c r="P120" s="65"/>
      <c r="Q120" s="65"/>
      <c r="R120" s="65"/>
      <c r="S120" s="65"/>
      <c r="T120" s="66"/>
      <c r="U120" s="35"/>
      <c r="V120" s="35"/>
      <c r="W120" s="35"/>
      <c r="X120" s="35"/>
      <c r="Y120" s="35"/>
      <c r="Z120" s="35"/>
      <c r="AA120" s="35"/>
      <c r="AB120" s="35"/>
      <c r="AC120" s="35"/>
      <c r="AD120" s="35"/>
      <c r="AE120" s="35"/>
      <c r="AT120" s="18" t="s">
        <v>136</v>
      </c>
      <c r="AU120" s="18" t="s">
        <v>84</v>
      </c>
    </row>
    <row r="121" spans="1:65" s="12" customFormat="1" ht="22.9" customHeight="1">
      <c r="B121" s="172"/>
      <c r="C121" s="173"/>
      <c r="D121" s="174" t="s">
        <v>74</v>
      </c>
      <c r="E121" s="186" t="s">
        <v>182</v>
      </c>
      <c r="F121" s="186" t="s">
        <v>183</v>
      </c>
      <c r="G121" s="173"/>
      <c r="H121" s="173"/>
      <c r="I121" s="176"/>
      <c r="J121" s="187">
        <f>BK121</f>
        <v>0</v>
      </c>
      <c r="K121" s="173"/>
      <c r="L121" s="178"/>
      <c r="M121" s="179"/>
      <c r="N121" s="180"/>
      <c r="O121" s="180"/>
      <c r="P121" s="181">
        <f>SUM(P122:P134)</f>
        <v>0</v>
      </c>
      <c r="Q121" s="180"/>
      <c r="R121" s="181">
        <f>SUM(R122:R134)</f>
        <v>0</v>
      </c>
      <c r="S121" s="180"/>
      <c r="T121" s="182">
        <f>SUM(T122:T134)</f>
        <v>4.3390029999999999</v>
      </c>
      <c r="AR121" s="183" t="s">
        <v>80</v>
      </c>
      <c r="AT121" s="184" t="s">
        <v>74</v>
      </c>
      <c r="AU121" s="184" t="s">
        <v>80</v>
      </c>
      <c r="AY121" s="183" t="s">
        <v>122</v>
      </c>
      <c r="BK121" s="185">
        <f>SUM(BK122:BK134)</f>
        <v>0</v>
      </c>
    </row>
    <row r="122" spans="1:65" s="2" customFormat="1" ht="16.5" customHeight="1">
      <c r="A122" s="35"/>
      <c r="B122" s="36"/>
      <c r="C122" s="188" t="s">
        <v>184</v>
      </c>
      <c r="D122" s="188" t="s">
        <v>125</v>
      </c>
      <c r="E122" s="189" t="s">
        <v>407</v>
      </c>
      <c r="F122" s="190" t="s">
        <v>408</v>
      </c>
      <c r="G122" s="191" t="s">
        <v>167</v>
      </c>
      <c r="H122" s="192">
        <v>23.4</v>
      </c>
      <c r="I122" s="193"/>
      <c r="J122" s="194">
        <f>ROUND(I122*H122,2)</f>
        <v>0</v>
      </c>
      <c r="K122" s="190" t="s">
        <v>129</v>
      </c>
      <c r="L122" s="40"/>
      <c r="M122" s="195" t="s">
        <v>19</v>
      </c>
      <c r="N122" s="196" t="s">
        <v>46</v>
      </c>
      <c r="O122" s="65"/>
      <c r="P122" s="197">
        <f>O122*H122</f>
        <v>0</v>
      </c>
      <c r="Q122" s="197">
        <v>0</v>
      </c>
      <c r="R122" s="197">
        <f>Q122*H122</f>
        <v>0</v>
      </c>
      <c r="S122" s="197">
        <v>1.67E-3</v>
      </c>
      <c r="T122" s="198">
        <f>S122*H122</f>
        <v>3.9078000000000002E-2</v>
      </c>
      <c r="U122" s="35"/>
      <c r="V122" s="35"/>
      <c r="W122" s="35"/>
      <c r="X122" s="35"/>
      <c r="Y122" s="35"/>
      <c r="Z122" s="35"/>
      <c r="AA122" s="35"/>
      <c r="AB122" s="35"/>
      <c r="AC122" s="35"/>
      <c r="AD122" s="35"/>
      <c r="AE122" s="35"/>
      <c r="AR122" s="199" t="s">
        <v>130</v>
      </c>
      <c r="AT122" s="199" t="s">
        <v>125</v>
      </c>
      <c r="AU122" s="199" t="s">
        <v>84</v>
      </c>
      <c r="AY122" s="18" t="s">
        <v>122</v>
      </c>
      <c r="BE122" s="200">
        <f>IF(N122="základní",J122,0)</f>
        <v>0</v>
      </c>
      <c r="BF122" s="200">
        <f>IF(N122="snížená",J122,0)</f>
        <v>0</v>
      </c>
      <c r="BG122" s="200">
        <f>IF(N122="zákl. přenesená",J122,0)</f>
        <v>0</v>
      </c>
      <c r="BH122" s="200">
        <f>IF(N122="sníž. přenesená",J122,0)</f>
        <v>0</v>
      </c>
      <c r="BI122" s="200">
        <f>IF(N122="nulová",J122,0)</f>
        <v>0</v>
      </c>
      <c r="BJ122" s="18" t="s">
        <v>80</v>
      </c>
      <c r="BK122" s="200">
        <f>ROUND(I122*H122,2)</f>
        <v>0</v>
      </c>
      <c r="BL122" s="18" t="s">
        <v>130</v>
      </c>
      <c r="BM122" s="199" t="s">
        <v>409</v>
      </c>
    </row>
    <row r="123" spans="1:65" s="13" customFormat="1" ht="11.25">
      <c r="B123" s="205"/>
      <c r="C123" s="206"/>
      <c r="D123" s="201" t="s">
        <v>148</v>
      </c>
      <c r="E123" s="207" t="s">
        <v>19</v>
      </c>
      <c r="F123" s="208" t="s">
        <v>410</v>
      </c>
      <c r="G123" s="206"/>
      <c r="H123" s="209">
        <v>23.4</v>
      </c>
      <c r="I123" s="210"/>
      <c r="J123" s="206"/>
      <c r="K123" s="206"/>
      <c r="L123" s="211"/>
      <c r="M123" s="212"/>
      <c r="N123" s="213"/>
      <c r="O123" s="213"/>
      <c r="P123" s="213"/>
      <c r="Q123" s="213"/>
      <c r="R123" s="213"/>
      <c r="S123" s="213"/>
      <c r="T123" s="214"/>
      <c r="AT123" s="215" t="s">
        <v>148</v>
      </c>
      <c r="AU123" s="215" t="s">
        <v>84</v>
      </c>
      <c r="AV123" s="13" t="s">
        <v>84</v>
      </c>
      <c r="AW123" s="13" t="s">
        <v>36</v>
      </c>
      <c r="AX123" s="13" t="s">
        <v>80</v>
      </c>
      <c r="AY123" s="215" t="s">
        <v>122</v>
      </c>
    </row>
    <row r="124" spans="1:65" s="2" customFormat="1" ht="21.75" customHeight="1">
      <c r="A124" s="35"/>
      <c r="B124" s="36"/>
      <c r="C124" s="188" t="s">
        <v>188</v>
      </c>
      <c r="D124" s="188" t="s">
        <v>125</v>
      </c>
      <c r="E124" s="189" t="s">
        <v>411</v>
      </c>
      <c r="F124" s="190" t="s">
        <v>412</v>
      </c>
      <c r="G124" s="191" t="s">
        <v>145</v>
      </c>
      <c r="H124" s="192">
        <v>2</v>
      </c>
      <c r="I124" s="193"/>
      <c r="J124" s="194">
        <f>ROUND(I124*H124,2)</f>
        <v>0</v>
      </c>
      <c r="K124" s="190" t="s">
        <v>129</v>
      </c>
      <c r="L124" s="40"/>
      <c r="M124" s="195" t="s">
        <v>19</v>
      </c>
      <c r="N124" s="196" t="s">
        <v>46</v>
      </c>
      <c r="O124" s="65"/>
      <c r="P124" s="197">
        <f>O124*H124</f>
        <v>0</v>
      </c>
      <c r="Q124" s="197">
        <v>0</v>
      </c>
      <c r="R124" s="197">
        <f>Q124*H124</f>
        <v>0</v>
      </c>
      <c r="S124" s="197">
        <v>7.5999999999999998E-2</v>
      </c>
      <c r="T124" s="198">
        <f>S124*H124</f>
        <v>0.152</v>
      </c>
      <c r="U124" s="35"/>
      <c r="V124" s="35"/>
      <c r="W124" s="35"/>
      <c r="X124" s="35"/>
      <c r="Y124" s="35"/>
      <c r="Z124" s="35"/>
      <c r="AA124" s="35"/>
      <c r="AB124" s="35"/>
      <c r="AC124" s="35"/>
      <c r="AD124" s="35"/>
      <c r="AE124" s="35"/>
      <c r="AR124" s="199" t="s">
        <v>130</v>
      </c>
      <c r="AT124" s="199" t="s">
        <v>125</v>
      </c>
      <c r="AU124" s="199" t="s">
        <v>84</v>
      </c>
      <c r="AY124" s="18" t="s">
        <v>122</v>
      </c>
      <c r="BE124" s="200">
        <f>IF(N124="základní",J124,0)</f>
        <v>0</v>
      </c>
      <c r="BF124" s="200">
        <f>IF(N124="snížená",J124,0)</f>
        <v>0</v>
      </c>
      <c r="BG124" s="200">
        <f>IF(N124="zákl. přenesená",J124,0)</f>
        <v>0</v>
      </c>
      <c r="BH124" s="200">
        <f>IF(N124="sníž. přenesená",J124,0)</f>
        <v>0</v>
      </c>
      <c r="BI124" s="200">
        <f>IF(N124="nulová",J124,0)</f>
        <v>0</v>
      </c>
      <c r="BJ124" s="18" t="s">
        <v>80</v>
      </c>
      <c r="BK124" s="200">
        <f>ROUND(I124*H124,2)</f>
        <v>0</v>
      </c>
      <c r="BL124" s="18" t="s">
        <v>130</v>
      </c>
      <c r="BM124" s="199" t="s">
        <v>413</v>
      </c>
    </row>
    <row r="125" spans="1:65" s="2" customFormat="1" ht="39">
      <c r="A125" s="35"/>
      <c r="B125" s="36"/>
      <c r="C125" s="37"/>
      <c r="D125" s="201" t="s">
        <v>136</v>
      </c>
      <c r="E125" s="37"/>
      <c r="F125" s="202" t="s">
        <v>197</v>
      </c>
      <c r="G125" s="37"/>
      <c r="H125" s="37"/>
      <c r="I125" s="109"/>
      <c r="J125" s="37"/>
      <c r="K125" s="37"/>
      <c r="L125" s="40"/>
      <c r="M125" s="203"/>
      <c r="N125" s="204"/>
      <c r="O125" s="65"/>
      <c r="P125" s="65"/>
      <c r="Q125" s="65"/>
      <c r="R125" s="65"/>
      <c r="S125" s="65"/>
      <c r="T125" s="66"/>
      <c r="U125" s="35"/>
      <c r="V125" s="35"/>
      <c r="W125" s="35"/>
      <c r="X125" s="35"/>
      <c r="Y125" s="35"/>
      <c r="Z125" s="35"/>
      <c r="AA125" s="35"/>
      <c r="AB125" s="35"/>
      <c r="AC125" s="35"/>
      <c r="AD125" s="35"/>
      <c r="AE125" s="35"/>
      <c r="AT125" s="18" t="s">
        <v>136</v>
      </c>
      <c r="AU125" s="18" t="s">
        <v>84</v>
      </c>
    </row>
    <row r="126" spans="1:65" s="13" customFormat="1" ht="11.25">
      <c r="B126" s="205"/>
      <c r="C126" s="206"/>
      <c r="D126" s="201" t="s">
        <v>148</v>
      </c>
      <c r="E126" s="207" t="s">
        <v>19</v>
      </c>
      <c r="F126" s="208" t="s">
        <v>414</v>
      </c>
      <c r="G126" s="206"/>
      <c r="H126" s="209">
        <v>2</v>
      </c>
      <c r="I126" s="210"/>
      <c r="J126" s="206"/>
      <c r="K126" s="206"/>
      <c r="L126" s="211"/>
      <c r="M126" s="212"/>
      <c r="N126" s="213"/>
      <c r="O126" s="213"/>
      <c r="P126" s="213"/>
      <c r="Q126" s="213"/>
      <c r="R126" s="213"/>
      <c r="S126" s="213"/>
      <c r="T126" s="214"/>
      <c r="AT126" s="215" t="s">
        <v>148</v>
      </c>
      <c r="AU126" s="215" t="s">
        <v>84</v>
      </c>
      <c r="AV126" s="13" t="s">
        <v>84</v>
      </c>
      <c r="AW126" s="13" t="s">
        <v>36</v>
      </c>
      <c r="AX126" s="13" t="s">
        <v>80</v>
      </c>
      <c r="AY126" s="215" t="s">
        <v>122</v>
      </c>
    </row>
    <row r="127" spans="1:65" s="2" customFormat="1" ht="21.75" customHeight="1">
      <c r="A127" s="35"/>
      <c r="B127" s="36"/>
      <c r="C127" s="188" t="s">
        <v>193</v>
      </c>
      <c r="D127" s="188" t="s">
        <v>125</v>
      </c>
      <c r="E127" s="189" t="s">
        <v>415</v>
      </c>
      <c r="F127" s="190" t="s">
        <v>416</v>
      </c>
      <c r="G127" s="191" t="s">
        <v>145</v>
      </c>
      <c r="H127" s="192">
        <v>165.917</v>
      </c>
      <c r="I127" s="193"/>
      <c r="J127" s="194">
        <f>ROUND(I127*H127,2)</f>
        <v>0</v>
      </c>
      <c r="K127" s="190" t="s">
        <v>129</v>
      </c>
      <c r="L127" s="40"/>
      <c r="M127" s="195" t="s">
        <v>19</v>
      </c>
      <c r="N127" s="196" t="s">
        <v>46</v>
      </c>
      <c r="O127" s="65"/>
      <c r="P127" s="197">
        <f>O127*H127</f>
        <v>0</v>
      </c>
      <c r="Q127" s="197">
        <v>0</v>
      </c>
      <c r="R127" s="197">
        <f>Q127*H127</f>
        <v>0</v>
      </c>
      <c r="S127" s="197">
        <v>2.5000000000000001E-2</v>
      </c>
      <c r="T127" s="198">
        <f>S127*H127</f>
        <v>4.1479249999999999</v>
      </c>
      <c r="U127" s="35"/>
      <c r="V127" s="35"/>
      <c r="W127" s="35"/>
      <c r="X127" s="35"/>
      <c r="Y127" s="35"/>
      <c r="Z127" s="35"/>
      <c r="AA127" s="35"/>
      <c r="AB127" s="35"/>
      <c r="AC127" s="35"/>
      <c r="AD127" s="35"/>
      <c r="AE127" s="35"/>
      <c r="AR127" s="199" t="s">
        <v>130</v>
      </c>
      <c r="AT127" s="199" t="s">
        <v>125</v>
      </c>
      <c r="AU127" s="199" t="s">
        <v>84</v>
      </c>
      <c r="AY127" s="18" t="s">
        <v>122</v>
      </c>
      <c r="BE127" s="200">
        <f>IF(N127="základní",J127,0)</f>
        <v>0</v>
      </c>
      <c r="BF127" s="200">
        <f>IF(N127="snížená",J127,0)</f>
        <v>0</v>
      </c>
      <c r="BG127" s="200">
        <f>IF(N127="zákl. přenesená",J127,0)</f>
        <v>0</v>
      </c>
      <c r="BH127" s="200">
        <f>IF(N127="sníž. přenesená",J127,0)</f>
        <v>0</v>
      </c>
      <c r="BI127" s="200">
        <f>IF(N127="nulová",J127,0)</f>
        <v>0</v>
      </c>
      <c r="BJ127" s="18" t="s">
        <v>80</v>
      </c>
      <c r="BK127" s="200">
        <f>ROUND(I127*H127,2)</f>
        <v>0</v>
      </c>
      <c r="BL127" s="18" t="s">
        <v>130</v>
      </c>
      <c r="BM127" s="199" t="s">
        <v>417</v>
      </c>
    </row>
    <row r="128" spans="1:65" s="2" customFormat="1" ht="39">
      <c r="A128" s="35"/>
      <c r="B128" s="36"/>
      <c r="C128" s="37"/>
      <c r="D128" s="201" t="s">
        <v>136</v>
      </c>
      <c r="E128" s="37"/>
      <c r="F128" s="202" t="s">
        <v>197</v>
      </c>
      <c r="G128" s="37"/>
      <c r="H128" s="37"/>
      <c r="I128" s="109"/>
      <c r="J128" s="37"/>
      <c r="K128" s="37"/>
      <c r="L128" s="40"/>
      <c r="M128" s="203"/>
      <c r="N128" s="204"/>
      <c r="O128" s="65"/>
      <c r="P128" s="65"/>
      <c r="Q128" s="65"/>
      <c r="R128" s="65"/>
      <c r="S128" s="65"/>
      <c r="T128" s="66"/>
      <c r="U128" s="35"/>
      <c r="V128" s="35"/>
      <c r="W128" s="35"/>
      <c r="X128" s="35"/>
      <c r="Y128" s="35"/>
      <c r="Z128" s="35"/>
      <c r="AA128" s="35"/>
      <c r="AB128" s="35"/>
      <c r="AC128" s="35"/>
      <c r="AD128" s="35"/>
      <c r="AE128" s="35"/>
      <c r="AT128" s="18" t="s">
        <v>136</v>
      </c>
      <c r="AU128" s="18" t="s">
        <v>84</v>
      </c>
    </row>
    <row r="129" spans="1:65" s="13" customFormat="1" ht="11.25">
      <c r="B129" s="205"/>
      <c r="C129" s="206"/>
      <c r="D129" s="201" t="s">
        <v>148</v>
      </c>
      <c r="E129" s="207" t="s">
        <v>19</v>
      </c>
      <c r="F129" s="208" t="s">
        <v>418</v>
      </c>
      <c r="G129" s="206"/>
      <c r="H129" s="209">
        <v>27.981000000000002</v>
      </c>
      <c r="I129" s="210"/>
      <c r="J129" s="206"/>
      <c r="K129" s="206"/>
      <c r="L129" s="211"/>
      <c r="M129" s="212"/>
      <c r="N129" s="213"/>
      <c r="O129" s="213"/>
      <c r="P129" s="213"/>
      <c r="Q129" s="213"/>
      <c r="R129" s="213"/>
      <c r="S129" s="213"/>
      <c r="T129" s="214"/>
      <c r="AT129" s="215" t="s">
        <v>148</v>
      </c>
      <c r="AU129" s="215" t="s">
        <v>84</v>
      </c>
      <c r="AV129" s="13" t="s">
        <v>84</v>
      </c>
      <c r="AW129" s="13" t="s">
        <v>36</v>
      </c>
      <c r="AX129" s="13" t="s">
        <v>75</v>
      </c>
      <c r="AY129" s="215" t="s">
        <v>122</v>
      </c>
    </row>
    <row r="130" spans="1:65" s="13" customFormat="1" ht="11.25">
      <c r="B130" s="205"/>
      <c r="C130" s="206"/>
      <c r="D130" s="201" t="s">
        <v>148</v>
      </c>
      <c r="E130" s="207" t="s">
        <v>19</v>
      </c>
      <c r="F130" s="208" t="s">
        <v>419</v>
      </c>
      <c r="G130" s="206"/>
      <c r="H130" s="209">
        <v>33.048999999999999</v>
      </c>
      <c r="I130" s="210"/>
      <c r="J130" s="206"/>
      <c r="K130" s="206"/>
      <c r="L130" s="211"/>
      <c r="M130" s="212"/>
      <c r="N130" s="213"/>
      <c r="O130" s="213"/>
      <c r="P130" s="213"/>
      <c r="Q130" s="213"/>
      <c r="R130" s="213"/>
      <c r="S130" s="213"/>
      <c r="T130" s="214"/>
      <c r="AT130" s="215" t="s">
        <v>148</v>
      </c>
      <c r="AU130" s="215" t="s">
        <v>84</v>
      </c>
      <c r="AV130" s="13" t="s">
        <v>84</v>
      </c>
      <c r="AW130" s="13" t="s">
        <v>36</v>
      </c>
      <c r="AX130" s="13" t="s">
        <v>75</v>
      </c>
      <c r="AY130" s="215" t="s">
        <v>122</v>
      </c>
    </row>
    <row r="131" spans="1:65" s="13" customFormat="1" ht="11.25">
      <c r="B131" s="205"/>
      <c r="C131" s="206"/>
      <c r="D131" s="201" t="s">
        <v>148</v>
      </c>
      <c r="E131" s="207" t="s">
        <v>19</v>
      </c>
      <c r="F131" s="208" t="s">
        <v>420</v>
      </c>
      <c r="G131" s="206"/>
      <c r="H131" s="209">
        <v>38.119</v>
      </c>
      <c r="I131" s="210"/>
      <c r="J131" s="206"/>
      <c r="K131" s="206"/>
      <c r="L131" s="211"/>
      <c r="M131" s="212"/>
      <c r="N131" s="213"/>
      <c r="O131" s="213"/>
      <c r="P131" s="213"/>
      <c r="Q131" s="213"/>
      <c r="R131" s="213"/>
      <c r="S131" s="213"/>
      <c r="T131" s="214"/>
      <c r="AT131" s="215" t="s">
        <v>148</v>
      </c>
      <c r="AU131" s="215" t="s">
        <v>84</v>
      </c>
      <c r="AV131" s="13" t="s">
        <v>84</v>
      </c>
      <c r="AW131" s="13" t="s">
        <v>36</v>
      </c>
      <c r="AX131" s="13" t="s">
        <v>75</v>
      </c>
      <c r="AY131" s="215" t="s">
        <v>122</v>
      </c>
    </row>
    <row r="132" spans="1:65" s="13" customFormat="1" ht="11.25">
      <c r="B132" s="205"/>
      <c r="C132" s="206"/>
      <c r="D132" s="201" t="s">
        <v>148</v>
      </c>
      <c r="E132" s="207" t="s">
        <v>19</v>
      </c>
      <c r="F132" s="208" t="s">
        <v>421</v>
      </c>
      <c r="G132" s="206"/>
      <c r="H132" s="209">
        <v>43.189</v>
      </c>
      <c r="I132" s="210"/>
      <c r="J132" s="206"/>
      <c r="K132" s="206"/>
      <c r="L132" s="211"/>
      <c r="M132" s="212"/>
      <c r="N132" s="213"/>
      <c r="O132" s="213"/>
      <c r="P132" s="213"/>
      <c r="Q132" s="213"/>
      <c r="R132" s="213"/>
      <c r="S132" s="213"/>
      <c r="T132" s="214"/>
      <c r="AT132" s="215" t="s">
        <v>148</v>
      </c>
      <c r="AU132" s="215" t="s">
        <v>84</v>
      </c>
      <c r="AV132" s="13" t="s">
        <v>84</v>
      </c>
      <c r="AW132" s="13" t="s">
        <v>36</v>
      </c>
      <c r="AX132" s="13" t="s">
        <v>75</v>
      </c>
      <c r="AY132" s="215" t="s">
        <v>122</v>
      </c>
    </row>
    <row r="133" spans="1:65" s="13" customFormat="1" ht="11.25">
      <c r="B133" s="205"/>
      <c r="C133" s="206"/>
      <c r="D133" s="201" t="s">
        <v>148</v>
      </c>
      <c r="E133" s="207" t="s">
        <v>19</v>
      </c>
      <c r="F133" s="208" t="s">
        <v>422</v>
      </c>
      <c r="G133" s="206"/>
      <c r="H133" s="209">
        <v>23.579000000000001</v>
      </c>
      <c r="I133" s="210"/>
      <c r="J133" s="206"/>
      <c r="K133" s="206"/>
      <c r="L133" s="211"/>
      <c r="M133" s="212"/>
      <c r="N133" s="213"/>
      <c r="O133" s="213"/>
      <c r="P133" s="213"/>
      <c r="Q133" s="213"/>
      <c r="R133" s="213"/>
      <c r="S133" s="213"/>
      <c r="T133" s="214"/>
      <c r="AT133" s="215" t="s">
        <v>148</v>
      </c>
      <c r="AU133" s="215" t="s">
        <v>84</v>
      </c>
      <c r="AV133" s="13" t="s">
        <v>84</v>
      </c>
      <c r="AW133" s="13" t="s">
        <v>36</v>
      </c>
      <c r="AX133" s="13" t="s">
        <v>75</v>
      </c>
      <c r="AY133" s="215" t="s">
        <v>122</v>
      </c>
    </row>
    <row r="134" spans="1:65" s="15" customFormat="1" ht="11.25">
      <c r="B134" s="227"/>
      <c r="C134" s="228"/>
      <c r="D134" s="201" t="s">
        <v>148</v>
      </c>
      <c r="E134" s="229" t="s">
        <v>19</v>
      </c>
      <c r="F134" s="230" t="s">
        <v>155</v>
      </c>
      <c r="G134" s="228"/>
      <c r="H134" s="231">
        <v>165.917</v>
      </c>
      <c r="I134" s="232"/>
      <c r="J134" s="228"/>
      <c r="K134" s="228"/>
      <c r="L134" s="233"/>
      <c r="M134" s="234"/>
      <c r="N134" s="235"/>
      <c r="O134" s="235"/>
      <c r="P134" s="235"/>
      <c r="Q134" s="235"/>
      <c r="R134" s="235"/>
      <c r="S134" s="235"/>
      <c r="T134" s="236"/>
      <c r="AT134" s="237" t="s">
        <v>148</v>
      </c>
      <c r="AU134" s="237" t="s">
        <v>84</v>
      </c>
      <c r="AV134" s="15" t="s">
        <v>130</v>
      </c>
      <c r="AW134" s="15" t="s">
        <v>36</v>
      </c>
      <c r="AX134" s="15" t="s">
        <v>80</v>
      </c>
      <c r="AY134" s="237" t="s">
        <v>122</v>
      </c>
    </row>
    <row r="135" spans="1:65" s="12" customFormat="1" ht="22.9" customHeight="1">
      <c r="B135" s="172"/>
      <c r="C135" s="173"/>
      <c r="D135" s="174" t="s">
        <v>74</v>
      </c>
      <c r="E135" s="186" t="s">
        <v>212</v>
      </c>
      <c r="F135" s="186" t="s">
        <v>213</v>
      </c>
      <c r="G135" s="173"/>
      <c r="H135" s="173"/>
      <c r="I135" s="176"/>
      <c r="J135" s="187">
        <f>BK135</f>
        <v>0</v>
      </c>
      <c r="K135" s="173"/>
      <c r="L135" s="178"/>
      <c r="M135" s="179"/>
      <c r="N135" s="180"/>
      <c r="O135" s="180"/>
      <c r="P135" s="181">
        <f>SUM(P136:P143)</f>
        <v>0</v>
      </c>
      <c r="Q135" s="180"/>
      <c r="R135" s="181">
        <f>SUM(R136:R143)</f>
        <v>0</v>
      </c>
      <c r="S135" s="180"/>
      <c r="T135" s="182">
        <f>SUM(T136:T143)</f>
        <v>0</v>
      </c>
      <c r="AR135" s="183" t="s">
        <v>80</v>
      </c>
      <c r="AT135" s="184" t="s">
        <v>74</v>
      </c>
      <c r="AU135" s="184" t="s">
        <v>80</v>
      </c>
      <c r="AY135" s="183" t="s">
        <v>122</v>
      </c>
      <c r="BK135" s="185">
        <f>SUM(BK136:BK143)</f>
        <v>0</v>
      </c>
    </row>
    <row r="136" spans="1:65" s="2" customFormat="1" ht="21.75" customHeight="1">
      <c r="A136" s="35"/>
      <c r="B136" s="36"/>
      <c r="C136" s="188" t="s">
        <v>200</v>
      </c>
      <c r="D136" s="188" t="s">
        <v>125</v>
      </c>
      <c r="E136" s="189" t="s">
        <v>423</v>
      </c>
      <c r="F136" s="190" t="s">
        <v>424</v>
      </c>
      <c r="G136" s="191" t="s">
        <v>217</v>
      </c>
      <c r="H136" s="192">
        <v>4.3390000000000004</v>
      </c>
      <c r="I136" s="193"/>
      <c r="J136" s="194">
        <f>ROUND(I136*H136,2)</f>
        <v>0</v>
      </c>
      <c r="K136" s="190" t="s">
        <v>129</v>
      </c>
      <c r="L136" s="40"/>
      <c r="M136" s="195" t="s">
        <v>19</v>
      </c>
      <c r="N136" s="196" t="s">
        <v>46</v>
      </c>
      <c r="O136" s="65"/>
      <c r="P136" s="197">
        <f>O136*H136</f>
        <v>0</v>
      </c>
      <c r="Q136" s="197">
        <v>0</v>
      </c>
      <c r="R136" s="197">
        <f>Q136*H136</f>
        <v>0</v>
      </c>
      <c r="S136" s="197">
        <v>0</v>
      </c>
      <c r="T136" s="198">
        <f>S136*H136</f>
        <v>0</v>
      </c>
      <c r="U136" s="35"/>
      <c r="V136" s="35"/>
      <c r="W136" s="35"/>
      <c r="X136" s="35"/>
      <c r="Y136" s="35"/>
      <c r="Z136" s="35"/>
      <c r="AA136" s="35"/>
      <c r="AB136" s="35"/>
      <c r="AC136" s="35"/>
      <c r="AD136" s="35"/>
      <c r="AE136" s="35"/>
      <c r="AR136" s="199" t="s">
        <v>130</v>
      </c>
      <c r="AT136" s="199" t="s">
        <v>125</v>
      </c>
      <c r="AU136" s="199" t="s">
        <v>84</v>
      </c>
      <c r="AY136" s="18" t="s">
        <v>122</v>
      </c>
      <c r="BE136" s="200">
        <f>IF(N136="základní",J136,0)</f>
        <v>0</v>
      </c>
      <c r="BF136" s="200">
        <f>IF(N136="snížená",J136,0)</f>
        <v>0</v>
      </c>
      <c r="BG136" s="200">
        <f>IF(N136="zákl. přenesená",J136,0)</f>
        <v>0</v>
      </c>
      <c r="BH136" s="200">
        <f>IF(N136="sníž. přenesená",J136,0)</f>
        <v>0</v>
      </c>
      <c r="BI136" s="200">
        <f>IF(N136="nulová",J136,0)</f>
        <v>0</v>
      </c>
      <c r="BJ136" s="18" t="s">
        <v>80</v>
      </c>
      <c r="BK136" s="200">
        <f>ROUND(I136*H136,2)</f>
        <v>0</v>
      </c>
      <c r="BL136" s="18" t="s">
        <v>130</v>
      </c>
      <c r="BM136" s="199" t="s">
        <v>425</v>
      </c>
    </row>
    <row r="137" spans="1:65" s="2" customFormat="1" ht="107.25">
      <c r="A137" s="35"/>
      <c r="B137" s="36"/>
      <c r="C137" s="37"/>
      <c r="D137" s="201" t="s">
        <v>136</v>
      </c>
      <c r="E137" s="37"/>
      <c r="F137" s="202" t="s">
        <v>219</v>
      </c>
      <c r="G137" s="37"/>
      <c r="H137" s="37"/>
      <c r="I137" s="109"/>
      <c r="J137" s="37"/>
      <c r="K137" s="37"/>
      <c r="L137" s="40"/>
      <c r="M137" s="203"/>
      <c r="N137" s="204"/>
      <c r="O137" s="65"/>
      <c r="P137" s="65"/>
      <c r="Q137" s="65"/>
      <c r="R137" s="65"/>
      <c r="S137" s="65"/>
      <c r="T137" s="66"/>
      <c r="U137" s="35"/>
      <c r="V137" s="35"/>
      <c r="W137" s="35"/>
      <c r="X137" s="35"/>
      <c r="Y137" s="35"/>
      <c r="Z137" s="35"/>
      <c r="AA137" s="35"/>
      <c r="AB137" s="35"/>
      <c r="AC137" s="35"/>
      <c r="AD137" s="35"/>
      <c r="AE137" s="35"/>
      <c r="AT137" s="18" t="s">
        <v>136</v>
      </c>
      <c r="AU137" s="18" t="s">
        <v>84</v>
      </c>
    </row>
    <row r="138" spans="1:65" s="2" customFormat="1" ht="16.5" customHeight="1">
      <c r="A138" s="35"/>
      <c r="B138" s="36"/>
      <c r="C138" s="188" t="s">
        <v>207</v>
      </c>
      <c r="D138" s="188" t="s">
        <v>125</v>
      </c>
      <c r="E138" s="189" t="s">
        <v>220</v>
      </c>
      <c r="F138" s="190" t="s">
        <v>221</v>
      </c>
      <c r="G138" s="191" t="s">
        <v>217</v>
      </c>
      <c r="H138" s="192">
        <v>4.3390000000000004</v>
      </c>
      <c r="I138" s="193"/>
      <c r="J138" s="194">
        <f>ROUND(I138*H138,2)</f>
        <v>0</v>
      </c>
      <c r="K138" s="190" t="s">
        <v>129</v>
      </c>
      <c r="L138" s="40"/>
      <c r="M138" s="195" t="s">
        <v>19</v>
      </c>
      <c r="N138" s="196" t="s">
        <v>46</v>
      </c>
      <c r="O138" s="65"/>
      <c r="P138" s="197">
        <f>O138*H138</f>
        <v>0</v>
      </c>
      <c r="Q138" s="197">
        <v>0</v>
      </c>
      <c r="R138" s="197">
        <f>Q138*H138</f>
        <v>0</v>
      </c>
      <c r="S138" s="197">
        <v>0</v>
      </c>
      <c r="T138" s="198">
        <f>S138*H138</f>
        <v>0</v>
      </c>
      <c r="U138" s="35"/>
      <c r="V138" s="35"/>
      <c r="W138" s="35"/>
      <c r="X138" s="35"/>
      <c r="Y138" s="35"/>
      <c r="Z138" s="35"/>
      <c r="AA138" s="35"/>
      <c r="AB138" s="35"/>
      <c r="AC138" s="35"/>
      <c r="AD138" s="35"/>
      <c r="AE138" s="35"/>
      <c r="AR138" s="199" t="s">
        <v>130</v>
      </c>
      <c r="AT138" s="199" t="s">
        <v>125</v>
      </c>
      <c r="AU138" s="199" t="s">
        <v>84</v>
      </c>
      <c r="AY138" s="18" t="s">
        <v>122</v>
      </c>
      <c r="BE138" s="200">
        <f>IF(N138="základní",J138,0)</f>
        <v>0</v>
      </c>
      <c r="BF138" s="200">
        <f>IF(N138="snížená",J138,0)</f>
        <v>0</v>
      </c>
      <c r="BG138" s="200">
        <f>IF(N138="zákl. přenesená",J138,0)</f>
        <v>0</v>
      </c>
      <c r="BH138" s="200">
        <f>IF(N138="sníž. přenesená",J138,0)</f>
        <v>0</v>
      </c>
      <c r="BI138" s="200">
        <f>IF(N138="nulová",J138,0)</f>
        <v>0</v>
      </c>
      <c r="BJ138" s="18" t="s">
        <v>80</v>
      </c>
      <c r="BK138" s="200">
        <f>ROUND(I138*H138,2)</f>
        <v>0</v>
      </c>
      <c r="BL138" s="18" t="s">
        <v>130</v>
      </c>
      <c r="BM138" s="199" t="s">
        <v>426</v>
      </c>
    </row>
    <row r="139" spans="1:65" s="2" customFormat="1" ht="58.5">
      <c r="A139" s="35"/>
      <c r="B139" s="36"/>
      <c r="C139" s="37"/>
      <c r="D139" s="201" t="s">
        <v>136</v>
      </c>
      <c r="E139" s="37"/>
      <c r="F139" s="202" t="s">
        <v>223</v>
      </c>
      <c r="G139" s="37"/>
      <c r="H139" s="37"/>
      <c r="I139" s="109"/>
      <c r="J139" s="37"/>
      <c r="K139" s="37"/>
      <c r="L139" s="40"/>
      <c r="M139" s="203"/>
      <c r="N139" s="204"/>
      <c r="O139" s="65"/>
      <c r="P139" s="65"/>
      <c r="Q139" s="65"/>
      <c r="R139" s="65"/>
      <c r="S139" s="65"/>
      <c r="T139" s="66"/>
      <c r="U139" s="35"/>
      <c r="V139" s="35"/>
      <c r="W139" s="35"/>
      <c r="X139" s="35"/>
      <c r="Y139" s="35"/>
      <c r="Z139" s="35"/>
      <c r="AA139" s="35"/>
      <c r="AB139" s="35"/>
      <c r="AC139" s="35"/>
      <c r="AD139" s="35"/>
      <c r="AE139" s="35"/>
      <c r="AT139" s="18" t="s">
        <v>136</v>
      </c>
      <c r="AU139" s="18" t="s">
        <v>84</v>
      </c>
    </row>
    <row r="140" spans="1:65" s="2" customFormat="1" ht="21.75" customHeight="1">
      <c r="A140" s="35"/>
      <c r="B140" s="36"/>
      <c r="C140" s="188" t="s">
        <v>214</v>
      </c>
      <c r="D140" s="188" t="s">
        <v>125</v>
      </c>
      <c r="E140" s="189" t="s">
        <v>225</v>
      </c>
      <c r="F140" s="190" t="s">
        <v>226</v>
      </c>
      <c r="G140" s="191" t="s">
        <v>217</v>
      </c>
      <c r="H140" s="192">
        <v>60.746000000000002</v>
      </c>
      <c r="I140" s="193"/>
      <c r="J140" s="194">
        <f>ROUND(I140*H140,2)</f>
        <v>0</v>
      </c>
      <c r="K140" s="190" t="s">
        <v>129</v>
      </c>
      <c r="L140" s="40"/>
      <c r="M140" s="195" t="s">
        <v>19</v>
      </c>
      <c r="N140" s="196" t="s">
        <v>46</v>
      </c>
      <c r="O140" s="65"/>
      <c r="P140" s="197">
        <f>O140*H140</f>
        <v>0</v>
      </c>
      <c r="Q140" s="197">
        <v>0</v>
      </c>
      <c r="R140" s="197">
        <f>Q140*H140</f>
        <v>0</v>
      </c>
      <c r="S140" s="197">
        <v>0</v>
      </c>
      <c r="T140" s="198">
        <f>S140*H140</f>
        <v>0</v>
      </c>
      <c r="U140" s="35"/>
      <c r="V140" s="35"/>
      <c r="W140" s="35"/>
      <c r="X140" s="35"/>
      <c r="Y140" s="35"/>
      <c r="Z140" s="35"/>
      <c r="AA140" s="35"/>
      <c r="AB140" s="35"/>
      <c r="AC140" s="35"/>
      <c r="AD140" s="35"/>
      <c r="AE140" s="35"/>
      <c r="AR140" s="199" t="s">
        <v>130</v>
      </c>
      <c r="AT140" s="199" t="s">
        <v>125</v>
      </c>
      <c r="AU140" s="199" t="s">
        <v>84</v>
      </c>
      <c r="AY140" s="18" t="s">
        <v>122</v>
      </c>
      <c r="BE140" s="200">
        <f>IF(N140="základní",J140,0)</f>
        <v>0</v>
      </c>
      <c r="BF140" s="200">
        <f>IF(N140="snížená",J140,0)</f>
        <v>0</v>
      </c>
      <c r="BG140" s="200">
        <f>IF(N140="zákl. přenesená",J140,0)</f>
        <v>0</v>
      </c>
      <c r="BH140" s="200">
        <f>IF(N140="sníž. přenesená",J140,0)</f>
        <v>0</v>
      </c>
      <c r="BI140" s="200">
        <f>IF(N140="nulová",J140,0)</f>
        <v>0</v>
      </c>
      <c r="BJ140" s="18" t="s">
        <v>80</v>
      </c>
      <c r="BK140" s="200">
        <f>ROUND(I140*H140,2)</f>
        <v>0</v>
      </c>
      <c r="BL140" s="18" t="s">
        <v>130</v>
      </c>
      <c r="BM140" s="199" t="s">
        <v>427</v>
      </c>
    </row>
    <row r="141" spans="1:65" s="2" customFormat="1" ht="58.5">
      <c r="A141" s="35"/>
      <c r="B141" s="36"/>
      <c r="C141" s="37"/>
      <c r="D141" s="201" t="s">
        <v>136</v>
      </c>
      <c r="E141" s="37"/>
      <c r="F141" s="202" t="s">
        <v>228</v>
      </c>
      <c r="G141" s="37"/>
      <c r="H141" s="37"/>
      <c r="I141" s="109"/>
      <c r="J141" s="37"/>
      <c r="K141" s="37"/>
      <c r="L141" s="40"/>
      <c r="M141" s="203"/>
      <c r="N141" s="204"/>
      <c r="O141" s="65"/>
      <c r="P141" s="65"/>
      <c r="Q141" s="65"/>
      <c r="R141" s="65"/>
      <c r="S141" s="65"/>
      <c r="T141" s="66"/>
      <c r="U141" s="35"/>
      <c r="V141" s="35"/>
      <c r="W141" s="35"/>
      <c r="X141" s="35"/>
      <c r="Y141" s="35"/>
      <c r="Z141" s="35"/>
      <c r="AA141" s="35"/>
      <c r="AB141" s="35"/>
      <c r="AC141" s="35"/>
      <c r="AD141" s="35"/>
      <c r="AE141" s="35"/>
      <c r="AT141" s="18" t="s">
        <v>136</v>
      </c>
      <c r="AU141" s="18" t="s">
        <v>84</v>
      </c>
    </row>
    <row r="142" spans="1:65" s="13" customFormat="1" ht="11.25">
      <c r="B142" s="205"/>
      <c r="C142" s="206"/>
      <c r="D142" s="201" t="s">
        <v>148</v>
      </c>
      <c r="E142" s="206"/>
      <c r="F142" s="208" t="s">
        <v>428</v>
      </c>
      <c r="G142" s="206"/>
      <c r="H142" s="209">
        <v>60.746000000000002</v>
      </c>
      <c r="I142" s="210"/>
      <c r="J142" s="206"/>
      <c r="K142" s="206"/>
      <c r="L142" s="211"/>
      <c r="M142" s="212"/>
      <c r="N142" s="213"/>
      <c r="O142" s="213"/>
      <c r="P142" s="213"/>
      <c r="Q142" s="213"/>
      <c r="R142" s="213"/>
      <c r="S142" s="213"/>
      <c r="T142" s="214"/>
      <c r="AT142" s="215" t="s">
        <v>148</v>
      </c>
      <c r="AU142" s="215" t="s">
        <v>84</v>
      </c>
      <c r="AV142" s="13" t="s">
        <v>84</v>
      </c>
      <c r="AW142" s="13" t="s">
        <v>4</v>
      </c>
      <c r="AX142" s="13" t="s">
        <v>80</v>
      </c>
      <c r="AY142" s="215" t="s">
        <v>122</v>
      </c>
    </row>
    <row r="143" spans="1:65" s="2" customFormat="1" ht="16.5" customHeight="1">
      <c r="A143" s="35"/>
      <c r="B143" s="36"/>
      <c r="C143" s="238" t="s">
        <v>8</v>
      </c>
      <c r="D143" s="238" t="s">
        <v>231</v>
      </c>
      <c r="E143" s="239" t="s">
        <v>232</v>
      </c>
      <c r="F143" s="240" t="s">
        <v>233</v>
      </c>
      <c r="G143" s="241" t="s">
        <v>217</v>
      </c>
      <c r="H143" s="242">
        <v>4.3390000000000004</v>
      </c>
      <c r="I143" s="243"/>
      <c r="J143" s="244">
        <f>ROUND(I143*H143,2)</f>
        <v>0</v>
      </c>
      <c r="K143" s="240" t="s">
        <v>129</v>
      </c>
      <c r="L143" s="245"/>
      <c r="M143" s="246" t="s">
        <v>19</v>
      </c>
      <c r="N143" s="247" t="s">
        <v>46</v>
      </c>
      <c r="O143" s="65"/>
      <c r="P143" s="197">
        <f>O143*H143</f>
        <v>0</v>
      </c>
      <c r="Q143" s="197">
        <v>0</v>
      </c>
      <c r="R143" s="197">
        <f>Q143*H143</f>
        <v>0</v>
      </c>
      <c r="S143" s="197">
        <v>0</v>
      </c>
      <c r="T143" s="198">
        <f>S143*H143</f>
        <v>0</v>
      </c>
      <c r="U143" s="35"/>
      <c r="V143" s="35"/>
      <c r="W143" s="35"/>
      <c r="X143" s="35"/>
      <c r="Y143" s="35"/>
      <c r="Z143" s="35"/>
      <c r="AA143" s="35"/>
      <c r="AB143" s="35"/>
      <c r="AC143" s="35"/>
      <c r="AD143" s="35"/>
      <c r="AE143" s="35"/>
      <c r="AR143" s="199" t="s">
        <v>176</v>
      </c>
      <c r="AT143" s="199" t="s">
        <v>231</v>
      </c>
      <c r="AU143" s="199" t="s">
        <v>84</v>
      </c>
      <c r="AY143" s="18" t="s">
        <v>122</v>
      </c>
      <c r="BE143" s="200">
        <f>IF(N143="základní",J143,0)</f>
        <v>0</v>
      </c>
      <c r="BF143" s="200">
        <f>IF(N143="snížená",J143,0)</f>
        <v>0</v>
      </c>
      <c r="BG143" s="200">
        <f>IF(N143="zákl. přenesená",J143,0)</f>
        <v>0</v>
      </c>
      <c r="BH143" s="200">
        <f>IF(N143="sníž. přenesená",J143,0)</f>
        <v>0</v>
      </c>
      <c r="BI143" s="200">
        <f>IF(N143="nulová",J143,0)</f>
        <v>0</v>
      </c>
      <c r="BJ143" s="18" t="s">
        <v>80</v>
      </c>
      <c r="BK143" s="200">
        <f>ROUND(I143*H143,2)</f>
        <v>0</v>
      </c>
      <c r="BL143" s="18" t="s">
        <v>130</v>
      </c>
      <c r="BM143" s="199" t="s">
        <v>429</v>
      </c>
    </row>
    <row r="144" spans="1:65" s="12" customFormat="1" ht="22.9" customHeight="1">
      <c r="B144" s="172"/>
      <c r="C144" s="173"/>
      <c r="D144" s="174" t="s">
        <v>74</v>
      </c>
      <c r="E144" s="186" t="s">
        <v>235</v>
      </c>
      <c r="F144" s="186" t="s">
        <v>236</v>
      </c>
      <c r="G144" s="173"/>
      <c r="H144" s="173"/>
      <c r="I144" s="176"/>
      <c r="J144" s="187">
        <f>BK144</f>
        <v>0</v>
      </c>
      <c r="K144" s="173"/>
      <c r="L144" s="178"/>
      <c r="M144" s="179"/>
      <c r="N144" s="180"/>
      <c r="O144" s="180"/>
      <c r="P144" s="181">
        <f>SUM(P145:P146)</f>
        <v>0</v>
      </c>
      <c r="Q144" s="180"/>
      <c r="R144" s="181">
        <f>SUM(R145:R146)</f>
        <v>0</v>
      </c>
      <c r="S144" s="180"/>
      <c r="T144" s="182">
        <f>SUM(T145:T146)</f>
        <v>0</v>
      </c>
      <c r="AR144" s="183" t="s">
        <v>80</v>
      </c>
      <c r="AT144" s="184" t="s">
        <v>74</v>
      </c>
      <c r="AU144" s="184" t="s">
        <v>80</v>
      </c>
      <c r="AY144" s="183" t="s">
        <v>122</v>
      </c>
      <c r="BK144" s="185">
        <f>SUM(BK145:BK146)</f>
        <v>0</v>
      </c>
    </row>
    <row r="145" spans="1:65" s="2" customFormat="1" ht="21.75" customHeight="1">
      <c r="A145" s="35"/>
      <c r="B145" s="36"/>
      <c r="C145" s="188" t="s">
        <v>224</v>
      </c>
      <c r="D145" s="188" t="s">
        <v>125</v>
      </c>
      <c r="E145" s="189" t="s">
        <v>430</v>
      </c>
      <c r="F145" s="190" t="s">
        <v>431</v>
      </c>
      <c r="G145" s="191" t="s">
        <v>217</v>
      </c>
      <c r="H145" s="192">
        <v>1.33</v>
      </c>
      <c r="I145" s="193"/>
      <c r="J145" s="194">
        <f>ROUND(I145*H145,2)</f>
        <v>0</v>
      </c>
      <c r="K145" s="190" t="s">
        <v>129</v>
      </c>
      <c r="L145" s="40"/>
      <c r="M145" s="195" t="s">
        <v>19</v>
      </c>
      <c r="N145" s="196" t="s">
        <v>46</v>
      </c>
      <c r="O145" s="65"/>
      <c r="P145" s="197">
        <f>O145*H145</f>
        <v>0</v>
      </c>
      <c r="Q145" s="197">
        <v>0</v>
      </c>
      <c r="R145" s="197">
        <f>Q145*H145</f>
        <v>0</v>
      </c>
      <c r="S145" s="197">
        <v>0</v>
      </c>
      <c r="T145" s="198">
        <f>S145*H145</f>
        <v>0</v>
      </c>
      <c r="U145" s="35"/>
      <c r="V145" s="35"/>
      <c r="W145" s="35"/>
      <c r="X145" s="35"/>
      <c r="Y145" s="35"/>
      <c r="Z145" s="35"/>
      <c r="AA145" s="35"/>
      <c r="AB145" s="35"/>
      <c r="AC145" s="35"/>
      <c r="AD145" s="35"/>
      <c r="AE145" s="35"/>
      <c r="AR145" s="199" t="s">
        <v>130</v>
      </c>
      <c r="AT145" s="199" t="s">
        <v>125</v>
      </c>
      <c r="AU145" s="199" t="s">
        <v>84</v>
      </c>
      <c r="AY145" s="18" t="s">
        <v>122</v>
      </c>
      <c r="BE145" s="200">
        <f>IF(N145="základní",J145,0)</f>
        <v>0</v>
      </c>
      <c r="BF145" s="200">
        <f>IF(N145="snížená",J145,0)</f>
        <v>0</v>
      </c>
      <c r="BG145" s="200">
        <f>IF(N145="zákl. přenesená",J145,0)</f>
        <v>0</v>
      </c>
      <c r="BH145" s="200">
        <f>IF(N145="sníž. přenesená",J145,0)</f>
        <v>0</v>
      </c>
      <c r="BI145" s="200">
        <f>IF(N145="nulová",J145,0)</f>
        <v>0</v>
      </c>
      <c r="BJ145" s="18" t="s">
        <v>80</v>
      </c>
      <c r="BK145" s="200">
        <f>ROUND(I145*H145,2)</f>
        <v>0</v>
      </c>
      <c r="BL145" s="18" t="s">
        <v>130</v>
      </c>
      <c r="BM145" s="199" t="s">
        <v>432</v>
      </c>
    </row>
    <row r="146" spans="1:65" s="2" customFormat="1" ht="58.5">
      <c r="A146" s="35"/>
      <c r="B146" s="36"/>
      <c r="C146" s="37"/>
      <c r="D146" s="201" t="s">
        <v>136</v>
      </c>
      <c r="E146" s="37"/>
      <c r="F146" s="202" t="s">
        <v>241</v>
      </c>
      <c r="G146" s="37"/>
      <c r="H146" s="37"/>
      <c r="I146" s="109"/>
      <c r="J146" s="37"/>
      <c r="K146" s="37"/>
      <c r="L146" s="40"/>
      <c r="M146" s="203"/>
      <c r="N146" s="204"/>
      <c r="O146" s="65"/>
      <c r="P146" s="65"/>
      <c r="Q146" s="65"/>
      <c r="R146" s="65"/>
      <c r="S146" s="65"/>
      <c r="T146" s="66"/>
      <c r="U146" s="35"/>
      <c r="V146" s="35"/>
      <c r="W146" s="35"/>
      <c r="X146" s="35"/>
      <c r="Y146" s="35"/>
      <c r="Z146" s="35"/>
      <c r="AA146" s="35"/>
      <c r="AB146" s="35"/>
      <c r="AC146" s="35"/>
      <c r="AD146" s="35"/>
      <c r="AE146" s="35"/>
      <c r="AT146" s="18" t="s">
        <v>136</v>
      </c>
      <c r="AU146" s="18" t="s">
        <v>84</v>
      </c>
    </row>
    <row r="147" spans="1:65" s="12" customFormat="1" ht="25.9" customHeight="1">
      <c r="B147" s="172"/>
      <c r="C147" s="173"/>
      <c r="D147" s="174" t="s">
        <v>74</v>
      </c>
      <c r="E147" s="175" t="s">
        <v>242</v>
      </c>
      <c r="F147" s="175" t="s">
        <v>243</v>
      </c>
      <c r="G147" s="173"/>
      <c r="H147" s="173"/>
      <c r="I147" s="176"/>
      <c r="J147" s="177">
        <f>BK147</f>
        <v>0</v>
      </c>
      <c r="K147" s="173"/>
      <c r="L147" s="178"/>
      <c r="M147" s="179"/>
      <c r="N147" s="180"/>
      <c r="O147" s="180"/>
      <c r="P147" s="181">
        <f>P148+P150+P159+P166</f>
        <v>0</v>
      </c>
      <c r="Q147" s="180"/>
      <c r="R147" s="181">
        <f>R148+R150+R159+R166</f>
        <v>2.9516760400000002</v>
      </c>
      <c r="S147" s="180"/>
      <c r="T147" s="182">
        <f>T148+T150+T159+T166</f>
        <v>0</v>
      </c>
      <c r="AR147" s="183" t="s">
        <v>84</v>
      </c>
      <c r="AT147" s="184" t="s">
        <v>74</v>
      </c>
      <c r="AU147" s="184" t="s">
        <v>75</v>
      </c>
      <c r="AY147" s="183" t="s">
        <v>122</v>
      </c>
      <c r="BK147" s="185">
        <f>BK148+BK150+BK159+BK166</f>
        <v>0</v>
      </c>
    </row>
    <row r="148" spans="1:65" s="12" customFormat="1" ht="22.9" customHeight="1">
      <c r="B148" s="172"/>
      <c r="C148" s="173"/>
      <c r="D148" s="174" t="s">
        <v>74</v>
      </c>
      <c r="E148" s="186" t="s">
        <v>433</v>
      </c>
      <c r="F148" s="186" t="s">
        <v>434</v>
      </c>
      <c r="G148" s="173"/>
      <c r="H148" s="173"/>
      <c r="I148" s="176"/>
      <c r="J148" s="187">
        <f>BK148</f>
        <v>0</v>
      </c>
      <c r="K148" s="173"/>
      <c r="L148" s="178"/>
      <c r="M148" s="179"/>
      <c r="N148" s="180"/>
      <c r="O148" s="180"/>
      <c r="P148" s="181">
        <f>P149</f>
        <v>0</v>
      </c>
      <c r="Q148" s="180"/>
      <c r="R148" s="181">
        <f>R149</f>
        <v>0</v>
      </c>
      <c r="S148" s="180"/>
      <c r="T148" s="182">
        <f>T149</f>
        <v>0</v>
      </c>
      <c r="AR148" s="183" t="s">
        <v>84</v>
      </c>
      <c r="AT148" s="184" t="s">
        <v>74</v>
      </c>
      <c r="AU148" s="184" t="s">
        <v>80</v>
      </c>
      <c r="AY148" s="183" t="s">
        <v>122</v>
      </c>
      <c r="BK148" s="185">
        <f>BK149</f>
        <v>0</v>
      </c>
    </row>
    <row r="149" spans="1:65" s="2" customFormat="1" ht="16.5" customHeight="1">
      <c r="A149" s="35"/>
      <c r="B149" s="36"/>
      <c r="C149" s="188" t="s">
        <v>230</v>
      </c>
      <c r="D149" s="188" t="s">
        <v>125</v>
      </c>
      <c r="E149" s="189" t="s">
        <v>435</v>
      </c>
      <c r="F149" s="190" t="s">
        <v>436</v>
      </c>
      <c r="G149" s="191" t="s">
        <v>19</v>
      </c>
      <c r="H149" s="192">
        <v>1</v>
      </c>
      <c r="I149" s="193"/>
      <c r="J149" s="194">
        <f>ROUND(I149*H149,2)</f>
        <v>0</v>
      </c>
      <c r="K149" s="190" t="s">
        <v>249</v>
      </c>
      <c r="L149" s="40"/>
      <c r="M149" s="195" t="s">
        <v>19</v>
      </c>
      <c r="N149" s="196" t="s">
        <v>46</v>
      </c>
      <c r="O149" s="65"/>
      <c r="P149" s="197">
        <f>O149*H149</f>
        <v>0</v>
      </c>
      <c r="Q149" s="197">
        <v>0</v>
      </c>
      <c r="R149" s="197">
        <f>Q149*H149</f>
        <v>0</v>
      </c>
      <c r="S149" s="197">
        <v>0</v>
      </c>
      <c r="T149" s="198">
        <f>S149*H149</f>
        <v>0</v>
      </c>
      <c r="U149" s="35"/>
      <c r="V149" s="35"/>
      <c r="W149" s="35"/>
      <c r="X149" s="35"/>
      <c r="Y149" s="35"/>
      <c r="Z149" s="35"/>
      <c r="AA149" s="35"/>
      <c r="AB149" s="35"/>
      <c r="AC149" s="35"/>
      <c r="AD149" s="35"/>
      <c r="AE149" s="35"/>
      <c r="AR149" s="199" t="s">
        <v>224</v>
      </c>
      <c r="AT149" s="199" t="s">
        <v>125</v>
      </c>
      <c r="AU149" s="199" t="s">
        <v>84</v>
      </c>
      <c r="AY149" s="18" t="s">
        <v>122</v>
      </c>
      <c r="BE149" s="200">
        <f>IF(N149="základní",J149,0)</f>
        <v>0</v>
      </c>
      <c r="BF149" s="200">
        <f>IF(N149="snížená",J149,0)</f>
        <v>0</v>
      </c>
      <c r="BG149" s="200">
        <f>IF(N149="zákl. přenesená",J149,0)</f>
        <v>0</v>
      </c>
      <c r="BH149" s="200">
        <f>IF(N149="sníž. přenesená",J149,0)</f>
        <v>0</v>
      </c>
      <c r="BI149" s="200">
        <f>IF(N149="nulová",J149,0)</f>
        <v>0</v>
      </c>
      <c r="BJ149" s="18" t="s">
        <v>80</v>
      </c>
      <c r="BK149" s="200">
        <f>ROUND(I149*H149,2)</f>
        <v>0</v>
      </c>
      <c r="BL149" s="18" t="s">
        <v>224</v>
      </c>
      <c r="BM149" s="199" t="s">
        <v>437</v>
      </c>
    </row>
    <row r="150" spans="1:65" s="12" customFormat="1" ht="22.9" customHeight="1">
      <c r="B150" s="172"/>
      <c r="C150" s="173"/>
      <c r="D150" s="174" t="s">
        <v>74</v>
      </c>
      <c r="E150" s="186" t="s">
        <v>251</v>
      </c>
      <c r="F150" s="186" t="s">
        <v>252</v>
      </c>
      <c r="G150" s="173"/>
      <c r="H150" s="173"/>
      <c r="I150" s="176"/>
      <c r="J150" s="187">
        <f>BK150</f>
        <v>0</v>
      </c>
      <c r="K150" s="173"/>
      <c r="L150" s="178"/>
      <c r="M150" s="179"/>
      <c r="N150" s="180"/>
      <c r="O150" s="180"/>
      <c r="P150" s="181">
        <f>SUM(P151:P158)</f>
        <v>0</v>
      </c>
      <c r="Q150" s="180"/>
      <c r="R150" s="181">
        <f>SUM(R151:R158)</f>
        <v>0.20900000000000002</v>
      </c>
      <c r="S150" s="180"/>
      <c r="T150" s="182">
        <f>SUM(T151:T158)</f>
        <v>0</v>
      </c>
      <c r="AR150" s="183" t="s">
        <v>84</v>
      </c>
      <c r="AT150" s="184" t="s">
        <v>74</v>
      </c>
      <c r="AU150" s="184" t="s">
        <v>80</v>
      </c>
      <c r="AY150" s="183" t="s">
        <v>122</v>
      </c>
      <c r="BK150" s="185">
        <f>SUM(BK151:BK158)</f>
        <v>0</v>
      </c>
    </row>
    <row r="151" spans="1:65" s="2" customFormat="1" ht="16.5" customHeight="1">
      <c r="A151" s="35"/>
      <c r="B151" s="36"/>
      <c r="C151" s="188" t="s">
        <v>237</v>
      </c>
      <c r="D151" s="188" t="s">
        <v>125</v>
      </c>
      <c r="E151" s="189" t="s">
        <v>438</v>
      </c>
      <c r="F151" s="190" t="s">
        <v>439</v>
      </c>
      <c r="G151" s="191" t="s">
        <v>128</v>
      </c>
      <c r="H151" s="192">
        <v>2</v>
      </c>
      <c r="I151" s="193"/>
      <c r="J151" s="194">
        <f t="shared" ref="J151:J157" si="0">ROUND(I151*H151,2)</f>
        <v>0</v>
      </c>
      <c r="K151" s="190" t="s">
        <v>129</v>
      </c>
      <c r="L151" s="40"/>
      <c r="M151" s="195" t="s">
        <v>19</v>
      </c>
      <c r="N151" s="196" t="s">
        <v>46</v>
      </c>
      <c r="O151" s="65"/>
      <c r="P151" s="197">
        <f t="shared" ref="P151:P157" si="1">O151*H151</f>
        <v>0</v>
      </c>
      <c r="Q151" s="197">
        <v>3.1E-2</v>
      </c>
      <c r="R151" s="197">
        <f t="shared" ref="R151:R157" si="2">Q151*H151</f>
        <v>6.2E-2</v>
      </c>
      <c r="S151" s="197">
        <v>0</v>
      </c>
      <c r="T151" s="198">
        <f t="shared" ref="T151:T157" si="3">S151*H151</f>
        <v>0</v>
      </c>
      <c r="U151" s="35"/>
      <c r="V151" s="35"/>
      <c r="W151" s="35"/>
      <c r="X151" s="35"/>
      <c r="Y151" s="35"/>
      <c r="Z151" s="35"/>
      <c r="AA151" s="35"/>
      <c r="AB151" s="35"/>
      <c r="AC151" s="35"/>
      <c r="AD151" s="35"/>
      <c r="AE151" s="35"/>
      <c r="AR151" s="199" t="s">
        <v>224</v>
      </c>
      <c r="AT151" s="199" t="s">
        <v>125</v>
      </c>
      <c r="AU151" s="199" t="s">
        <v>84</v>
      </c>
      <c r="AY151" s="18" t="s">
        <v>122</v>
      </c>
      <c r="BE151" s="200">
        <f t="shared" ref="BE151:BE157" si="4">IF(N151="základní",J151,0)</f>
        <v>0</v>
      </c>
      <c r="BF151" s="200">
        <f t="shared" ref="BF151:BF157" si="5">IF(N151="snížená",J151,0)</f>
        <v>0</v>
      </c>
      <c r="BG151" s="200">
        <f t="shared" ref="BG151:BG157" si="6">IF(N151="zákl. přenesená",J151,0)</f>
        <v>0</v>
      </c>
      <c r="BH151" s="200">
        <f t="shared" ref="BH151:BH157" si="7">IF(N151="sníž. přenesená",J151,0)</f>
        <v>0</v>
      </c>
      <c r="BI151" s="200">
        <f t="shared" ref="BI151:BI157" si="8">IF(N151="nulová",J151,0)</f>
        <v>0</v>
      </c>
      <c r="BJ151" s="18" t="s">
        <v>80</v>
      </c>
      <c r="BK151" s="200">
        <f t="shared" ref="BK151:BK157" si="9">ROUND(I151*H151,2)</f>
        <v>0</v>
      </c>
      <c r="BL151" s="18" t="s">
        <v>224</v>
      </c>
      <c r="BM151" s="199" t="s">
        <v>440</v>
      </c>
    </row>
    <row r="152" spans="1:65" s="2" customFormat="1" ht="16.5" customHeight="1">
      <c r="A152" s="35"/>
      <c r="B152" s="36"/>
      <c r="C152" s="188" t="s">
        <v>246</v>
      </c>
      <c r="D152" s="188" t="s">
        <v>125</v>
      </c>
      <c r="E152" s="189" t="s">
        <v>441</v>
      </c>
      <c r="F152" s="190" t="s">
        <v>442</v>
      </c>
      <c r="G152" s="191" t="s">
        <v>128</v>
      </c>
      <c r="H152" s="192">
        <v>2</v>
      </c>
      <c r="I152" s="193"/>
      <c r="J152" s="194">
        <f t="shared" si="0"/>
        <v>0</v>
      </c>
      <c r="K152" s="190" t="s">
        <v>249</v>
      </c>
      <c r="L152" s="40"/>
      <c r="M152" s="195" t="s">
        <v>19</v>
      </c>
      <c r="N152" s="196" t="s">
        <v>46</v>
      </c>
      <c r="O152" s="65"/>
      <c r="P152" s="197">
        <f t="shared" si="1"/>
        <v>0</v>
      </c>
      <c r="Q152" s="197">
        <v>3.1E-2</v>
      </c>
      <c r="R152" s="197">
        <f t="shared" si="2"/>
        <v>6.2E-2</v>
      </c>
      <c r="S152" s="197">
        <v>0</v>
      </c>
      <c r="T152" s="198">
        <f t="shared" si="3"/>
        <v>0</v>
      </c>
      <c r="U152" s="35"/>
      <c r="V152" s="35"/>
      <c r="W152" s="35"/>
      <c r="X152" s="35"/>
      <c r="Y152" s="35"/>
      <c r="Z152" s="35"/>
      <c r="AA152" s="35"/>
      <c r="AB152" s="35"/>
      <c r="AC152" s="35"/>
      <c r="AD152" s="35"/>
      <c r="AE152" s="35"/>
      <c r="AR152" s="199" t="s">
        <v>224</v>
      </c>
      <c r="AT152" s="199" t="s">
        <v>125</v>
      </c>
      <c r="AU152" s="199" t="s">
        <v>84</v>
      </c>
      <c r="AY152" s="18" t="s">
        <v>122</v>
      </c>
      <c r="BE152" s="200">
        <f t="shared" si="4"/>
        <v>0</v>
      </c>
      <c r="BF152" s="200">
        <f t="shared" si="5"/>
        <v>0</v>
      </c>
      <c r="BG152" s="200">
        <f t="shared" si="6"/>
        <v>0</v>
      </c>
      <c r="BH152" s="200">
        <f t="shared" si="7"/>
        <v>0</v>
      </c>
      <c r="BI152" s="200">
        <f t="shared" si="8"/>
        <v>0</v>
      </c>
      <c r="BJ152" s="18" t="s">
        <v>80</v>
      </c>
      <c r="BK152" s="200">
        <f t="shared" si="9"/>
        <v>0</v>
      </c>
      <c r="BL152" s="18" t="s">
        <v>224</v>
      </c>
      <c r="BM152" s="199" t="s">
        <v>443</v>
      </c>
    </row>
    <row r="153" spans="1:65" s="2" customFormat="1" ht="16.5" customHeight="1">
      <c r="A153" s="35"/>
      <c r="B153" s="36"/>
      <c r="C153" s="188" t="s">
        <v>253</v>
      </c>
      <c r="D153" s="188" t="s">
        <v>125</v>
      </c>
      <c r="E153" s="189" t="s">
        <v>444</v>
      </c>
      <c r="F153" s="190" t="s">
        <v>445</v>
      </c>
      <c r="G153" s="191" t="s">
        <v>128</v>
      </c>
      <c r="H153" s="192">
        <v>2</v>
      </c>
      <c r="I153" s="193"/>
      <c r="J153" s="194">
        <f t="shared" si="0"/>
        <v>0</v>
      </c>
      <c r="K153" s="190" t="s">
        <v>249</v>
      </c>
      <c r="L153" s="40"/>
      <c r="M153" s="195" t="s">
        <v>19</v>
      </c>
      <c r="N153" s="196" t="s">
        <v>46</v>
      </c>
      <c r="O153" s="65"/>
      <c r="P153" s="197">
        <f t="shared" si="1"/>
        <v>0</v>
      </c>
      <c r="Q153" s="197">
        <v>0</v>
      </c>
      <c r="R153" s="197">
        <f t="shared" si="2"/>
        <v>0</v>
      </c>
      <c r="S153" s="197">
        <v>0</v>
      </c>
      <c r="T153" s="198">
        <f t="shared" si="3"/>
        <v>0</v>
      </c>
      <c r="U153" s="35"/>
      <c r="V153" s="35"/>
      <c r="W153" s="35"/>
      <c r="X153" s="35"/>
      <c r="Y153" s="35"/>
      <c r="Z153" s="35"/>
      <c r="AA153" s="35"/>
      <c r="AB153" s="35"/>
      <c r="AC153" s="35"/>
      <c r="AD153" s="35"/>
      <c r="AE153" s="35"/>
      <c r="AR153" s="199" t="s">
        <v>224</v>
      </c>
      <c r="AT153" s="199" t="s">
        <v>125</v>
      </c>
      <c r="AU153" s="199" t="s">
        <v>84</v>
      </c>
      <c r="AY153" s="18" t="s">
        <v>122</v>
      </c>
      <c r="BE153" s="200">
        <f t="shared" si="4"/>
        <v>0</v>
      </c>
      <c r="BF153" s="200">
        <f t="shared" si="5"/>
        <v>0</v>
      </c>
      <c r="BG153" s="200">
        <f t="shared" si="6"/>
        <v>0</v>
      </c>
      <c r="BH153" s="200">
        <f t="shared" si="7"/>
        <v>0</v>
      </c>
      <c r="BI153" s="200">
        <f t="shared" si="8"/>
        <v>0</v>
      </c>
      <c r="BJ153" s="18" t="s">
        <v>80</v>
      </c>
      <c r="BK153" s="200">
        <f t="shared" si="9"/>
        <v>0</v>
      </c>
      <c r="BL153" s="18" t="s">
        <v>224</v>
      </c>
      <c r="BM153" s="199" t="s">
        <v>446</v>
      </c>
    </row>
    <row r="154" spans="1:65" s="2" customFormat="1" ht="16.5" customHeight="1">
      <c r="A154" s="35"/>
      <c r="B154" s="36"/>
      <c r="C154" s="188" t="s">
        <v>7</v>
      </c>
      <c r="D154" s="188" t="s">
        <v>125</v>
      </c>
      <c r="E154" s="189" t="s">
        <v>447</v>
      </c>
      <c r="F154" s="190" t="s">
        <v>448</v>
      </c>
      <c r="G154" s="191" t="s">
        <v>128</v>
      </c>
      <c r="H154" s="192">
        <v>4</v>
      </c>
      <c r="I154" s="193"/>
      <c r="J154" s="194">
        <f t="shared" si="0"/>
        <v>0</v>
      </c>
      <c r="K154" s="190" t="s">
        <v>249</v>
      </c>
      <c r="L154" s="40"/>
      <c r="M154" s="195" t="s">
        <v>19</v>
      </c>
      <c r="N154" s="196" t="s">
        <v>46</v>
      </c>
      <c r="O154" s="65"/>
      <c r="P154" s="197">
        <f t="shared" si="1"/>
        <v>0</v>
      </c>
      <c r="Q154" s="197">
        <v>0</v>
      </c>
      <c r="R154" s="197">
        <f t="shared" si="2"/>
        <v>0</v>
      </c>
      <c r="S154" s="197">
        <v>0</v>
      </c>
      <c r="T154" s="198">
        <f t="shared" si="3"/>
        <v>0</v>
      </c>
      <c r="U154" s="35"/>
      <c r="V154" s="35"/>
      <c r="W154" s="35"/>
      <c r="X154" s="35"/>
      <c r="Y154" s="35"/>
      <c r="Z154" s="35"/>
      <c r="AA154" s="35"/>
      <c r="AB154" s="35"/>
      <c r="AC154" s="35"/>
      <c r="AD154" s="35"/>
      <c r="AE154" s="35"/>
      <c r="AR154" s="199" t="s">
        <v>224</v>
      </c>
      <c r="AT154" s="199" t="s">
        <v>125</v>
      </c>
      <c r="AU154" s="199" t="s">
        <v>84</v>
      </c>
      <c r="AY154" s="18" t="s">
        <v>122</v>
      </c>
      <c r="BE154" s="200">
        <f t="shared" si="4"/>
        <v>0</v>
      </c>
      <c r="BF154" s="200">
        <f t="shared" si="5"/>
        <v>0</v>
      </c>
      <c r="BG154" s="200">
        <f t="shared" si="6"/>
        <v>0</v>
      </c>
      <c r="BH154" s="200">
        <f t="shared" si="7"/>
        <v>0</v>
      </c>
      <c r="BI154" s="200">
        <f t="shared" si="8"/>
        <v>0</v>
      </c>
      <c r="BJ154" s="18" t="s">
        <v>80</v>
      </c>
      <c r="BK154" s="200">
        <f t="shared" si="9"/>
        <v>0</v>
      </c>
      <c r="BL154" s="18" t="s">
        <v>224</v>
      </c>
      <c r="BM154" s="199" t="s">
        <v>449</v>
      </c>
    </row>
    <row r="155" spans="1:65" s="2" customFormat="1" ht="16.5" customHeight="1">
      <c r="A155" s="35"/>
      <c r="B155" s="36"/>
      <c r="C155" s="188" t="s">
        <v>261</v>
      </c>
      <c r="D155" s="188" t="s">
        <v>125</v>
      </c>
      <c r="E155" s="189" t="s">
        <v>450</v>
      </c>
      <c r="F155" s="190" t="s">
        <v>451</v>
      </c>
      <c r="G155" s="191" t="s">
        <v>128</v>
      </c>
      <c r="H155" s="192">
        <v>2</v>
      </c>
      <c r="I155" s="193"/>
      <c r="J155" s="194">
        <f t="shared" si="0"/>
        <v>0</v>
      </c>
      <c r="K155" s="190" t="s">
        <v>249</v>
      </c>
      <c r="L155" s="40"/>
      <c r="M155" s="195" t="s">
        <v>19</v>
      </c>
      <c r="N155" s="196" t="s">
        <v>46</v>
      </c>
      <c r="O155" s="65"/>
      <c r="P155" s="197">
        <f t="shared" si="1"/>
        <v>0</v>
      </c>
      <c r="Q155" s="197">
        <v>2.5000000000000001E-3</v>
      </c>
      <c r="R155" s="197">
        <f t="shared" si="2"/>
        <v>5.0000000000000001E-3</v>
      </c>
      <c r="S155" s="197">
        <v>0</v>
      </c>
      <c r="T155" s="198">
        <f t="shared" si="3"/>
        <v>0</v>
      </c>
      <c r="U155" s="35"/>
      <c r="V155" s="35"/>
      <c r="W155" s="35"/>
      <c r="X155" s="35"/>
      <c r="Y155" s="35"/>
      <c r="Z155" s="35"/>
      <c r="AA155" s="35"/>
      <c r="AB155" s="35"/>
      <c r="AC155" s="35"/>
      <c r="AD155" s="35"/>
      <c r="AE155" s="35"/>
      <c r="AR155" s="199" t="s">
        <v>224</v>
      </c>
      <c r="AT155" s="199" t="s">
        <v>125</v>
      </c>
      <c r="AU155" s="199" t="s">
        <v>84</v>
      </c>
      <c r="AY155" s="18" t="s">
        <v>122</v>
      </c>
      <c r="BE155" s="200">
        <f t="shared" si="4"/>
        <v>0</v>
      </c>
      <c r="BF155" s="200">
        <f t="shared" si="5"/>
        <v>0</v>
      </c>
      <c r="BG155" s="200">
        <f t="shared" si="6"/>
        <v>0</v>
      </c>
      <c r="BH155" s="200">
        <f t="shared" si="7"/>
        <v>0</v>
      </c>
      <c r="BI155" s="200">
        <f t="shared" si="8"/>
        <v>0</v>
      </c>
      <c r="BJ155" s="18" t="s">
        <v>80</v>
      </c>
      <c r="BK155" s="200">
        <f t="shared" si="9"/>
        <v>0</v>
      </c>
      <c r="BL155" s="18" t="s">
        <v>224</v>
      </c>
      <c r="BM155" s="199" t="s">
        <v>452</v>
      </c>
    </row>
    <row r="156" spans="1:65" s="2" customFormat="1" ht="16.5" customHeight="1">
      <c r="A156" s="35"/>
      <c r="B156" s="36"/>
      <c r="C156" s="188" t="s">
        <v>266</v>
      </c>
      <c r="D156" s="188" t="s">
        <v>125</v>
      </c>
      <c r="E156" s="189" t="s">
        <v>453</v>
      </c>
      <c r="F156" s="190" t="s">
        <v>454</v>
      </c>
      <c r="G156" s="191" t="s">
        <v>128</v>
      </c>
      <c r="H156" s="192">
        <v>4</v>
      </c>
      <c r="I156" s="193"/>
      <c r="J156" s="194">
        <f t="shared" si="0"/>
        <v>0</v>
      </c>
      <c r="K156" s="190" t="s">
        <v>249</v>
      </c>
      <c r="L156" s="40"/>
      <c r="M156" s="195" t="s">
        <v>19</v>
      </c>
      <c r="N156" s="196" t="s">
        <v>46</v>
      </c>
      <c r="O156" s="65"/>
      <c r="P156" s="197">
        <f t="shared" si="1"/>
        <v>0</v>
      </c>
      <c r="Q156" s="197">
        <v>0.02</v>
      </c>
      <c r="R156" s="197">
        <f t="shared" si="2"/>
        <v>0.08</v>
      </c>
      <c r="S156" s="197">
        <v>0</v>
      </c>
      <c r="T156" s="198">
        <f t="shared" si="3"/>
        <v>0</v>
      </c>
      <c r="U156" s="35"/>
      <c r="V156" s="35"/>
      <c r="W156" s="35"/>
      <c r="X156" s="35"/>
      <c r="Y156" s="35"/>
      <c r="Z156" s="35"/>
      <c r="AA156" s="35"/>
      <c r="AB156" s="35"/>
      <c r="AC156" s="35"/>
      <c r="AD156" s="35"/>
      <c r="AE156" s="35"/>
      <c r="AR156" s="199" t="s">
        <v>224</v>
      </c>
      <c r="AT156" s="199" t="s">
        <v>125</v>
      </c>
      <c r="AU156" s="199" t="s">
        <v>84</v>
      </c>
      <c r="AY156" s="18" t="s">
        <v>122</v>
      </c>
      <c r="BE156" s="200">
        <f t="shared" si="4"/>
        <v>0</v>
      </c>
      <c r="BF156" s="200">
        <f t="shared" si="5"/>
        <v>0</v>
      </c>
      <c r="BG156" s="200">
        <f t="shared" si="6"/>
        <v>0</v>
      </c>
      <c r="BH156" s="200">
        <f t="shared" si="7"/>
        <v>0</v>
      </c>
      <c r="BI156" s="200">
        <f t="shared" si="8"/>
        <v>0</v>
      </c>
      <c r="BJ156" s="18" t="s">
        <v>80</v>
      </c>
      <c r="BK156" s="200">
        <f t="shared" si="9"/>
        <v>0</v>
      </c>
      <c r="BL156" s="18" t="s">
        <v>224</v>
      </c>
      <c r="BM156" s="199" t="s">
        <v>455</v>
      </c>
    </row>
    <row r="157" spans="1:65" s="2" customFormat="1" ht="21.75" customHeight="1">
      <c r="A157" s="35"/>
      <c r="B157" s="36"/>
      <c r="C157" s="188" t="s">
        <v>270</v>
      </c>
      <c r="D157" s="188" t="s">
        <v>125</v>
      </c>
      <c r="E157" s="189" t="s">
        <v>275</v>
      </c>
      <c r="F157" s="190" t="s">
        <v>276</v>
      </c>
      <c r="G157" s="191" t="s">
        <v>217</v>
      </c>
      <c r="H157" s="192">
        <v>0.20899999999999999</v>
      </c>
      <c r="I157" s="193"/>
      <c r="J157" s="194">
        <f t="shared" si="0"/>
        <v>0</v>
      </c>
      <c r="K157" s="190" t="s">
        <v>129</v>
      </c>
      <c r="L157" s="40"/>
      <c r="M157" s="195" t="s">
        <v>19</v>
      </c>
      <c r="N157" s="196" t="s">
        <v>46</v>
      </c>
      <c r="O157" s="65"/>
      <c r="P157" s="197">
        <f t="shared" si="1"/>
        <v>0</v>
      </c>
      <c r="Q157" s="197">
        <v>0</v>
      </c>
      <c r="R157" s="197">
        <f t="shared" si="2"/>
        <v>0</v>
      </c>
      <c r="S157" s="197">
        <v>0</v>
      </c>
      <c r="T157" s="198">
        <f t="shared" si="3"/>
        <v>0</v>
      </c>
      <c r="U157" s="35"/>
      <c r="V157" s="35"/>
      <c r="W157" s="35"/>
      <c r="X157" s="35"/>
      <c r="Y157" s="35"/>
      <c r="Z157" s="35"/>
      <c r="AA157" s="35"/>
      <c r="AB157" s="35"/>
      <c r="AC157" s="35"/>
      <c r="AD157" s="35"/>
      <c r="AE157" s="35"/>
      <c r="AR157" s="199" t="s">
        <v>224</v>
      </c>
      <c r="AT157" s="199" t="s">
        <v>125</v>
      </c>
      <c r="AU157" s="199" t="s">
        <v>84</v>
      </c>
      <c r="AY157" s="18" t="s">
        <v>122</v>
      </c>
      <c r="BE157" s="200">
        <f t="shared" si="4"/>
        <v>0</v>
      </c>
      <c r="BF157" s="200">
        <f t="shared" si="5"/>
        <v>0</v>
      </c>
      <c r="BG157" s="200">
        <f t="shared" si="6"/>
        <v>0</v>
      </c>
      <c r="BH157" s="200">
        <f t="shared" si="7"/>
        <v>0</v>
      </c>
      <c r="BI157" s="200">
        <f t="shared" si="8"/>
        <v>0</v>
      </c>
      <c r="BJ157" s="18" t="s">
        <v>80</v>
      </c>
      <c r="BK157" s="200">
        <f t="shared" si="9"/>
        <v>0</v>
      </c>
      <c r="BL157" s="18" t="s">
        <v>224</v>
      </c>
      <c r="BM157" s="199" t="s">
        <v>456</v>
      </c>
    </row>
    <row r="158" spans="1:65" s="2" customFormat="1" ht="78">
      <c r="A158" s="35"/>
      <c r="B158" s="36"/>
      <c r="C158" s="37"/>
      <c r="D158" s="201" t="s">
        <v>136</v>
      </c>
      <c r="E158" s="37"/>
      <c r="F158" s="202" t="s">
        <v>278</v>
      </c>
      <c r="G158" s="37"/>
      <c r="H158" s="37"/>
      <c r="I158" s="109"/>
      <c r="J158" s="37"/>
      <c r="K158" s="37"/>
      <c r="L158" s="40"/>
      <c r="M158" s="203"/>
      <c r="N158" s="204"/>
      <c r="O158" s="65"/>
      <c r="P158" s="65"/>
      <c r="Q158" s="65"/>
      <c r="R158" s="65"/>
      <c r="S158" s="65"/>
      <c r="T158" s="66"/>
      <c r="U158" s="35"/>
      <c r="V158" s="35"/>
      <c r="W158" s="35"/>
      <c r="X158" s="35"/>
      <c r="Y158" s="35"/>
      <c r="Z158" s="35"/>
      <c r="AA158" s="35"/>
      <c r="AB158" s="35"/>
      <c r="AC158" s="35"/>
      <c r="AD158" s="35"/>
      <c r="AE158" s="35"/>
      <c r="AT158" s="18" t="s">
        <v>136</v>
      </c>
      <c r="AU158" s="18" t="s">
        <v>84</v>
      </c>
    </row>
    <row r="159" spans="1:65" s="12" customFormat="1" ht="22.9" customHeight="1">
      <c r="B159" s="172"/>
      <c r="C159" s="173"/>
      <c r="D159" s="174" t="s">
        <v>74</v>
      </c>
      <c r="E159" s="186" t="s">
        <v>279</v>
      </c>
      <c r="F159" s="186" t="s">
        <v>280</v>
      </c>
      <c r="G159" s="173"/>
      <c r="H159" s="173"/>
      <c r="I159" s="176"/>
      <c r="J159" s="187">
        <f>BK159</f>
        <v>0</v>
      </c>
      <c r="K159" s="173"/>
      <c r="L159" s="178"/>
      <c r="M159" s="179"/>
      <c r="N159" s="180"/>
      <c r="O159" s="180"/>
      <c r="P159" s="181">
        <f>SUM(P160:P165)</f>
        <v>0</v>
      </c>
      <c r="Q159" s="180"/>
      <c r="R159" s="181">
        <f>SUM(R160:R165)</f>
        <v>6.8093999999999988E-2</v>
      </c>
      <c r="S159" s="180"/>
      <c r="T159" s="182">
        <f>SUM(T160:T165)</f>
        <v>0</v>
      </c>
      <c r="AR159" s="183" t="s">
        <v>84</v>
      </c>
      <c r="AT159" s="184" t="s">
        <v>74</v>
      </c>
      <c r="AU159" s="184" t="s">
        <v>80</v>
      </c>
      <c r="AY159" s="183" t="s">
        <v>122</v>
      </c>
      <c r="BK159" s="185">
        <f>SUM(BK160:BK165)</f>
        <v>0</v>
      </c>
    </row>
    <row r="160" spans="1:65" s="2" customFormat="1" ht="21.75" customHeight="1">
      <c r="A160" s="35"/>
      <c r="B160" s="36"/>
      <c r="C160" s="188" t="s">
        <v>274</v>
      </c>
      <c r="D160" s="188" t="s">
        <v>125</v>
      </c>
      <c r="E160" s="189" t="s">
        <v>282</v>
      </c>
      <c r="F160" s="190" t="s">
        <v>283</v>
      </c>
      <c r="G160" s="191" t="s">
        <v>167</v>
      </c>
      <c r="H160" s="192">
        <v>23.4</v>
      </c>
      <c r="I160" s="193"/>
      <c r="J160" s="194">
        <f>ROUND(I160*H160,2)</f>
        <v>0</v>
      </c>
      <c r="K160" s="190" t="s">
        <v>129</v>
      </c>
      <c r="L160" s="40"/>
      <c r="M160" s="195" t="s">
        <v>19</v>
      </c>
      <c r="N160" s="196" t="s">
        <v>46</v>
      </c>
      <c r="O160" s="65"/>
      <c r="P160" s="197">
        <f>O160*H160</f>
        <v>0</v>
      </c>
      <c r="Q160" s="197">
        <v>2.9099999999999998E-3</v>
      </c>
      <c r="R160" s="197">
        <f>Q160*H160</f>
        <v>6.8093999999999988E-2</v>
      </c>
      <c r="S160" s="197">
        <v>0</v>
      </c>
      <c r="T160" s="198">
        <f>S160*H160</f>
        <v>0</v>
      </c>
      <c r="U160" s="35"/>
      <c r="V160" s="35"/>
      <c r="W160" s="35"/>
      <c r="X160" s="35"/>
      <c r="Y160" s="35"/>
      <c r="Z160" s="35"/>
      <c r="AA160" s="35"/>
      <c r="AB160" s="35"/>
      <c r="AC160" s="35"/>
      <c r="AD160" s="35"/>
      <c r="AE160" s="35"/>
      <c r="AR160" s="199" t="s">
        <v>224</v>
      </c>
      <c r="AT160" s="199" t="s">
        <v>125</v>
      </c>
      <c r="AU160" s="199" t="s">
        <v>84</v>
      </c>
      <c r="AY160" s="18" t="s">
        <v>122</v>
      </c>
      <c r="BE160" s="200">
        <f>IF(N160="základní",J160,0)</f>
        <v>0</v>
      </c>
      <c r="BF160" s="200">
        <f>IF(N160="snížená",J160,0)</f>
        <v>0</v>
      </c>
      <c r="BG160" s="200">
        <f>IF(N160="zákl. přenesená",J160,0)</f>
        <v>0</v>
      </c>
      <c r="BH160" s="200">
        <f>IF(N160="sníž. přenesená",J160,0)</f>
        <v>0</v>
      </c>
      <c r="BI160" s="200">
        <f>IF(N160="nulová",J160,0)</f>
        <v>0</v>
      </c>
      <c r="BJ160" s="18" t="s">
        <v>80</v>
      </c>
      <c r="BK160" s="200">
        <f>ROUND(I160*H160,2)</f>
        <v>0</v>
      </c>
      <c r="BL160" s="18" t="s">
        <v>224</v>
      </c>
      <c r="BM160" s="199" t="s">
        <v>457</v>
      </c>
    </row>
    <row r="161" spans="1:65" s="13" customFormat="1" ht="11.25">
      <c r="B161" s="205"/>
      <c r="C161" s="206"/>
      <c r="D161" s="201" t="s">
        <v>148</v>
      </c>
      <c r="E161" s="207" t="s">
        <v>19</v>
      </c>
      <c r="F161" s="208" t="s">
        <v>410</v>
      </c>
      <c r="G161" s="206"/>
      <c r="H161" s="209">
        <v>23.4</v>
      </c>
      <c r="I161" s="210"/>
      <c r="J161" s="206"/>
      <c r="K161" s="206"/>
      <c r="L161" s="211"/>
      <c r="M161" s="212"/>
      <c r="N161" s="213"/>
      <c r="O161" s="213"/>
      <c r="P161" s="213"/>
      <c r="Q161" s="213"/>
      <c r="R161" s="213"/>
      <c r="S161" s="213"/>
      <c r="T161" s="214"/>
      <c r="AT161" s="215" t="s">
        <v>148</v>
      </c>
      <c r="AU161" s="215" t="s">
        <v>84</v>
      </c>
      <c r="AV161" s="13" t="s">
        <v>84</v>
      </c>
      <c r="AW161" s="13" t="s">
        <v>36</v>
      </c>
      <c r="AX161" s="13" t="s">
        <v>80</v>
      </c>
      <c r="AY161" s="215" t="s">
        <v>122</v>
      </c>
    </row>
    <row r="162" spans="1:65" s="2" customFormat="1" ht="21.75" customHeight="1">
      <c r="A162" s="35"/>
      <c r="B162" s="36"/>
      <c r="C162" s="188" t="s">
        <v>281</v>
      </c>
      <c r="D162" s="188" t="s">
        <v>125</v>
      </c>
      <c r="E162" s="189" t="s">
        <v>288</v>
      </c>
      <c r="F162" s="190" t="s">
        <v>458</v>
      </c>
      <c r="G162" s="191" t="s">
        <v>128</v>
      </c>
      <c r="H162" s="192">
        <v>18</v>
      </c>
      <c r="I162" s="193"/>
      <c r="J162" s="194">
        <f>ROUND(I162*H162,2)</f>
        <v>0</v>
      </c>
      <c r="K162" s="190" t="s">
        <v>129</v>
      </c>
      <c r="L162" s="40"/>
      <c r="M162" s="195" t="s">
        <v>19</v>
      </c>
      <c r="N162" s="196" t="s">
        <v>46</v>
      </c>
      <c r="O162" s="65"/>
      <c r="P162" s="197">
        <f>O162*H162</f>
        <v>0</v>
      </c>
      <c r="Q162" s="197">
        <v>0</v>
      </c>
      <c r="R162" s="197">
        <f>Q162*H162</f>
        <v>0</v>
      </c>
      <c r="S162" s="197">
        <v>0</v>
      </c>
      <c r="T162" s="198">
        <f>S162*H162</f>
        <v>0</v>
      </c>
      <c r="U162" s="35"/>
      <c r="V162" s="35"/>
      <c r="W162" s="35"/>
      <c r="X162" s="35"/>
      <c r="Y162" s="35"/>
      <c r="Z162" s="35"/>
      <c r="AA162" s="35"/>
      <c r="AB162" s="35"/>
      <c r="AC162" s="35"/>
      <c r="AD162" s="35"/>
      <c r="AE162" s="35"/>
      <c r="AR162" s="199" t="s">
        <v>224</v>
      </c>
      <c r="AT162" s="199" t="s">
        <v>125</v>
      </c>
      <c r="AU162" s="199" t="s">
        <v>84</v>
      </c>
      <c r="AY162" s="18" t="s">
        <v>122</v>
      </c>
      <c r="BE162" s="200">
        <f>IF(N162="základní",J162,0)</f>
        <v>0</v>
      </c>
      <c r="BF162" s="200">
        <f>IF(N162="snížená",J162,0)</f>
        <v>0</v>
      </c>
      <c r="BG162" s="200">
        <f>IF(N162="zákl. přenesená",J162,0)</f>
        <v>0</v>
      </c>
      <c r="BH162" s="200">
        <f>IF(N162="sníž. přenesená",J162,0)</f>
        <v>0</v>
      </c>
      <c r="BI162" s="200">
        <f>IF(N162="nulová",J162,0)</f>
        <v>0</v>
      </c>
      <c r="BJ162" s="18" t="s">
        <v>80</v>
      </c>
      <c r="BK162" s="200">
        <f>ROUND(I162*H162,2)</f>
        <v>0</v>
      </c>
      <c r="BL162" s="18" t="s">
        <v>224</v>
      </c>
      <c r="BM162" s="199" t="s">
        <v>459</v>
      </c>
    </row>
    <row r="163" spans="1:65" s="13" customFormat="1" ht="11.25">
      <c r="B163" s="205"/>
      <c r="C163" s="206"/>
      <c r="D163" s="201" t="s">
        <v>148</v>
      </c>
      <c r="E163" s="206"/>
      <c r="F163" s="208" t="s">
        <v>460</v>
      </c>
      <c r="G163" s="206"/>
      <c r="H163" s="209">
        <v>18</v>
      </c>
      <c r="I163" s="210"/>
      <c r="J163" s="206"/>
      <c r="K163" s="206"/>
      <c r="L163" s="211"/>
      <c r="M163" s="212"/>
      <c r="N163" s="213"/>
      <c r="O163" s="213"/>
      <c r="P163" s="213"/>
      <c r="Q163" s="213"/>
      <c r="R163" s="213"/>
      <c r="S163" s="213"/>
      <c r="T163" s="214"/>
      <c r="AT163" s="215" t="s">
        <v>148</v>
      </c>
      <c r="AU163" s="215" t="s">
        <v>84</v>
      </c>
      <c r="AV163" s="13" t="s">
        <v>84</v>
      </c>
      <c r="AW163" s="13" t="s">
        <v>4</v>
      </c>
      <c r="AX163" s="13" t="s">
        <v>80</v>
      </c>
      <c r="AY163" s="215" t="s">
        <v>122</v>
      </c>
    </row>
    <row r="164" spans="1:65" s="2" customFormat="1" ht="21.75" customHeight="1">
      <c r="A164" s="35"/>
      <c r="B164" s="36"/>
      <c r="C164" s="188" t="s">
        <v>287</v>
      </c>
      <c r="D164" s="188" t="s">
        <v>125</v>
      </c>
      <c r="E164" s="189" t="s">
        <v>461</v>
      </c>
      <c r="F164" s="190" t="s">
        <v>462</v>
      </c>
      <c r="G164" s="191" t="s">
        <v>217</v>
      </c>
      <c r="H164" s="192">
        <v>6.8000000000000005E-2</v>
      </c>
      <c r="I164" s="193"/>
      <c r="J164" s="194">
        <f>ROUND(I164*H164,2)</f>
        <v>0</v>
      </c>
      <c r="K164" s="190" t="s">
        <v>129</v>
      </c>
      <c r="L164" s="40"/>
      <c r="M164" s="195" t="s">
        <v>19</v>
      </c>
      <c r="N164" s="196" t="s">
        <v>46</v>
      </c>
      <c r="O164" s="65"/>
      <c r="P164" s="197">
        <f>O164*H164</f>
        <v>0</v>
      </c>
      <c r="Q164" s="197">
        <v>0</v>
      </c>
      <c r="R164" s="197">
        <f>Q164*H164</f>
        <v>0</v>
      </c>
      <c r="S164" s="197">
        <v>0</v>
      </c>
      <c r="T164" s="198">
        <f>S164*H164</f>
        <v>0</v>
      </c>
      <c r="U164" s="35"/>
      <c r="V164" s="35"/>
      <c r="W164" s="35"/>
      <c r="X164" s="35"/>
      <c r="Y164" s="35"/>
      <c r="Z164" s="35"/>
      <c r="AA164" s="35"/>
      <c r="AB164" s="35"/>
      <c r="AC164" s="35"/>
      <c r="AD164" s="35"/>
      <c r="AE164" s="35"/>
      <c r="AR164" s="199" t="s">
        <v>224</v>
      </c>
      <c r="AT164" s="199" t="s">
        <v>125</v>
      </c>
      <c r="AU164" s="199" t="s">
        <v>84</v>
      </c>
      <c r="AY164" s="18" t="s">
        <v>122</v>
      </c>
      <c r="BE164" s="200">
        <f>IF(N164="základní",J164,0)</f>
        <v>0</v>
      </c>
      <c r="BF164" s="200">
        <f>IF(N164="snížená",J164,0)</f>
        <v>0</v>
      </c>
      <c r="BG164" s="200">
        <f>IF(N164="zákl. přenesená",J164,0)</f>
        <v>0</v>
      </c>
      <c r="BH164" s="200">
        <f>IF(N164="sníž. přenesená",J164,0)</f>
        <v>0</v>
      </c>
      <c r="BI164" s="200">
        <f>IF(N164="nulová",J164,0)</f>
        <v>0</v>
      </c>
      <c r="BJ164" s="18" t="s">
        <v>80</v>
      </c>
      <c r="BK164" s="200">
        <f>ROUND(I164*H164,2)</f>
        <v>0</v>
      </c>
      <c r="BL164" s="18" t="s">
        <v>224</v>
      </c>
      <c r="BM164" s="199" t="s">
        <v>463</v>
      </c>
    </row>
    <row r="165" spans="1:65" s="2" customFormat="1" ht="78">
      <c r="A165" s="35"/>
      <c r="B165" s="36"/>
      <c r="C165" s="37"/>
      <c r="D165" s="201" t="s">
        <v>136</v>
      </c>
      <c r="E165" s="37"/>
      <c r="F165" s="202" t="s">
        <v>295</v>
      </c>
      <c r="G165" s="37"/>
      <c r="H165" s="37"/>
      <c r="I165" s="109"/>
      <c r="J165" s="37"/>
      <c r="K165" s="37"/>
      <c r="L165" s="40"/>
      <c r="M165" s="203"/>
      <c r="N165" s="204"/>
      <c r="O165" s="65"/>
      <c r="P165" s="65"/>
      <c r="Q165" s="65"/>
      <c r="R165" s="65"/>
      <c r="S165" s="65"/>
      <c r="T165" s="66"/>
      <c r="U165" s="35"/>
      <c r="V165" s="35"/>
      <c r="W165" s="35"/>
      <c r="X165" s="35"/>
      <c r="Y165" s="35"/>
      <c r="Z165" s="35"/>
      <c r="AA165" s="35"/>
      <c r="AB165" s="35"/>
      <c r="AC165" s="35"/>
      <c r="AD165" s="35"/>
      <c r="AE165" s="35"/>
      <c r="AT165" s="18" t="s">
        <v>136</v>
      </c>
      <c r="AU165" s="18" t="s">
        <v>84</v>
      </c>
    </row>
    <row r="166" spans="1:65" s="12" customFormat="1" ht="22.9" customHeight="1">
      <c r="B166" s="172"/>
      <c r="C166" s="173"/>
      <c r="D166" s="174" t="s">
        <v>74</v>
      </c>
      <c r="E166" s="186" t="s">
        <v>316</v>
      </c>
      <c r="F166" s="186" t="s">
        <v>317</v>
      </c>
      <c r="G166" s="173"/>
      <c r="H166" s="173"/>
      <c r="I166" s="176"/>
      <c r="J166" s="187">
        <f>BK166</f>
        <v>0</v>
      </c>
      <c r="K166" s="173"/>
      <c r="L166" s="178"/>
      <c r="M166" s="179"/>
      <c r="N166" s="180"/>
      <c r="O166" s="180"/>
      <c r="P166" s="181">
        <f>SUM(P167:P186)</f>
        <v>0</v>
      </c>
      <c r="Q166" s="180"/>
      <c r="R166" s="181">
        <f>SUM(R167:R186)</f>
        <v>2.6745820400000002</v>
      </c>
      <c r="S166" s="180"/>
      <c r="T166" s="182">
        <f>SUM(T167:T186)</f>
        <v>0</v>
      </c>
      <c r="AR166" s="183" t="s">
        <v>84</v>
      </c>
      <c r="AT166" s="184" t="s">
        <v>74</v>
      </c>
      <c r="AU166" s="184" t="s">
        <v>80</v>
      </c>
      <c r="AY166" s="183" t="s">
        <v>122</v>
      </c>
      <c r="BK166" s="185">
        <f>SUM(BK167:BK186)</f>
        <v>0</v>
      </c>
    </row>
    <row r="167" spans="1:65" s="2" customFormat="1" ht="16.5" customHeight="1">
      <c r="A167" s="35"/>
      <c r="B167" s="36"/>
      <c r="C167" s="188" t="s">
        <v>298</v>
      </c>
      <c r="D167" s="188" t="s">
        <v>125</v>
      </c>
      <c r="E167" s="189" t="s">
        <v>464</v>
      </c>
      <c r="F167" s="190" t="s">
        <v>465</v>
      </c>
      <c r="G167" s="191" t="s">
        <v>145</v>
      </c>
      <c r="H167" s="192">
        <v>27.981000000000002</v>
      </c>
      <c r="I167" s="193"/>
      <c r="J167" s="194">
        <f>ROUND(I167*H167,2)</f>
        <v>0</v>
      </c>
      <c r="K167" s="190" t="s">
        <v>129</v>
      </c>
      <c r="L167" s="40"/>
      <c r="M167" s="195" t="s">
        <v>19</v>
      </c>
      <c r="N167" s="196" t="s">
        <v>46</v>
      </c>
      <c r="O167" s="65"/>
      <c r="P167" s="197">
        <f>O167*H167</f>
        <v>0</v>
      </c>
      <c r="Q167" s="197">
        <v>1.4999999999999999E-4</v>
      </c>
      <c r="R167" s="197">
        <f>Q167*H167</f>
        <v>4.1971500000000002E-3</v>
      </c>
      <c r="S167" s="197">
        <v>0</v>
      </c>
      <c r="T167" s="198">
        <f>S167*H167</f>
        <v>0</v>
      </c>
      <c r="U167" s="35"/>
      <c r="V167" s="35"/>
      <c r="W167" s="35"/>
      <c r="X167" s="35"/>
      <c r="Y167" s="35"/>
      <c r="Z167" s="35"/>
      <c r="AA167" s="35"/>
      <c r="AB167" s="35"/>
      <c r="AC167" s="35"/>
      <c r="AD167" s="35"/>
      <c r="AE167" s="35"/>
      <c r="AR167" s="199" t="s">
        <v>224</v>
      </c>
      <c r="AT167" s="199" t="s">
        <v>125</v>
      </c>
      <c r="AU167" s="199" t="s">
        <v>84</v>
      </c>
      <c r="AY167" s="18" t="s">
        <v>122</v>
      </c>
      <c r="BE167" s="200">
        <f>IF(N167="základní",J167,0)</f>
        <v>0</v>
      </c>
      <c r="BF167" s="200">
        <f>IF(N167="snížená",J167,0)</f>
        <v>0</v>
      </c>
      <c r="BG167" s="200">
        <f>IF(N167="zákl. přenesená",J167,0)</f>
        <v>0</v>
      </c>
      <c r="BH167" s="200">
        <f>IF(N167="sníž. přenesená",J167,0)</f>
        <v>0</v>
      </c>
      <c r="BI167" s="200">
        <f>IF(N167="nulová",J167,0)</f>
        <v>0</v>
      </c>
      <c r="BJ167" s="18" t="s">
        <v>80</v>
      </c>
      <c r="BK167" s="200">
        <f>ROUND(I167*H167,2)</f>
        <v>0</v>
      </c>
      <c r="BL167" s="18" t="s">
        <v>224</v>
      </c>
      <c r="BM167" s="199" t="s">
        <v>466</v>
      </c>
    </row>
    <row r="168" spans="1:65" s="2" customFormat="1" ht="29.25">
      <c r="A168" s="35"/>
      <c r="B168" s="36"/>
      <c r="C168" s="37"/>
      <c r="D168" s="201" t="s">
        <v>136</v>
      </c>
      <c r="E168" s="37"/>
      <c r="F168" s="202" t="s">
        <v>467</v>
      </c>
      <c r="G168" s="37"/>
      <c r="H168" s="37"/>
      <c r="I168" s="109"/>
      <c r="J168" s="37"/>
      <c r="K168" s="37"/>
      <c r="L168" s="40"/>
      <c r="M168" s="203"/>
      <c r="N168" s="204"/>
      <c r="O168" s="65"/>
      <c r="P168" s="65"/>
      <c r="Q168" s="65"/>
      <c r="R168" s="65"/>
      <c r="S168" s="65"/>
      <c r="T168" s="66"/>
      <c r="U168" s="35"/>
      <c r="V168" s="35"/>
      <c r="W168" s="35"/>
      <c r="X168" s="35"/>
      <c r="Y168" s="35"/>
      <c r="Z168" s="35"/>
      <c r="AA168" s="35"/>
      <c r="AB168" s="35"/>
      <c r="AC168" s="35"/>
      <c r="AD168" s="35"/>
      <c r="AE168" s="35"/>
      <c r="AT168" s="18" t="s">
        <v>136</v>
      </c>
      <c r="AU168" s="18" t="s">
        <v>84</v>
      </c>
    </row>
    <row r="169" spans="1:65" s="13" customFormat="1" ht="11.25">
      <c r="B169" s="205"/>
      <c r="C169" s="206"/>
      <c r="D169" s="201" t="s">
        <v>148</v>
      </c>
      <c r="E169" s="207" t="s">
        <v>19</v>
      </c>
      <c r="F169" s="208" t="s">
        <v>418</v>
      </c>
      <c r="G169" s="206"/>
      <c r="H169" s="209">
        <v>27.981000000000002</v>
      </c>
      <c r="I169" s="210"/>
      <c r="J169" s="206"/>
      <c r="K169" s="206"/>
      <c r="L169" s="211"/>
      <c r="M169" s="212"/>
      <c r="N169" s="213"/>
      <c r="O169" s="213"/>
      <c r="P169" s="213"/>
      <c r="Q169" s="213"/>
      <c r="R169" s="213"/>
      <c r="S169" s="213"/>
      <c r="T169" s="214"/>
      <c r="AT169" s="215" t="s">
        <v>148</v>
      </c>
      <c r="AU169" s="215" t="s">
        <v>84</v>
      </c>
      <c r="AV169" s="13" t="s">
        <v>84</v>
      </c>
      <c r="AW169" s="13" t="s">
        <v>36</v>
      </c>
      <c r="AX169" s="13" t="s">
        <v>80</v>
      </c>
      <c r="AY169" s="215" t="s">
        <v>122</v>
      </c>
    </row>
    <row r="170" spans="1:65" s="2" customFormat="1" ht="16.5" customHeight="1">
      <c r="A170" s="35"/>
      <c r="B170" s="36"/>
      <c r="C170" s="188" t="s">
        <v>291</v>
      </c>
      <c r="D170" s="188" t="s">
        <v>125</v>
      </c>
      <c r="E170" s="189" t="s">
        <v>468</v>
      </c>
      <c r="F170" s="190" t="s">
        <v>469</v>
      </c>
      <c r="G170" s="191" t="s">
        <v>145</v>
      </c>
      <c r="H170" s="192">
        <v>137.93600000000001</v>
      </c>
      <c r="I170" s="193"/>
      <c r="J170" s="194">
        <f>ROUND(I170*H170,2)</f>
        <v>0</v>
      </c>
      <c r="K170" s="190" t="s">
        <v>129</v>
      </c>
      <c r="L170" s="40"/>
      <c r="M170" s="195" t="s">
        <v>19</v>
      </c>
      <c r="N170" s="196" t="s">
        <v>46</v>
      </c>
      <c r="O170" s="65"/>
      <c r="P170" s="197">
        <f>O170*H170</f>
        <v>0</v>
      </c>
      <c r="Q170" s="197">
        <v>1.4999999999999999E-4</v>
      </c>
      <c r="R170" s="197">
        <f>Q170*H170</f>
        <v>2.0690399999999998E-2</v>
      </c>
      <c r="S170" s="197">
        <v>0</v>
      </c>
      <c r="T170" s="198">
        <f>S170*H170</f>
        <v>0</v>
      </c>
      <c r="U170" s="35"/>
      <c r="V170" s="35"/>
      <c r="W170" s="35"/>
      <c r="X170" s="35"/>
      <c r="Y170" s="35"/>
      <c r="Z170" s="35"/>
      <c r="AA170" s="35"/>
      <c r="AB170" s="35"/>
      <c r="AC170" s="35"/>
      <c r="AD170" s="35"/>
      <c r="AE170" s="35"/>
      <c r="AR170" s="199" t="s">
        <v>224</v>
      </c>
      <c r="AT170" s="199" t="s">
        <v>125</v>
      </c>
      <c r="AU170" s="199" t="s">
        <v>84</v>
      </c>
      <c r="AY170" s="18" t="s">
        <v>122</v>
      </c>
      <c r="BE170" s="200">
        <f>IF(N170="základní",J170,0)</f>
        <v>0</v>
      </c>
      <c r="BF170" s="200">
        <f>IF(N170="snížená",J170,0)</f>
        <v>0</v>
      </c>
      <c r="BG170" s="200">
        <f>IF(N170="zákl. přenesená",J170,0)</f>
        <v>0</v>
      </c>
      <c r="BH170" s="200">
        <f>IF(N170="sníž. přenesená",J170,0)</f>
        <v>0</v>
      </c>
      <c r="BI170" s="200">
        <f>IF(N170="nulová",J170,0)</f>
        <v>0</v>
      </c>
      <c r="BJ170" s="18" t="s">
        <v>80</v>
      </c>
      <c r="BK170" s="200">
        <f>ROUND(I170*H170,2)</f>
        <v>0</v>
      </c>
      <c r="BL170" s="18" t="s">
        <v>224</v>
      </c>
      <c r="BM170" s="199" t="s">
        <v>470</v>
      </c>
    </row>
    <row r="171" spans="1:65" s="2" customFormat="1" ht="29.25">
      <c r="A171" s="35"/>
      <c r="B171" s="36"/>
      <c r="C171" s="37"/>
      <c r="D171" s="201" t="s">
        <v>136</v>
      </c>
      <c r="E171" s="37"/>
      <c r="F171" s="202" t="s">
        <v>467</v>
      </c>
      <c r="G171" s="37"/>
      <c r="H171" s="37"/>
      <c r="I171" s="109"/>
      <c r="J171" s="37"/>
      <c r="K171" s="37"/>
      <c r="L171" s="40"/>
      <c r="M171" s="203"/>
      <c r="N171" s="204"/>
      <c r="O171" s="65"/>
      <c r="P171" s="65"/>
      <c r="Q171" s="65"/>
      <c r="R171" s="65"/>
      <c r="S171" s="65"/>
      <c r="T171" s="66"/>
      <c r="U171" s="35"/>
      <c r="V171" s="35"/>
      <c r="W171" s="35"/>
      <c r="X171" s="35"/>
      <c r="Y171" s="35"/>
      <c r="Z171" s="35"/>
      <c r="AA171" s="35"/>
      <c r="AB171" s="35"/>
      <c r="AC171" s="35"/>
      <c r="AD171" s="35"/>
      <c r="AE171" s="35"/>
      <c r="AT171" s="18" t="s">
        <v>136</v>
      </c>
      <c r="AU171" s="18" t="s">
        <v>84</v>
      </c>
    </row>
    <row r="172" spans="1:65" s="13" customFormat="1" ht="11.25">
      <c r="B172" s="205"/>
      <c r="C172" s="206"/>
      <c r="D172" s="201" t="s">
        <v>148</v>
      </c>
      <c r="E172" s="207" t="s">
        <v>19</v>
      </c>
      <c r="F172" s="208" t="s">
        <v>419</v>
      </c>
      <c r="G172" s="206"/>
      <c r="H172" s="209">
        <v>33.048999999999999</v>
      </c>
      <c r="I172" s="210"/>
      <c r="J172" s="206"/>
      <c r="K172" s="206"/>
      <c r="L172" s="211"/>
      <c r="M172" s="212"/>
      <c r="N172" s="213"/>
      <c r="O172" s="213"/>
      <c r="P172" s="213"/>
      <c r="Q172" s="213"/>
      <c r="R172" s="213"/>
      <c r="S172" s="213"/>
      <c r="T172" s="214"/>
      <c r="AT172" s="215" t="s">
        <v>148</v>
      </c>
      <c r="AU172" s="215" t="s">
        <v>84</v>
      </c>
      <c r="AV172" s="13" t="s">
        <v>84</v>
      </c>
      <c r="AW172" s="13" t="s">
        <v>36</v>
      </c>
      <c r="AX172" s="13" t="s">
        <v>75</v>
      </c>
      <c r="AY172" s="215" t="s">
        <v>122</v>
      </c>
    </row>
    <row r="173" spans="1:65" s="13" customFormat="1" ht="11.25">
      <c r="B173" s="205"/>
      <c r="C173" s="206"/>
      <c r="D173" s="201" t="s">
        <v>148</v>
      </c>
      <c r="E173" s="207" t="s">
        <v>19</v>
      </c>
      <c r="F173" s="208" t="s">
        <v>420</v>
      </c>
      <c r="G173" s="206"/>
      <c r="H173" s="209">
        <v>38.119</v>
      </c>
      <c r="I173" s="210"/>
      <c r="J173" s="206"/>
      <c r="K173" s="206"/>
      <c r="L173" s="211"/>
      <c r="M173" s="212"/>
      <c r="N173" s="213"/>
      <c r="O173" s="213"/>
      <c r="P173" s="213"/>
      <c r="Q173" s="213"/>
      <c r="R173" s="213"/>
      <c r="S173" s="213"/>
      <c r="T173" s="214"/>
      <c r="AT173" s="215" t="s">
        <v>148</v>
      </c>
      <c r="AU173" s="215" t="s">
        <v>84</v>
      </c>
      <c r="AV173" s="13" t="s">
        <v>84</v>
      </c>
      <c r="AW173" s="13" t="s">
        <v>36</v>
      </c>
      <c r="AX173" s="13" t="s">
        <v>75</v>
      </c>
      <c r="AY173" s="215" t="s">
        <v>122</v>
      </c>
    </row>
    <row r="174" spans="1:65" s="13" customFormat="1" ht="11.25">
      <c r="B174" s="205"/>
      <c r="C174" s="206"/>
      <c r="D174" s="201" t="s">
        <v>148</v>
      </c>
      <c r="E174" s="207" t="s">
        <v>19</v>
      </c>
      <c r="F174" s="208" t="s">
        <v>421</v>
      </c>
      <c r="G174" s="206"/>
      <c r="H174" s="209">
        <v>43.189</v>
      </c>
      <c r="I174" s="210"/>
      <c r="J174" s="206"/>
      <c r="K174" s="206"/>
      <c r="L174" s="211"/>
      <c r="M174" s="212"/>
      <c r="N174" s="213"/>
      <c r="O174" s="213"/>
      <c r="P174" s="213"/>
      <c r="Q174" s="213"/>
      <c r="R174" s="213"/>
      <c r="S174" s="213"/>
      <c r="T174" s="214"/>
      <c r="AT174" s="215" t="s">
        <v>148</v>
      </c>
      <c r="AU174" s="215" t="s">
        <v>84</v>
      </c>
      <c r="AV174" s="13" t="s">
        <v>84</v>
      </c>
      <c r="AW174" s="13" t="s">
        <v>36</v>
      </c>
      <c r="AX174" s="13" t="s">
        <v>75</v>
      </c>
      <c r="AY174" s="215" t="s">
        <v>122</v>
      </c>
    </row>
    <row r="175" spans="1:65" s="13" customFormat="1" ht="11.25">
      <c r="B175" s="205"/>
      <c r="C175" s="206"/>
      <c r="D175" s="201" t="s">
        <v>148</v>
      </c>
      <c r="E175" s="207" t="s">
        <v>19</v>
      </c>
      <c r="F175" s="208" t="s">
        <v>422</v>
      </c>
      <c r="G175" s="206"/>
      <c r="H175" s="209">
        <v>23.579000000000001</v>
      </c>
      <c r="I175" s="210"/>
      <c r="J175" s="206"/>
      <c r="K175" s="206"/>
      <c r="L175" s="211"/>
      <c r="M175" s="212"/>
      <c r="N175" s="213"/>
      <c r="O175" s="213"/>
      <c r="P175" s="213"/>
      <c r="Q175" s="213"/>
      <c r="R175" s="213"/>
      <c r="S175" s="213"/>
      <c r="T175" s="214"/>
      <c r="AT175" s="215" t="s">
        <v>148</v>
      </c>
      <c r="AU175" s="215" t="s">
        <v>84</v>
      </c>
      <c r="AV175" s="13" t="s">
        <v>84</v>
      </c>
      <c r="AW175" s="13" t="s">
        <v>36</v>
      </c>
      <c r="AX175" s="13" t="s">
        <v>75</v>
      </c>
      <c r="AY175" s="215" t="s">
        <v>122</v>
      </c>
    </row>
    <row r="176" spans="1:65" s="15" customFormat="1" ht="11.25">
      <c r="B176" s="227"/>
      <c r="C176" s="228"/>
      <c r="D176" s="201" t="s">
        <v>148</v>
      </c>
      <c r="E176" s="229" t="s">
        <v>19</v>
      </c>
      <c r="F176" s="230" t="s">
        <v>155</v>
      </c>
      <c r="G176" s="228"/>
      <c r="H176" s="231">
        <v>137.93600000000001</v>
      </c>
      <c r="I176" s="232"/>
      <c r="J176" s="228"/>
      <c r="K176" s="228"/>
      <c r="L176" s="233"/>
      <c r="M176" s="234"/>
      <c r="N176" s="235"/>
      <c r="O176" s="235"/>
      <c r="P176" s="235"/>
      <c r="Q176" s="235"/>
      <c r="R176" s="235"/>
      <c r="S176" s="235"/>
      <c r="T176" s="236"/>
      <c r="AT176" s="237" t="s">
        <v>148</v>
      </c>
      <c r="AU176" s="237" t="s">
        <v>84</v>
      </c>
      <c r="AV176" s="15" t="s">
        <v>130</v>
      </c>
      <c r="AW176" s="15" t="s">
        <v>36</v>
      </c>
      <c r="AX176" s="15" t="s">
        <v>80</v>
      </c>
      <c r="AY176" s="237" t="s">
        <v>122</v>
      </c>
    </row>
    <row r="177" spans="1:65" s="2" customFormat="1" ht="16.5" customHeight="1">
      <c r="A177" s="35"/>
      <c r="B177" s="36"/>
      <c r="C177" s="238" t="s">
        <v>303</v>
      </c>
      <c r="D177" s="238" t="s">
        <v>231</v>
      </c>
      <c r="E177" s="239" t="s">
        <v>471</v>
      </c>
      <c r="F177" s="240" t="s">
        <v>472</v>
      </c>
      <c r="G177" s="241" t="s">
        <v>145</v>
      </c>
      <c r="H177" s="242">
        <v>165.917</v>
      </c>
      <c r="I177" s="243"/>
      <c r="J177" s="244">
        <f>ROUND(I177*H177,2)</f>
        <v>0</v>
      </c>
      <c r="K177" s="240" t="s">
        <v>249</v>
      </c>
      <c r="L177" s="245"/>
      <c r="M177" s="246" t="s">
        <v>19</v>
      </c>
      <c r="N177" s="247" t="s">
        <v>46</v>
      </c>
      <c r="O177" s="65"/>
      <c r="P177" s="197">
        <f>O177*H177</f>
        <v>0</v>
      </c>
      <c r="Q177" s="197">
        <v>1.5970000000000002E-2</v>
      </c>
      <c r="R177" s="197">
        <f>Q177*H177</f>
        <v>2.6496944900000003</v>
      </c>
      <c r="S177" s="197">
        <v>0</v>
      </c>
      <c r="T177" s="198">
        <f>S177*H177</f>
        <v>0</v>
      </c>
      <c r="U177" s="35"/>
      <c r="V177" s="35"/>
      <c r="W177" s="35"/>
      <c r="X177" s="35"/>
      <c r="Y177" s="35"/>
      <c r="Z177" s="35"/>
      <c r="AA177" s="35"/>
      <c r="AB177" s="35"/>
      <c r="AC177" s="35"/>
      <c r="AD177" s="35"/>
      <c r="AE177" s="35"/>
      <c r="AR177" s="199" t="s">
        <v>259</v>
      </c>
      <c r="AT177" s="199" t="s">
        <v>231</v>
      </c>
      <c r="AU177" s="199" t="s">
        <v>84</v>
      </c>
      <c r="AY177" s="18" t="s">
        <v>122</v>
      </c>
      <c r="BE177" s="200">
        <f>IF(N177="základní",J177,0)</f>
        <v>0</v>
      </c>
      <c r="BF177" s="200">
        <f>IF(N177="snížená",J177,0)</f>
        <v>0</v>
      </c>
      <c r="BG177" s="200">
        <f>IF(N177="zákl. přenesená",J177,0)</f>
        <v>0</v>
      </c>
      <c r="BH177" s="200">
        <f>IF(N177="sníž. přenesená",J177,0)</f>
        <v>0</v>
      </c>
      <c r="BI177" s="200">
        <f>IF(N177="nulová",J177,0)</f>
        <v>0</v>
      </c>
      <c r="BJ177" s="18" t="s">
        <v>80</v>
      </c>
      <c r="BK177" s="200">
        <f>ROUND(I177*H177,2)</f>
        <v>0</v>
      </c>
      <c r="BL177" s="18" t="s">
        <v>224</v>
      </c>
      <c r="BM177" s="199" t="s">
        <v>473</v>
      </c>
    </row>
    <row r="178" spans="1:65" s="2" customFormat="1" ht="58.5">
      <c r="A178" s="35"/>
      <c r="B178" s="36"/>
      <c r="C178" s="37"/>
      <c r="D178" s="201" t="s">
        <v>285</v>
      </c>
      <c r="E178" s="37"/>
      <c r="F178" s="202" t="s">
        <v>474</v>
      </c>
      <c r="G178" s="37"/>
      <c r="H178" s="37"/>
      <c r="I178" s="109"/>
      <c r="J178" s="37"/>
      <c r="K178" s="37"/>
      <c r="L178" s="40"/>
      <c r="M178" s="203"/>
      <c r="N178" s="204"/>
      <c r="O178" s="65"/>
      <c r="P178" s="65"/>
      <c r="Q178" s="65"/>
      <c r="R178" s="65"/>
      <c r="S178" s="65"/>
      <c r="T178" s="66"/>
      <c r="U178" s="35"/>
      <c r="V178" s="35"/>
      <c r="W178" s="35"/>
      <c r="X178" s="35"/>
      <c r="Y178" s="35"/>
      <c r="Z178" s="35"/>
      <c r="AA178" s="35"/>
      <c r="AB178" s="35"/>
      <c r="AC178" s="35"/>
      <c r="AD178" s="35"/>
      <c r="AE178" s="35"/>
      <c r="AT178" s="18" t="s">
        <v>285</v>
      </c>
      <c r="AU178" s="18" t="s">
        <v>84</v>
      </c>
    </row>
    <row r="179" spans="1:65" s="13" customFormat="1" ht="11.25">
      <c r="B179" s="205"/>
      <c r="C179" s="206"/>
      <c r="D179" s="201" t="s">
        <v>148</v>
      </c>
      <c r="E179" s="207" t="s">
        <v>19</v>
      </c>
      <c r="F179" s="208" t="s">
        <v>418</v>
      </c>
      <c r="G179" s="206"/>
      <c r="H179" s="209">
        <v>27.981000000000002</v>
      </c>
      <c r="I179" s="210"/>
      <c r="J179" s="206"/>
      <c r="K179" s="206"/>
      <c r="L179" s="211"/>
      <c r="M179" s="212"/>
      <c r="N179" s="213"/>
      <c r="O179" s="213"/>
      <c r="P179" s="213"/>
      <c r="Q179" s="213"/>
      <c r="R179" s="213"/>
      <c r="S179" s="213"/>
      <c r="T179" s="214"/>
      <c r="AT179" s="215" t="s">
        <v>148</v>
      </c>
      <c r="AU179" s="215" t="s">
        <v>84</v>
      </c>
      <c r="AV179" s="13" t="s">
        <v>84</v>
      </c>
      <c r="AW179" s="13" t="s">
        <v>36</v>
      </c>
      <c r="AX179" s="13" t="s">
        <v>75</v>
      </c>
      <c r="AY179" s="215" t="s">
        <v>122</v>
      </c>
    </row>
    <row r="180" spans="1:65" s="13" customFormat="1" ht="11.25">
      <c r="B180" s="205"/>
      <c r="C180" s="206"/>
      <c r="D180" s="201" t="s">
        <v>148</v>
      </c>
      <c r="E180" s="207" t="s">
        <v>19</v>
      </c>
      <c r="F180" s="208" t="s">
        <v>419</v>
      </c>
      <c r="G180" s="206"/>
      <c r="H180" s="209">
        <v>33.048999999999999</v>
      </c>
      <c r="I180" s="210"/>
      <c r="J180" s="206"/>
      <c r="K180" s="206"/>
      <c r="L180" s="211"/>
      <c r="M180" s="212"/>
      <c r="N180" s="213"/>
      <c r="O180" s="213"/>
      <c r="P180" s="213"/>
      <c r="Q180" s="213"/>
      <c r="R180" s="213"/>
      <c r="S180" s="213"/>
      <c r="T180" s="214"/>
      <c r="AT180" s="215" t="s">
        <v>148</v>
      </c>
      <c r="AU180" s="215" t="s">
        <v>84</v>
      </c>
      <c r="AV180" s="13" t="s">
        <v>84</v>
      </c>
      <c r="AW180" s="13" t="s">
        <v>36</v>
      </c>
      <c r="AX180" s="13" t="s">
        <v>75</v>
      </c>
      <c r="AY180" s="215" t="s">
        <v>122</v>
      </c>
    </row>
    <row r="181" spans="1:65" s="13" customFormat="1" ht="11.25">
      <c r="B181" s="205"/>
      <c r="C181" s="206"/>
      <c r="D181" s="201" t="s">
        <v>148</v>
      </c>
      <c r="E181" s="207" t="s">
        <v>19</v>
      </c>
      <c r="F181" s="208" t="s">
        <v>420</v>
      </c>
      <c r="G181" s="206"/>
      <c r="H181" s="209">
        <v>38.119</v>
      </c>
      <c r="I181" s="210"/>
      <c r="J181" s="206"/>
      <c r="K181" s="206"/>
      <c r="L181" s="211"/>
      <c r="M181" s="212"/>
      <c r="N181" s="213"/>
      <c r="O181" s="213"/>
      <c r="P181" s="213"/>
      <c r="Q181" s="213"/>
      <c r="R181" s="213"/>
      <c r="S181" s="213"/>
      <c r="T181" s="214"/>
      <c r="AT181" s="215" t="s">
        <v>148</v>
      </c>
      <c r="AU181" s="215" t="s">
        <v>84</v>
      </c>
      <c r="AV181" s="13" t="s">
        <v>84</v>
      </c>
      <c r="AW181" s="13" t="s">
        <v>36</v>
      </c>
      <c r="AX181" s="13" t="s">
        <v>75</v>
      </c>
      <c r="AY181" s="215" t="s">
        <v>122</v>
      </c>
    </row>
    <row r="182" spans="1:65" s="13" customFormat="1" ht="11.25">
      <c r="B182" s="205"/>
      <c r="C182" s="206"/>
      <c r="D182" s="201" t="s">
        <v>148</v>
      </c>
      <c r="E182" s="207" t="s">
        <v>19</v>
      </c>
      <c r="F182" s="208" t="s">
        <v>421</v>
      </c>
      <c r="G182" s="206"/>
      <c r="H182" s="209">
        <v>43.189</v>
      </c>
      <c r="I182" s="210"/>
      <c r="J182" s="206"/>
      <c r="K182" s="206"/>
      <c r="L182" s="211"/>
      <c r="M182" s="212"/>
      <c r="N182" s="213"/>
      <c r="O182" s="213"/>
      <c r="P182" s="213"/>
      <c r="Q182" s="213"/>
      <c r="R182" s="213"/>
      <c r="S182" s="213"/>
      <c r="T182" s="214"/>
      <c r="AT182" s="215" t="s">
        <v>148</v>
      </c>
      <c r="AU182" s="215" t="s">
        <v>84</v>
      </c>
      <c r="AV182" s="13" t="s">
        <v>84</v>
      </c>
      <c r="AW182" s="13" t="s">
        <v>36</v>
      </c>
      <c r="AX182" s="13" t="s">
        <v>75</v>
      </c>
      <c r="AY182" s="215" t="s">
        <v>122</v>
      </c>
    </row>
    <row r="183" spans="1:65" s="13" customFormat="1" ht="11.25">
      <c r="B183" s="205"/>
      <c r="C183" s="206"/>
      <c r="D183" s="201" t="s">
        <v>148</v>
      </c>
      <c r="E183" s="207" t="s">
        <v>19</v>
      </c>
      <c r="F183" s="208" t="s">
        <v>422</v>
      </c>
      <c r="G183" s="206"/>
      <c r="H183" s="209">
        <v>23.579000000000001</v>
      </c>
      <c r="I183" s="210"/>
      <c r="J183" s="206"/>
      <c r="K183" s="206"/>
      <c r="L183" s="211"/>
      <c r="M183" s="212"/>
      <c r="N183" s="213"/>
      <c r="O183" s="213"/>
      <c r="P183" s="213"/>
      <c r="Q183" s="213"/>
      <c r="R183" s="213"/>
      <c r="S183" s="213"/>
      <c r="T183" s="214"/>
      <c r="AT183" s="215" t="s">
        <v>148</v>
      </c>
      <c r="AU183" s="215" t="s">
        <v>84</v>
      </c>
      <c r="AV183" s="13" t="s">
        <v>84</v>
      </c>
      <c r="AW183" s="13" t="s">
        <v>36</v>
      </c>
      <c r="AX183" s="13" t="s">
        <v>75</v>
      </c>
      <c r="AY183" s="215" t="s">
        <v>122</v>
      </c>
    </row>
    <row r="184" spans="1:65" s="15" customFormat="1" ht="11.25">
      <c r="B184" s="227"/>
      <c r="C184" s="228"/>
      <c r="D184" s="201" t="s">
        <v>148</v>
      </c>
      <c r="E184" s="229" t="s">
        <v>19</v>
      </c>
      <c r="F184" s="230" t="s">
        <v>155</v>
      </c>
      <c r="G184" s="228"/>
      <c r="H184" s="231">
        <v>165.917</v>
      </c>
      <c r="I184" s="232"/>
      <c r="J184" s="228"/>
      <c r="K184" s="228"/>
      <c r="L184" s="233"/>
      <c r="M184" s="234"/>
      <c r="N184" s="235"/>
      <c r="O184" s="235"/>
      <c r="P184" s="235"/>
      <c r="Q184" s="235"/>
      <c r="R184" s="235"/>
      <c r="S184" s="235"/>
      <c r="T184" s="236"/>
      <c r="AT184" s="237" t="s">
        <v>148</v>
      </c>
      <c r="AU184" s="237" t="s">
        <v>84</v>
      </c>
      <c r="AV184" s="15" t="s">
        <v>130</v>
      </c>
      <c r="AW184" s="15" t="s">
        <v>36</v>
      </c>
      <c r="AX184" s="15" t="s">
        <v>80</v>
      </c>
      <c r="AY184" s="237" t="s">
        <v>122</v>
      </c>
    </row>
    <row r="185" spans="1:65" s="2" customFormat="1" ht="21.75" customHeight="1">
      <c r="A185" s="35"/>
      <c r="B185" s="36"/>
      <c r="C185" s="188" t="s">
        <v>307</v>
      </c>
      <c r="D185" s="188" t="s">
        <v>125</v>
      </c>
      <c r="E185" s="189" t="s">
        <v>475</v>
      </c>
      <c r="F185" s="190" t="s">
        <v>476</v>
      </c>
      <c r="G185" s="191" t="s">
        <v>217</v>
      </c>
      <c r="H185" s="192">
        <v>2.6749999999999998</v>
      </c>
      <c r="I185" s="193"/>
      <c r="J185" s="194">
        <f>ROUND(I185*H185,2)</f>
        <v>0</v>
      </c>
      <c r="K185" s="190" t="s">
        <v>129</v>
      </c>
      <c r="L185" s="40"/>
      <c r="M185" s="195" t="s">
        <v>19</v>
      </c>
      <c r="N185" s="196" t="s">
        <v>46</v>
      </c>
      <c r="O185" s="65"/>
      <c r="P185" s="197">
        <f>O185*H185</f>
        <v>0</v>
      </c>
      <c r="Q185" s="197">
        <v>0</v>
      </c>
      <c r="R185" s="197">
        <f>Q185*H185</f>
        <v>0</v>
      </c>
      <c r="S185" s="197">
        <v>0</v>
      </c>
      <c r="T185" s="198">
        <f>S185*H185</f>
        <v>0</v>
      </c>
      <c r="U185" s="35"/>
      <c r="V185" s="35"/>
      <c r="W185" s="35"/>
      <c r="X185" s="35"/>
      <c r="Y185" s="35"/>
      <c r="Z185" s="35"/>
      <c r="AA185" s="35"/>
      <c r="AB185" s="35"/>
      <c r="AC185" s="35"/>
      <c r="AD185" s="35"/>
      <c r="AE185" s="35"/>
      <c r="AR185" s="199" t="s">
        <v>224</v>
      </c>
      <c r="AT185" s="199" t="s">
        <v>125</v>
      </c>
      <c r="AU185" s="199" t="s">
        <v>84</v>
      </c>
      <c r="AY185" s="18" t="s">
        <v>122</v>
      </c>
      <c r="BE185" s="200">
        <f>IF(N185="základní",J185,0)</f>
        <v>0</v>
      </c>
      <c r="BF185" s="200">
        <f>IF(N185="snížená",J185,0)</f>
        <v>0</v>
      </c>
      <c r="BG185" s="200">
        <f>IF(N185="zákl. přenesená",J185,0)</f>
        <v>0</v>
      </c>
      <c r="BH185" s="200">
        <f>IF(N185="sníž. přenesená",J185,0)</f>
        <v>0</v>
      </c>
      <c r="BI185" s="200">
        <f>IF(N185="nulová",J185,0)</f>
        <v>0</v>
      </c>
      <c r="BJ185" s="18" t="s">
        <v>80</v>
      </c>
      <c r="BK185" s="200">
        <f>ROUND(I185*H185,2)</f>
        <v>0</v>
      </c>
      <c r="BL185" s="18" t="s">
        <v>224</v>
      </c>
      <c r="BM185" s="199" t="s">
        <v>477</v>
      </c>
    </row>
    <row r="186" spans="1:65" s="2" customFormat="1" ht="78">
      <c r="A186" s="35"/>
      <c r="B186" s="36"/>
      <c r="C186" s="37"/>
      <c r="D186" s="201" t="s">
        <v>136</v>
      </c>
      <c r="E186" s="37"/>
      <c r="F186" s="202" t="s">
        <v>365</v>
      </c>
      <c r="G186" s="37"/>
      <c r="H186" s="37"/>
      <c r="I186" s="109"/>
      <c r="J186" s="37"/>
      <c r="K186" s="37"/>
      <c r="L186" s="40"/>
      <c r="M186" s="248"/>
      <c r="N186" s="249"/>
      <c r="O186" s="250"/>
      <c r="P186" s="250"/>
      <c r="Q186" s="250"/>
      <c r="R186" s="250"/>
      <c r="S186" s="250"/>
      <c r="T186" s="251"/>
      <c r="U186" s="35"/>
      <c r="V186" s="35"/>
      <c r="W186" s="35"/>
      <c r="X186" s="35"/>
      <c r="Y186" s="35"/>
      <c r="Z186" s="35"/>
      <c r="AA186" s="35"/>
      <c r="AB186" s="35"/>
      <c r="AC186" s="35"/>
      <c r="AD186" s="35"/>
      <c r="AE186" s="35"/>
      <c r="AT186" s="18" t="s">
        <v>136</v>
      </c>
      <c r="AU186" s="18" t="s">
        <v>84</v>
      </c>
    </row>
    <row r="187" spans="1:65" s="2" customFormat="1" ht="6.95" customHeight="1">
      <c r="A187" s="35"/>
      <c r="B187" s="48"/>
      <c r="C187" s="49"/>
      <c r="D187" s="49"/>
      <c r="E187" s="49"/>
      <c r="F187" s="49"/>
      <c r="G187" s="49"/>
      <c r="H187" s="49"/>
      <c r="I187" s="137"/>
      <c r="J187" s="49"/>
      <c r="K187" s="49"/>
      <c r="L187" s="40"/>
      <c r="M187" s="35"/>
      <c r="O187" s="35"/>
      <c r="P187" s="35"/>
      <c r="Q187" s="35"/>
      <c r="R187" s="35"/>
      <c r="S187" s="35"/>
      <c r="T187" s="35"/>
      <c r="U187" s="35"/>
      <c r="V187" s="35"/>
      <c r="W187" s="35"/>
      <c r="X187" s="35"/>
      <c r="Y187" s="35"/>
      <c r="Z187" s="35"/>
      <c r="AA187" s="35"/>
      <c r="AB187" s="35"/>
      <c r="AC187" s="35"/>
      <c r="AD187" s="35"/>
      <c r="AE187" s="35"/>
    </row>
  </sheetData>
  <sheetProtection algorithmName="SHA-512" hashValue="OQ2NfFmhrgVpi/VVhOLjjxEifO0FlrQRGquebIa3qNspfNp1Nj+L7/wnQASxO4066FKLwIpdrvwe+2Q5SJT6Vg==" saltValue="KLP5Fsqu+5P2lv6Vzl9KOwmQ8XJGdXwYS2QJzc9yDojkesuvlooNwLkWogvsnTA74/IDXcu5xbxxwPTr5hRnRA==" spinCount="100000" sheet="1" objects="1" scenarios="1" formatColumns="0" formatRows="0" autoFilter="0"/>
  <autoFilter ref="C89:K186" xr:uid="{00000000-0009-0000-0000-000002000000}"/>
  <mergeCells count="9">
    <mergeCell ref="E50:H50"/>
    <mergeCell ref="E80:H80"/>
    <mergeCell ref="E82:H82"/>
    <mergeCell ref="L2:V2"/>
    <mergeCell ref="E7:H7"/>
    <mergeCell ref="E9:H9"/>
    <mergeCell ref="E18:H18"/>
    <mergeCell ref="E27:H27"/>
    <mergeCell ref="E48:H48"/>
  </mergeCells>
  <pageMargins left="0.39374999999999999" right="0.39374999999999999" top="0.39374999999999999" bottom="0.39374999999999999" header="0" footer="0"/>
  <pageSetup paperSize="9" scale="84"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18"/>
  <sheetViews>
    <sheetView showGridLines="0" zoomScale="110" zoomScaleNormal="110" workbookViewId="0"/>
  </sheetViews>
  <sheetFormatPr defaultRowHeight="15"/>
  <cols>
    <col min="1" max="1" width="8.33203125" style="252" customWidth="1"/>
    <col min="2" max="2" width="1.6640625" style="252" customWidth="1"/>
    <col min="3" max="4" width="5" style="252" customWidth="1"/>
    <col min="5" max="5" width="11.6640625" style="252" customWidth="1"/>
    <col min="6" max="6" width="9.1640625" style="252" customWidth="1"/>
    <col min="7" max="7" width="5" style="252" customWidth="1"/>
    <col min="8" max="8" width="77.83203125" style="252" customWidth="1"/>
    <col min="9" max="10" width="20" style="252" customWidth="1"/>
    <col min="11" max="11" width="1.6640625" style="252" customWidth="1"/>
  </cols>
  <sheetData>
    <row r="1" spans="2:11" s="1" customFormat="1" ht="37.5" customHeight="1"/>
    <row r="2" spans="2:11" s="1" customFormat="1" ht="7.5" customHeight="1">
      <c r="B2" s="253"/>
      <c r="C2" s="254"/>
      <c r="D2" s="254"/>
      <c r="E2" s="254"/>
      <c r="F2" s="254"/>
      <c r="G2" s="254"/>
      <c r="H2" s="254"/>
      <c r="I2" s="254"/>
      <c r="J2" s="254"/>
      <c r="K2" s="255"/>
    </row>
    <row r="3" spans="2:11" s="16" customFormat="1" ht="45" customHeight="1">
      <c r="B3" s="256"/>
      <c r="C3" s="381" t="s">
        <v>478</v>
      </c>
      <c r="D3" s="381"/>
      <c r="E3" s="381"/>
      <c r="F3" s="381"/>
      <c r="G3" s="381"/>
      <c r="H3" s="381"/>
      <c r="I3" s="381"/>
      <c r="J3" s="381"/>
      <c r="K3" s="257"/>
    </row>
    <row r="4" spans="2:11" s="1" customFormat="1" ht="25.5" customHeight="1">
      <c r="B4" s="258"/>
      <c r="C4" s="386" t="s">
        <v>479</v>
      </c>
      <c r="D4" s="386"/>
      <c r="E4" s="386"/>
      <c r="F4" s="386"/>
      <c r="G4" s="386"/>
      <c r="H4" s="386"/>
      <c r="I4" s="386"/>
      <c r="J4" s="386"/>
      <c r="K4" s="259"/>
    </row>
    <row r="5" spans="2:11" s="1" customFormat="1" ht="5.25" customHeight="1">
      <c r="B5" s="258"/>
      <c r="C5" s="260"/>
      <c r="D5" s="260"/>
      <c r="E5" s="260"/>
      <c r="F5" s="260"/>
      <c r="G5" s="260"/>
      <c r="H5" s="260"/>
      <c r="I5" s="260"/>
      <c r="J5" s="260"/>
      <c r="K5" s="259"/>
    </row>
    <row r="6" spans="2:11" s="1" customFormat="1" ht="15" customHeight="1">
      <c r="B6" s="258"/>
      <c r="C6" s="385" t="s">
        <v>480</v>
      </c>
      <c r="D6" s="385"/>
      <c r="E6" s="385"/>
      <c r="F6" s="385"/>
      <c r="G6" s="385"/>
      <c r="H6" s="385"/>
      <c r="I6" s="385"/>
      <c r="J6" s="385"/>
      <c r="K6" s="259"/>
    </row>
    <row r="7" spans="2:11" s="1" customFormat="1" ht="15" customHeight="1">
      <c r="B7" s="262"/>
      <c r="C7" s="385" t="s">
        <v>481</v>
      </c>
      <c r="D7" s="385"/>
      <c r="E7" s="385"/>
      <c r="F7" s="385"/>
      <c r="G7" s="385"/>
      <c r="H7" s="385"/>
      <c r="I7" s="385"/>
      <c r="J7" s="385"/>
      <c r="K7" s="259"/>
    </row>
    <row r="8" spans="2:11" s="1" customFormat="1" ht="12.75" customHeight="1">
      <c r="B8" s="262"/>
      <c r="C8" s="261"/>
      <c r="D8" s="261"/>
      <c r="E8" s="261"/>
      <c r="F8" s="261"/>
      <c r="G8" s="261"/>
      <c r="H8" s="261"/>
      <c r="I8" s="261"/>
      <c r="J8" s="261"/>
      <c r="K8" s="259"/>
    </row>
    <row r="9" spans="2:11" s="1" customFormat="1" ht="15" customHeight="1">
      <c r="B9" s="262"/>
      <c r="C9" s="385" t="s">
        <v>482</v>
      </c>
      <c r="D9" s="385"/>
      <c r="E9" s="385"/>
      <c r="F9" s="385"/>
      <c r="G9" s="385"/>
      <c r="H9" s="385"/>
      <c r="I9" s="385"/>
      <c r="J9" s="385"/>
      <c r="K9" s="259"/>
    </row>
    <row r="10" spans="2:11" s="1" customFormat="1" ht="15" customHeight="1">
      <c r="B10" s="262"/>
      <c r="C10" s="261"/>
      <c r="D10" s="385" t="s">
        <v>483</v>
      </c>
      <c r="E10" s="385"/>
      <c r="F10" s="385"/>
      <c r="G10" s="385"/>
      <c r="H10" s="385"/>
      <c r="I10" s="385"/>
      <c r="J10" s="385"/>
      <c r="K10" s="259"/>
    </row>
    <row r="11" spans="2:11" s="1" customFormat="1" ht="15" customHeight="1">
      <c r="B11" s="262"/>
      <c r="C11" s="263"/>
      <c r="D11" s="385" t="s">
        <v>484</v>
      </c>
      <c r="E11" s="385"/>
      <c r="F11" s="385"/>
      <c r="G11" s="385"/>
      <c r="H11" s="385"/>
      <c r="I11" s="385"/>
      <c r="J11" s="385"/>
      <c r="K11" s="259"/>
    </row>
    <row r="12" spans="2:11" s="1" customFormat="1" ht="15" customHeight="1">
      <c r="B12" s="262"/>
      <c r="C12" s="263"/>
      <c r="D12" s="261"/>
      <c r="E12" s="261"/>
      <c r="F12" s="261"/>
      <c r="G12" s="261"/>
      <c r="H12" s="261"/>
      <c r="I12" s="261"/>
      <c r="J12" s="261"/>
      <c r="K12" s="259"/>
    </row>
    <row r="13" spans="2:11" s="1" customFormat="1" ht="15" customHeight="1">
      <c r="B13" s="262"/>
      <c r="C13" s="263"/>
      <c r="D13" s="264" t="s">
        <v>485</v>
      </c>
      <c r="E13" s="261"/>
      <c r="F13" s="261"/>
      <c r="G13" s="261"/>
      <c r="H13" s="261"/>
      <c r="I13" s="261"/>
      <c r="J13" s="261"/>
      <c r="K13" s="259"/>
    </row>
    <row r="14" spans="2:11" s="1" customFormat="1" ht="12.75" customHeight="1">
      <c r="B14" s="262"/>
      <c r="C14" s="263"/>
      <c r="D14" s="263"/>
      <c r="E14" s="263"/>
      <c r="F14" s="263"/>
      <c r="G14" s="263"/>
      <c r="H14" s="263"/>
      <c r="I14" s="263"/>
      <c r="J14" s="263"/>
      <c r="K14" s="259"/>
    </row>
    <row r="15" spans="2:11" s="1" customFormat="1" ht="15" customHeight="1">
      <c r="B15" s="262"/>
      <c r="C15" s="263"/>
      <c r="D15" s="385" t="s">
        <v>486</v>
      </c>
      <c r="E15" s="385"/>
      <c r="F15" s="385"/>
      <c r="G15" s="385"/>
      <c r="H15" s="385"/>
      <c r="I15" s="385"/>
      <c r="J15" s="385"/>
      <c r="K15" s="259"/>
    </row>
    <row r="16" spans="2:11" s="1" customFormat="1" ht="15" customHeight="1">
      <c r="B16" s="262"/>
      <c r="C16" s="263"/>
      <c r="D16" s="385" t="s">
        <v>487</v>
      </c>
      <c r="E16" s="385"/>
      <c r="F16" s="385"/>
      <c r="G16" s="385"/>
      <c r="H16" s="385"/>
      <c r="I16" s="385"/>
      <c r="J16" s="385"/>
      <c r="K16" s="259"/>
    </row>
    <row r="17" spans="2:11" s="1" customFormat="1" ht="15" customHeight="1">
      <c r="B17" s="262"/>
      <c r="C17" s="263"/>
      <c r="D17" s="385" t="s">
        <v>488</v>
      </c>
      <c r="E17" s="385"/>
      <c r="F17" s="385"/>
      <c r="G17" s="385"/>
      <c r="H17" s="385"/>
      <c r="I17" s="385"/>
      <c r="J17" s="385"/>
      <c r="K17" s="259"/>
    </row>
    <row r="18" spans="2:11" s="1" customFormat="1" ht="15" customHeight="1">
      <c r="B18" s="262"/>
      <c r="C18" s="263"/>
      <c r="D18" s="263"/>
      <c r="E18" s="265" t="s">
        <v>82</v>
      </c>
      <c r="F18" s="385" t="s">
        <v>489</v>
      </c>
      <c r="G18" s="385"/>
      <c r="H18" s="385"/>
      <c r="I18" s="385"/>
      <c r="J18" s="385"/>
      <c r="K18" s="259"/>
    </row>
    <row r="19" spans="2:11" s="1" customFormat="1" ht="15" customHeight="1">
      <c r="B19" s="262"/>
      <c r="C19" s="263"/>
      <c r="D19" s="263"/>
      <c r="E19" s="265" t="s">
        <v>490</v>
      </c>
      <c r="F19" s="385" t="s">
        <v>491</v>
      </c>
      <c r="G19" s="385"/>
      <c r="H19" s="385"/>
      <c r="I19" s="385"/>
      <c r="J19" s="385"/>
      <c r="K19" s="259"/>
    </row>
    <row r="20" spans="2:11" s="1" customFormat="1" ht="15" customHeight="1">
      <c r="B20" s="262"/>
      <c r="C20" s="263"/>
      <c r="D20" s="263"/>
      <c r="E20" s="265" t="s">
        <v>492</v>
      </c>
      <c r="F20" s="385" t="s">
        <v>493</v>
      </c>
      <c r="G20" s="385"/>
      <c r="H20" s="385"/>
      <c r="I20" s="385"/>
      <c r="J20" s="385"/>
      <c r="K20" s="259"/>
    </row>
    <row r="21" spans="2:11" s="1" customFormat="1" ht="15" customHeight="1">
      <c r="B21" s="262"/>
      <c r="C21" s="263"/>
      <c r="D21" s="263"/>
      <c r="E21" s="265" t="s">
        <v>494</v>
      </c>
      <c r="F21" s="385" t="s">
        <v>495</v>
      </c>
      <c r="G21" s="385"/>
      <c r="H21" s="385"/>
      <c r="I21" s="385"/>
      <c r="J21" s="385"/>
      <c r="K21" s="259"/>
    </row>
    <row r="22" spans="2:11" s="1" customFormat="1" ht="15" customHeight="1">
      <c r="B22" s="262"/>
      <c r="C22" s="263"/>
      <c r="D22" s="263"/>
      <c r="E22" s="265" t="s">
        <v>496</v>
      </c>
      <c r="F22" s="385" t="s">
        <v>497</v>
      </c>
      <c r="G22" s="385"/>
      <c r="H22" s="385"/>
      <c r="I22" s="385"/>
      <c r="J22" s="385"/>
      <c r="K22" s="259"/>
    </row>
    <row r="23" spans="2:11" s="1" customFormat="1" ht="15" customHeight="1">
      <c r="B23" s="262"/>
      <c r="C23" s="263"/>
      <c r="D23" s="263"/>
      <c r="E23" s="265" t="s">
        <v>498</v>
      </c>
      <c r="F23" s="385" t="s">
        <v>499</v>
      </c>
      <c r="G23" s="385"/>
      <c r="H23" s="385"/>
      <c r="I23" s="385"/>
      <c r="J23" s="385"/>
      <c r="K23" s="259"/>
    </row>
    <row r="24" spans="2:11" s="1" customFormat="1" ht="12.75" customHeight="1">
      <c r="B24" s="262"/>
      <c r="C24" s="263"/>
      <c r="D24" s="263"/>
      <c r="E24" s="263"/>
      <c r="F24" s="263"/>
      <c r="G24" s="263"/>
      <c r="H24" s="263"/>
      <c r="I24" s="263"/>
      <c r="J24" s="263"/>
      <c r="K24" s="259"/>
    </row>
    <row r="25" spans="2:11" s="1" customFormat="1" ht="15" customHeight="1">
      <c r="B25" s="262"/>
      <c r="C25" s="385" t="s">
        <v>500</v>
      </c>
      <c r="D25" s="385"/>
      <c r="E25" s="385"/>
      <c r="F25" s="385"/>
      <c r="G25" s="385"/>
      <c r="H25" s="385"/>
      <c r="I25" s="385"/>
      <c r="J25" s="385"/>
      <c r="K25" s="259"/>
    </row>
    <row r="26" spans="2:11" s="1" customFormat="1" ht="15" customHeight="1">
      <c r="B26" s="262"/>
      <c r="C26" s="385" t="s">
        <v>501</v>
      </c>
      <c r="D26" s="385"/>
      <c r="E26" s="385"/>
      <c r="F26" s="385"/>
      <c r="G26" s="385"/>
      <c r="H26" s="385"/>
      <c r="I26" s="385"/>
      <c r="J26" s="385"/>
      <c r="K26" s="259"/>
    </row>
    <row r="27" spans="2:11" s="1" customFormat="1" ht="15" customHeight="1">
      <c r="B27" s="262"/>
      <c r="C27" s="261"/>
      <c r="D27" s="385" t="s">
        <v>502</v>
      </c>
      <c r="E27" s="385"/>
      <c r="F27" s="385"/>
      <c r="G27" s="385"/>
      <c r="H27" s="385"/>
      <c r="I27" s="385"/>
      <c r="J27" s="385"/>
      <c r="K27" s="259"/>
    </row>
    <row r="28" spans="2:11" s="1" customFormat="1" ht="15" customHeight="1">
      <c r="B28" s="262"/>
      <c r="C28" s="263"/>
      <c r="D28" s="385" t="s">
        <v>503</v>
      </c>
      <c r="E28" s="385"/>
      <c r="F28" s="385"/>
      <c r="G28" s="385"/>
      <c r="H28" s="385"/>
      <c r="I28" s="385"/>
      <c r="J28" s="385"/>
      <c r="K28" s="259"/>
    </row>
    <row r="29" spans="2:11" s="1" customFormat="1" ht="12.75" customHeight="1">
      <c r="B29" s="262"/>
      <c r="C29" s="263"/>
      <c r="D29" s="263"/>
      <c r="E29" s="263"/>
      <c r="F29" s="263"/>
      <c r="G29" s="263"/>
      <c r="H29" s="263"/>
      <c r="I29" s="263"/>
      <c r="J29" s="263"/>
      <c r="K29" s="259"/>
    </row>
    <row r="30" spans="2:11" s="1" customFormat="1" ht="15" customHeight="1">
      <c r="B30" s="262"/>
      <c r="C30" s="263"/>
      <c r="D30" s="385" t="s">
        <v>504</v>
      </c>
      <c r="E30" s="385"/>
      <c r="F30" s="385"/>
      <c r="G30" s="385"/>
      <c r="H30" s="385"/>
      <c r="I30" s="385"/>
      <c r="J30" s="385"/>
      <c r="K30" s="259"/>
    </row>
    <row r="31" spans="2:11" s="1" customFormat="1" ht="15" customHeight="1">
      <c r="B31" s="262"/>
      <c r="C31" s="263"/>
      <c r="D31" s="385" t="s">
        <v>505</v>
      </c>
      <c r="E31" s="385"/>
      <c r="F31" s="385"/>
      <c r="G31" s="385"/>
      <c r="H31" s="385"/>
      <c r="I31" s="385"/>
      <c r="J31" s="385"/>
      <c r="K31" s="259"/>
    </row>
    <row r="32" spans="2:11" s="1" customFormat="1" ht="12.75" customHeight="1">
      <c r="B32" s="262"/>
      <c r="C32" s="263"/>
      <c r="D32" s="263"/>
      <c r="E32" s="263"/>
      <c r="F32" s="263"/>
      <c r="G32" s="263"/>
      <c r="H32" s="263"/>
      <c r="I32" s="263"/>
      <c r="J32" s="263"/>
      <c r="K32" s="259"/>
    </row>
    <row r="33" spans="2:11" s="1" customFormat="1" ht="15" customHeight="1">
      <c r="B33" s="262"/>
      <c r="C33" s="263"/>
      <c r="D33" s="385" t="s">
        <v>506</v>
      </c>
      <c r="E33" s="385"/>
      <c r="F33" s="385"/>
      <c r="G33" s="385"/>
      <c r="H33" s="385"/>
      <c r="I33" s="385"/>
      <c r="J33" s="385"/>
      <c r="K33" s="259"/>
    </row>
    <row r="34" spans="2:11" s="1" customFormat="1" ht="15" customHeight="1">
      <c r="B34" s="262"/>
      <c r="C34" s="263"/>
      <c r="D34" s="385" t="s">
        <v>507</v>
      </c>
      <c r="E34" s="385"/>
      <c r="F34" s="385"/>
      <c r="G34" s="385"/>
      <c r="H34" s="385"/>
      <c r="I34" s="385"/>
      <c r="J34" s="385"/>
      <c r="K34" s="259"/>
    </row>
    <row r="35" spans="2:11" s="1" customFormat="1" ht="15" customHeight="1">
      <c r="B35" s="262"/>
      <c r="C35" s="263"/>
      <c r="D35" s="385" t="s">
        <v>508</v>
      </c>
      <c r="E35" s="385"/>
      <c r="F35" s="385"/>
      <c r="G35" s="385"/>
      <c r="H35" s="385"/>
      <c r="I35" s="385"/>
      <c r="J35" s="385"/>
      <c r="K35" s="259"/>
    </row>
    <row r="36" spans="2:11" s="1" customFormat="1" ht="15" customHeight="1">
      <c r="B36" s="262"/>
      <c r="C36" s="263"/>
      <c r="D36" s="261"/>
      <c r="E36" s="264" t="s">
        <v>108</v>
      </c>
      <c r="F36" s="261"/>
      <c r="G36" s="385" t="s">
        <v>509</v>
      </c>
      <c r="H36" s="385"/>
      <c r="I36" s="385"/>
      <c r="J36" s="385"/>
      <c r="K36" s="259"/>
    </row>
    <row r="37" spans="2:11" s="1" customFormat="1" ht="30.75" customHeight="1">
      <c r="B37" s="262"/>
      <c r="C37" s="263"/>
      <c r="D37" s="261"/>
      <c r="E37" s="264" t="s">
        <v>510</v>
      </c>
      <c r="F37" s="261"/>
      <c r="G37" s="385" t="s">
        <v>511</v>
      </c>
      <c r="H37" s="385"/>
      <c r="I37" s="385"/>
      <c r="J37" s="385"/>
      <c r="K37" s="259"/>
    </row>
    <row r="38" spans="2:11" s="1" customFormat="1" ht="15" customHeight="1">
      <c r="B38" s="262"/>
      <c r="C38" s="263"/>
      <c r="D38" s="261"/>
      <c r="E38" s="264" t="s">
        <v>56</v>
      </c>
      <c r="F38" s="261"/>
      <c r="G38" s="385" t="s">
        <v>512</v>
      </c>
      <c r="H38" s="385"/>
      <c r="I38" s="385"/>
      <c r="J38" s="385"/>
      <c r="K38" s="259"/>
    </row>
    <row r="39" spans="2:11" s="1" customFormat="1" ht="15" customHeight="1">
      <c r="B39" s="262"/>
      <c r="C39" s="263"/>
      <c r="D39" s="261"/>
      <c r="E39" s="264" t="s">
        <v>57</v>
      </c>
      <c r="F39" s="261"/>
      <c r="G39" s="385" t="s">
        <v>513</v>
      </c>
      <c r="H39" s="385"/>
      <c r="I39" s="385"/>
      <c r="J39" s="385"/>
      <c r="K39" s="259"/>
    </row>
    <row r="40" spans="2:11" s="1" customFormat="1" ht="15" customHeight="1">
      <c r="B40" s="262"/>
      <c r="C40" s="263"/>
      <c r="D40" s="261"/>
      <c r="E40" s="264" t="s">
        <v>109</v>
      </c>
      <c r="F40" s="261"/>
      <c r="G40" s="385" t="s">
        <v>514</v>
      </c>
      <c r="H40" s="385"/>
      <c r="I40" s="385"/>
      <c r="J40" s="385"/>
      <c r="K40" s="259"/>
    </row>
    <row r="41" spans="2:11" s="1" customFormat="1" ht="15" customHeight="1">
      <c r="B41" s="262"/>
      <c r="C41" s="263"/>
      <c r="D41" s="261"/>
      <c r="E41" s="264" t="s">
        <v>110</v>
      </c>
      <c r="F41" s="261"/>
      <c r="G41" s="385" t="s">
        <v>515</v>
      </c>
      <c r="H41" s="385"/>
      <c r="I41" s="385"/>
      <c r="J41" s="385"/>
      <c r="K41" s="259"/>
    </row>
    <row r="42" spans="2:11" s="1" customFormat="1" ht="15" customHeight="1">
      <c r="B42" s="262"/>
      <c r="C42" s="263"/>
      <c r="D42" s="261"/>
      <c r="E42" s="264" t="s">
        <v>516</v>
      </c>
      <c r="F42" s="261"/>
      <c r="G42" s="385" t="s">
        <v>517</v>
      </c>
      <c r="H42" s="385"/>
      <c r="I42" s="385"/>
      <c r="J42" s="385"/>
      <c r="K42" s="259"/>
    </row>
    <row r="43" spans="2:11" s="1" customFormat="1" ht="15" customHeight="1">
      <c r="B43" s="262"/>
      <c r="C43" s="263"/>
      <c r="D43" s="261"/>
      <c r="E43" s="264"/>
      <c r="F43" s="261"/>
      <c r="G43" s="385" t="s">
        <v>518</v>
      </c>
      <c r="H43" s="385"/>
      <c r="I43" s="385"/>
      <c r="J43" s="385"/>
      <c r="K43" s="259"/>
    </row>
    <row r="44" spans="2:11" s="1" customFormat="1" ht="15" customHeight="1">
      <c r="B44" s="262"/>
      <c r="C44" s="263"/>
      <c r="D44" s="261"/>
      <c r="E44" s="264" t="s">
        <v>519</v>
      </c>
      <c r="F44" s="261"/>
      <c r="G44" s="385" t="s">
        <v>520</v>
      </c>
      <c r="H44" s="385"/>
      <c r="I44" s="385"/>
      <c r="J44" s="385"/>
      <c r="K44" s="259"/>
    </row>
    <row r="45" spans="2:11" s="1" customFormat="1" ht="15" customHeight="1">
      <c r="B45" s="262"/>
      <c r="C45" s="263"/>
      <c r="D45" s="261"/>
      <c r="E45" s="264" t="s">
        <v>112</v>
      </c>
      <c r="F45" s="261"/>
      <c r="G45" s="385" t="s">
        <v>521</v>
      </c>
      <c r="H45" s="385"/>
      <c r="I45" s="385"/>
      <c r="J45" s="385"/>
      <c r="K45" s="259"/>
    </row>
    <row r="46" spans="2:11" s="1" customFormat="1" ht="12.75" customHeight="1">
      <c r="B46" s="262"/>
      <c r="C46" s="263"/>
      <c r="D46" s="261"/>
      <c r="E46" s="261"/>
      <c r="F46" s="261"/>
      <c r="G46" s="261"/>
      <c r="H46" s="261"/>
      <c r="I46" s="261"/>
      <c r="J46" s="261"/>
      <c r="K46" s="259"/>
    </row>
    <row r="47" spans="2:11" s="1" customFormat="1" ht="15" customHeight="1">
      <c r="B47" s="262"/>
      <c r="C47" s="263"/>
      <c r="D47" s="385" t="s">
        <v>522</v>
      </c>
      <c r="E47" s="385"/>
      <c r="F47" s="385"/>
      <c r="G47" s="385"/>
      <c r="H47" s="385"/>
      <c r="I47" s="385"/>
      <c r="J47" s="385"/>
      <c r="K47" s="259"/>
    </row>
    <row r="48" spans="2:11" s="1" customFormat="1" ht="15" customHeight="1">
      <c r="B48" s="262"/>
      <c r="C48" s="263"/>
      <c r="D48" s="263"/>
      <c r="E48" s="385" t="s">
        <v>523</v>
      </c>
      <c r="F48" s="385"/>
      <c r="G48" s="385"/>
      <c r="H48" s="385"/>
      <c r="I48" s="385"/>
      <c r="J48" s="385"/>
      <c r="K48" s="259"/>
    </row>
    <row r="49" spans="2:11" s="1" customFormat="1" ht="15" customHeight="1">
      <c r="B49" s="262"/>
      <c r="C49" s="263"/>
      <c r="D49" s="263"/>
      <c r="E49" s="385" t="s">
        <v>524</v>
      </c>
      <c r="F49" s="385"/>
      <c r="G49" s="385"/>
      <c r="H49" s="385"/>
      <c r="I49" s="385"/>
      <c r="J49" s="385"/>
      <c r="K49" s="259"/>
    </row>
    <row r="50" spans="2:11" s="1" customFormat="1" ht="15" customHeight="1">
      <c r="B50" s="262"/>
      <c r="C50" s="263"/>
      <c r="D50" s="263"/>
      <c r="E50" s="385" t="s">
        <v>525</v>
      </c>
      <c r="F50" s="385"/>
      <c r="G50" s="385"/>
      <c r="H50" s="385"/>
      <c r="I50" s="385"/>
      <c r="J50" s="385"/>
      <c r="K50" s="259"/>
    </row>
    <row r="51" spans="2:11" s="1" customFormat="1" ht="15" customHeight="1">
      <c r="B51" s="262"/>
      <c r="C51" s="263"/>
      <c r="D51" s="385" t="s">
        <v>526</v>
      </c>
      <c r="E51" s="385"/>
      <c r="F51" s="385"/>
      <c r="G51" s="385"/>
      <c r="H51" s="385"/>
      <c r="I51" s="385"/>
      <c r="J51" s="385"/>
      <c r="K51" s="259"/>
    </row>
    <row r="52" spans="2:11" s="1" customFormat="1" ht="25.5" customHeight="1">
      <c r="B52" s="258"/>
      <c r="C52" s="386" t="s">
        <v>527</v>
      </c>
      <c r="D52" s="386"/>
      <c r="E52" s="386"/>
      <c r="F52" s="386"/>
      <c r="G52" s="386"/>
      <c r="H52" s="386"/>
      <c r="I52" s="386"/>
      <c r="J52" s="386"/>
      <c r="K52" s="259"/>
    </row>
    <row r="53" spans="2:11" s="1" customFormat="1" ht="5.25" customHeight="1">
      <c r="B53" s="258"/>
      <c r="C53" s="260"/>
      <c r="D53" s="260"/>
      <c r="E53" s="260"/>
      <c r="F53" s="260"/>
      <c r="G53" s="260"/>
      <c r="H53" s="260"/>
      <c r="I53" s="260"/>
      <c r="J53" s="260"/>
      <c r="K53" s="259"/>
    </row>
    <row r="54" spans="2:11" s="1" customFormat="1" ht="15" customHeight="1">
      <c r="B54" s="258"/>
      <c r="C54" s="385" t="s">
        <v>528</v>
      </c>
      <c r="D54" s="385"/>
      <c r="E54" s="385"/>
      <c r="F54" s="385"/>
      <c r="G54" s="385"/>
      <c r="H54" s="385"/>
      <c r="I54" s="385"/>
      <c r="J54" s="385"/>
      <c r="K54" s="259"/>
    </row>
    <row r="55" spans="2:11" s="1" customFormat="1" ht="15" customHeight="1">
      <c r="B55" s="258"/>
      <c r="C55" s="385" t="s">
        <v>529</v>
      </c>
      <c r="D55" s="385"/>
      <c r="E55" s="385"/>
      <c r="F55" s="385"/>
      <c r="G55" s="385"/>
      <c r="H55" s="385"/>
      <c r="I55" s="385"/>
      <c r="J55" s="385"/>
      <c r="K55" s="259"/>
    </row>
    <row r="56" spans="2:11" s="1" customFormat="1" ht="12.75" customHeight="1">
      <c r="B56" s="258"/>
      <c r="C56" s="261"/>
      <c r="D56" s="261"/>
      <c r="E56" s="261"/>
      <c r="F56" s="261"/>
      <c r="G56" s="261"/>
      <c r="H56" s="261"/>
      <c r="I56" s="261"/>
      <c r="J56" s="261"/>
      <c r="K56" s="259"/>
    </row>
    <row r="57" spans="2:11" s="1" customFormat="1" ht="15" customHeight="1">
      <c r="B57" s="258"/>
      <c r="C57" s="385" t="s">
        <v>530</v>
      </c>
      <c r="D57" s="385"/>
      <c r="E57" s="385"/>
      <c r="F57" s="385"/>
      <c r="G57" s="385"/>
      <c r="H57" s="385"/>
      <c r="I57" s="385"/>
      <c r="J57" s="385"/>
      <c r="K57" s="259"/>
    </row>
    <row r="58" spans="2:11" s="1" customFormat="1" ht="15" customHeight="1">
      <c r="B58" s="258"/>
      <c r="C58" s="263"/>
      <c r="D58" s="385" t="s">
        <v>531</v>
      </c>
      <c r="E58" s="385"/>
      <c r="F58" s="385"/>
      <c r="G58" s="385"/>
      <c r="H58" s="385"/>
      <c r="I58" s="385"/>
      <c r="J58" s="385"/>
      <c r="K58" s="259"/>
    </row>
    <row r="59" spans="2:11" s="1" customFormat="1" ht="15" customHeight="1">
      <c r="B59" s="258"/>
      <c r="C59" s="263"/>
      <c r="D59" s="385" t="s">
        <v>532</v>
      </c>
      <c r="E59" s="385"/>
      <c r="F59" s="385"/>
      <c r="G59" s="385"/>
      <c r="H59" s="385"/>
      <c r="I59" s="385"/>
      <c r="J59" s="385"/>
      <c r="K59" s="259"/>
    </row>
    <row r="60" spans="2:11" s="1" customFormat="1" ht="15" customHeight="1">
      <c r="B60" s="258"/>
      <c r="C60" s="263"/>
      <c r="D60" s="385" t="s">
        <v>533</v>
      </c>
      <c r="E60" s="385"/>
      <c r="F60" s="385"/>
      <c r="G60" s="385"/>
      <c r="H60" s="385"/>
      <c r="I60" s="385"/>
      <c r="J60" s="385"/>
      <c r="K60" s="259"/>
    </row>
    <row r="61" spans="2:11" s="1" customFormat="1" ht="15" customHeight="1">
      <c r="B61" s="258"/>
      <c r="C61" s="263"/>
      <c r="D61" s="385" t="s">
        <v>534</v>
      </c>
      <c r="E61" s="385"/>
      <c r="F61" s="385"/>
      <c r="G61" s="385"/>
      <c r="H61" s="385"/>
      <c r="I61" s="385"/>
      <c r="J61" s="385"/>
      <c r="K61" s="259"/>
    </row>
    <row r="62" spans="2:11" s="1" customFormat="1" ht="15" customHeight="1">
      <c r="B62" s="258"/>
      <c r="C62" s="263"/>
      <c r="D62" s="387" t="s">
        <v>535</v>
      </c>
      <c r="E62" s="387"/>
      <c r="F62" s="387"/>
      <c r="G62" s="387"/>
      <c r="H62" s="387"/>
      <c r="I62" s="387"/>
      <c r="J62" s="387"/>
      <c r="K62" s="259"/>
    </row>
    <row r="63" spans="2:11" s="1" customFormat="1" ht="15" customHeight="1">
      <c r="B63" s="258"/>
      <c r="C63" s="263"/>
      <c r="D63" s="385" t="s">
        <v>536</v>
      </c>
      <c r="E63" s="385"/>
      <c r="F63" s="385"/>
      <c r="G63" s="385"/>
      <c r="H63" s="385"/>
      <c r="I63" s="385"/>
      <c r="J63" s="385"/>
      <c r="K63" s="259"/>
    </row>
    <row r="64" spans="2:11" s="1" customFormat="1" ht="12.75" customHeight="1">
      <c r="B64" s="258"/>
      <c r="C64" s="263"/>
      <c r="D64" s="263"/>
      <c r="E64" s="266"/>
      <c r="F64" s="263"/>
      <c r="G64" s="263"/>
      <c r="H64" s="263"/>
      <c r="I64" s="263"/>
      <c r="J64" s="263"/>
      <c r="K64" s="259"/>
    </row>
    <row r="65" spans="2:11" s="1" customFormat="1" ht="15" customHeight="1">
      <c r="B65" s="258"/>
      <c r="C65" s="263"/>
      <c r="D65" s="385" t="s">
        <v>537</v>
      </c>
      <c r="E65" s="385"/>
      <c r="F65" s="385"/>
      <c r="G65" s="385"/>
      <c r="H65" s="385"/>
      <c r="I65" s="385"/>
      <c r="J65" s="385"/>
      <c r="K65" s="259"/>
    </row>
    <row r="66" spans="2:11" s="1" customFormat="1" ht="15" customHeight="1">
      <c r="B66" s="258"/>
      <c r="C66" s="263"/>
      <c r="D66" s="387" t="s">
        <v>538</v>
      </c>
      <c r="E66" s="387"/>
      <c r="F66" s="387"/>
      <c r="G66" s="387"/>
      <c r="H66" s="387"/>
      <c r="I66" s="387"/>
      <c r="J66" s="387"/>
      <c r="K66" s="259"/>
    </row>
    <row r="67" spans="2:11" s="1" customFormat="1" ht="15" customHeight="1">
      <c r="B67" s="258"/>
      <c r="C67" s="263"/>
      <c r="D67" s="385" t="s">
        <v>539</v>
      </c>
      <c r="E67" s="385"/>
      <c r="F67" s="385"/>
      <c r="G67" s="385"/>
      <c r="H67" s="385"/>
      <c r="I67" s="385"/>
      <c r="J67" s="385"/>
      <c r="K67" s="259"/>
    </row>
    <row r="68" spans="2:11" s="1" customFormat="1" ht="15" customHeight="1">
      <c r="B68" s="258"/>
      <c r="C68" s="263"/>
      <c r="D68" s="385" t="s">
        <v>540</v>
      </c>
      <c r="E68" s="385"/>
      <c r="F68" s="385"/>
      <c r="G68" s="385"/>
      <c r="H68" s="385"/>
      <c r="I68" s="385"/>
      <c r="J68" s="385"/>
      <c r="K68" s="259"/>
    </row>
    <row r="69" spans="2:11" s="1" customFormat="1" ht="15" customHeight="1">
      <c r="B69" s="258"/>
      <c r="C69" s="263"/>
      <c r="D69" s="385" t="s">
        <v>541</v>
      </c>
      <c r="E69" s="385"/>
      <c r="F69" s="385"/>
      <c r="G69" s="385"/>
      <c r="H69" s="385"/>
      <c r="I69" s="385"/>
      <c r="J69" s="385"/>
      <c r="K69" s="259"/>
    </row>
    <row r="70" spans="2:11" s="1" customFormat="1" ht="15" customHeight="1">
      <c r="B70" s="258"/>
      <c r="C70" s="263"/>
      <c r="D70" s="385" t="s">
        <v>542</v>
      </c>
      <c r="E70" s="385"/>
      <c r="F70" s="385"/>
      <c r="G70" s="385"/>
      <c r="H70" s="385"/>
      <c r="I70" s="385"/>
      <c r="J70" s="385"/>
      <c r="K70" s="259"/>
    </row>
    <row r="71" spans="2:11" s="1" customFormat="1" ht="12.75" customHeight="1">
      <c r="B71" s="267"/>
      <c r="C71" s="268"/>
      <c r="D71" s="268"/>
      <c r="E71" s="268"/>
      <c r="F71" s="268"/>
      <c r="G71" s="268"/>
      <c r="H71" s="268"/>
      <c r="I71" s="268"/>
      <c r="J71" s="268"/>
      <c r="K71" s="269"/>
    </row>
    <row r="72" spans="2:11" s="1" customFormat="1" ht="18.75" customHeight="1">
      <c r="B72" s="270"/>
      <c r="C72" s="270"/>
      <c r="D72" s="270"/>
      <c r="E72" s="270"/>
      <c r="F72" s="270"/>
      <c r="G72" s="270"/>
      <c r="H72" s="270"/>
      <c r="I72" s="270"/>
      <c r="J72" s="270"/>
      <c r="K72" s="271"/>
    </row>
    <row r="73" spans="2:11" s="1" customFormat="1" ht="18.75" customHeight="1">
      <c r="B73" s="271"/>
      <c r="C73" s="271"/>
      <c r="D73" s="271"/>
      <c r="E73" s="271"/>
      <c r="F73" s="271"/>
      <c r="G73" s="271"/>
      <c r="H73" s="271"/>
      <c r="I73" s="271"/>
      <c r="J73" s="271"/>
      <c r="K73" s="271"/>
    </row>
    <row r="74" spans="2:11" s="1" customFormat="1" ht="7.5" customHeight="1">
      <c r="B74" s="272"/>
      <c r="C74" s="273"/>
      <c r="D74" s="273"/>
      <c r="E74" s="273"/>
      <c r="F74" s="273"/>
      <c r="G74" s="273"/>
      <c r="H74" s="273"/>
      <c r="I74" s="273"/>
      <c r="J74" s="273"/>
      <c r="K74" s="274"/>
    </row>
    <row r="75" spans="2:11" s="1" customFormat="1" ht="45" customHeight="1">
      <c r="B75" s="275"/>
      <c r="C75" s="380" t="s">
        <v>543</v>
      </c>
      <c r="D75" s="380"/>
      <c r="E75" s="380"/>
      <c r="F75" s="380"/>
      <c r="G75" s="380"/>
      <c r="H75" s="380"/>
      <c r="I75" s="380"/>
      <c r="J75" s="380"/>
      <c r="K75" s="276"/>
    </row>
    <row r="76" spans="2:11" s="1" customFormat="1" ht="17.25" customHeight="1">
      <c r="B76" s="275"/>
      <c r="C76" s="277" t="s">
        <v>544</v>
      </c>
      <c r="D76" s="277"/>
      <c r="E76" s="277"/>
      <c r="F76" s="277" t="s">
        <v>545</v>
      </c>
      <c r="G76" s="278"/>
      <c r="H76" s="277" t="s">
        <v>57</v>
      </c>
      <c r="I76" s="277" t="s">
        <v>60</v>
      </c>
      <c r="J76" s="277" t="s">
        <v>546</v>
      </c>
      <c r="K76" s="276"/>
    </row>
    <row r="77" spans="2:11" s="1" customFormat="1" ht="17.25" customHeight="1">
      <c r="B77" s="275"/>
      <c r="C77" s="279" t="s">
        <v>547</v>
      </c>
      <c r="D77" s="279"/>
      <c r="E77" s="279"/>
      <c r="F77" s="280" t="s">
        <v>548</v>
      </c>
      <c r="G77" s="281"/>
      <c r="H77" s="279"/>
      <c r="I77" s="279"/>
      <c r="J77" s="279" t="s">
        <v>549</v>
      </c>
      <c r="K77" s="276"/>
    </row>
    <row r="78" spans="2:11" s="1" customFormat="1" ht="5.25" customHeight="1">
      <c r="B78" s="275"/>
      <c r="C78" s="282"/>
      <c r="D78" s="282"/>
      <c r="E78" s="282"/>
      <c r="F78" s="282"/>
      <c r="G78" s="283"/>
      <c r="H78" s="282"/>
      <c r="I78" s="282"/>
      <c r="J78" s="282"/>
      <c r="K78" s="276"/>
    </row>
    <row r="79" spans="2:11" s="1" customFormat="1" ht="15" customHeight="1">
      <c r="B79" s="275"/>
      <c r="C79" s="264" t="s">
        <v>56</v>
      </c>
      <c r="D79" s="282"/>
      <c r="E79" s="282"/>
      <c r="F79" s="284" t="s">
        <v>550</v>
      </c>
      <c r="G79" s="283"/>
      <c r="H79" s="264" t="s">
        <v>551</v>
      </c>
      <c r="I79" s="264" t="s">
        <v>552</v>
      </c>
      <c r="J79" s="264">
        <v>20</v>
      </c>
      <c r="K79" s="276"/>
    </row>
    <row r="80" spans="2:11" s="1" customFormat="1" ht="15" customHeight="1">
      <c r="B80" s="275"/>
      <c r="C80" s="264" t="s">
        <v>553</v>
      </c>
      <c r="D80" s="264"/>
      <c r="E80" s="264"/>
      <c r="F80" s="284" t="s">
        <v>550</v>
      </c>
      <c r="G80" s="283"/>
      <c r="H80" s="264" t="s">
        <v>554</v>
      </c>
      <c r="I80" s="264" t="s">
        <v>552</v>
      </c>
      <c r="J80" s="264">
        <v>120</v>
      </c>
      <c r="K80" s="276"/>
    </row>
    <row r="81" spans="2:11" s="1" customFormat="1" ht="15" customHeight="1">
      <c r="B81" s="285"/>
      <c r="C81" s="264" t="s">
        <v>555</v>
      </c>
      <c r="D81" s="264"/>
      <c r="E81" s="264"/>
      <c r="F81" s="284" t="s">
        <v>556</v>
      </c>
      <c r="G81" s="283"/>
      <c r="H81" s="264" t="s">
        <v>557</v>
      </c>
      <c r="I81" s="264" t="s">
        <v>552</v>
      </c>
      <c r="J81" s="264">
        <v>50</v>
      </c>
      <c r="K81" s="276"/>
    </row>
    <row r="82" spans="2:11" s="1" customFormat="1" ht="15" customHeight="1">
      <c r="B82" s="285"/>
      <c r="C82" s="264" t="s">
        <v>558</v>
      </c>
      <c r="D82" s="264"/>
      <c r="E82" s="264"/>
      <c r="F82" s="284" t="s">
        <v>550</v>
      </c>
      <c r="G82" s="283"/>
      <c r="H82" s="264" t="s">
        <v>559</v>
      </c>
      <c r="I82" s="264" t="s">
        <v>560</v>
      </c>
      <c r="J82" s="264"/>
      <c r="K82" s="276"/>
    </row>
    <row r="83" spans="2:11" s="1" customFormat="1" ht="15" customHeight="1">
      <c r="B83" s="285"/>
      <c r="C83" s="286" t="s">
        <v>561</v>
      </c>
      <c r="D83" s="286"/>
      <c r="E83" s="286"/>
      <c r="F83" s="287" t="s">
        <v>556</v>
      </c>
      <c r="G83" s="286"/>
      <c r="H83" s="286" t="s">
        <v>562</v>
      </c>
      <c r="I83" s="286" t="s">
        <v>552</v>
      </c>
      <c r="J83" s="286">
        <v>15</v>
      </c>
      <c r="K83" s="276"/>
    </row>
    <row r="84" spans="2:11" s="1" customFormat="1" ht="15" customHeight="1">
      <c r="B84" s="285"/>
      <c r="C84" s="286" t="s">
        <v>563</v>
      </c>
      <c r="D84" s="286"/>
      <c r="E84" s="286"/>
      <c r="F84" s="287" t="s">
        <v>556</v>
      </c>
      <c r="G84" s="286"/>
      <c r="H84" s="286" t="s">
        <v>564</v>
      </c>
      <c r="I84" s="286" t="s">
        <v>552</v>
      </c>
      <c r="J84" s="286">
        <v>15</v>
      </c>
      <c r="K84" s="276"/>
    </row>
    <row r="85" spans="2:11" s="1" customFormat="1" ht="15" customHeight="1">
      <c r="B85" s="285"/>
      <c r="C85" s="286" t="s">
        <v>565</v>
      </c>
      <c r="D85" s="286"/>
      <c r="E85" s="286"/>
      <c r="F85" s="287" t="s">
        <v>556</v>
      </c>
      <c r="G85" s="286"/>
      <c r="H85" s="286" t="s">
        <v>566</v>
      </c>
      <c r="I85" s="286" t="s">
        <v>552</v>
      </c>
      <c r="J85" s="286">
        <v>20</v>
      </c>
      <c r="K85" s="276"/>
    </row>
    <row r="86" spans="2:11" s="1" customFormat="1" ht="15" customHeight="1">
      <c r="B86" s="285"/>
      <c r="C86" s="286" t="s">
        <v>567</v>
      </c>
      <c r="D86" s="286"/>
      <c r="E86" s="286"/>
      <c r="F86" s="287" t="s">
        <v>556</v>
      </c>
      <c r="G86" s="286"/>
      <c r="H86" s="286" t="s">
        <v>568</v>
      </c>
      <c r="I86" s="286" t="s">
        <v>552</v>
      </c>
      <c r="J86" s="286">
        <v>20</v>
      </c>
      <c r="K86" s="276"/>
    </row>
    <row r="87" spans="2:11" s="1" customFormat="1" ht="15" customHeight="1">
      <c r="B87" s="285"/>
      <c r="C87" s="264" t="s">
        <v>569</v>
      </c>
      <c r="D87" s="264"/>
      <c r="E87" s="264"/>
      <c r="F87" s="284" t="s">
        <v>556</v>
      </c>
      <c r="G87" s="283"/>
      <c r="H87" s="264" t="s">
        <v>570</v>
      </c>
      <c r="I87" s="264" t="s">
        <v>552</v>
      </c>
      <c r="J87" s="264">
        <v>50</v>
      </c>
      <c r="K87" s="276"/>
    </row>
    <row r="88" spans="2:11" s="1" customFormat="1" ht="15" customHeight="1">
      <c r="B88" s="285"/>
      <c r="C88" s="264" t="s">
        <v>571</v>
      </c>
      <c r="D88" s="264"/>
      <c r="E88" s="264"/>
      <c r="F88" s="284" t="s">
        <v>556</v>
      </c>
      <c r="G88" s="283"/>
      <c r="H88" s="264" t="s">
        <v>572</v>
      </c>
      <c r="I88" s="264" t="s">
        <v>552</v>
      </c>
      <c r="J88" s="264">
        <v>20</v>
      </c>
      <c r="K88" s="276"/>
    </row>
    <row r="89" spans="2:11" s="1" customFormat="1" ht="15" customHeight="1">
      <c r="B89" s="285"/>
      <c r="C89" s="264" t="s">
        <v>573</v>
      </c>
      <c r="D89" s="264"/>
      <c r="E89" s="264"/>
      <c r="F89" s="284" t="s">
        <v>556</v>
      </c>
      <c r="G89" s="283"/>
      <c r="H89" s="264" t="s">
        <v>574</v>
      </c>
      <c r="I89" s="264" t="s">
        <v>552</v>
      </c>
      <c r="J89" s="264">
        <v>20</v>
      </c>
      <c r="K89" s="276"/>
    </row>
    <row r="90" spans="2:11" s="1" customFormat="1" ht="15" customHeight="1">
      <c r="B90" s="285"/>
      <c r="C90" s="264" t="s">
        <v>575</v>
      </c>
      <c r="D90" s="264"/>
      <c r="E90" s="264"/>
      <c r="F90" s="284" t="s">
        <v>556</v>
      </c>
      <c r="G90" s="283"/>
      <c r="H90" s="264" t="s">
        <v>576</v>
      </c>
      <c r="I90" s="264" t="s">
        <v>552</v>
      </c>
      <c r="J90" s="264">
        <v>50</v>
      </c>
      <c r="K90" s="276"/>
    </row>
    <row r="91" spans="2:11" s="1" customFormat="1" ht="15" customHeight="1">
      <c r="B91" s="285"/>
      <c r="C91" s="264" t="s">
        <v>577</v>
      </c>
      <c r="D91" s="264"/>
      <c r="E91" s="264"/>
      <c r="F91" s="284" t="s">
        <v>556</v>
      </c>
      <c r="G91" s="283"/>
      <c r="H91" s="264" t="s">
        <v>577</v>
      </c>
      <c r="I91" s="264" t="s">
        <v>552</v>
      </c>
      <c r="J91" s="264">
        <v>50</v>
      </c>
      <c r="K91" s="276"/>
    </row>
    <row r="92" spans="2:11" s="1" customFormat="1" ht="15" customHeight="1">
      <c r="B92" s="285"/>
      <c r="C92" s="264" t="s">
        <v>578</v>
      </c>
      <c r="D92" s="264"/>
      <c r="E92" s="264"/>
      <c r="F92" s="284" t="s">
        <v>556</v>
      </c>
      <c r="G92" s="283"/>
      <c r="H92" s="264" t="s">
        <v>579</v>
      </c>
      <c r="I92" s="264" t="s">
        <v>552</v>
      </c>
      <c r="J92" s="264">
        <v>255</v>
      </c>
      <c r="K92" s="276"/>
    </row>
    <row r="93" spans="2:11" s="1" customFormat="1" ht="15" customHeight="1">
      <c r="B93" s="285"/>
      <c r="C93" s="264" t="s">
        <v>580</v>
      </c>
      <c r="D93" s="264"/>
      <c r="E93" s="264"/>
      <c r="F93" s="284" t="s">
        <v>550</v>
      </c>
      <c r="G93" s="283"/>
      <c r="H93" s="264" t="s">
        <v>581</v>
      </c>
      <c r="I93" s="264" t="s">
        <v>582</v>
      </c>
      <c r="J93" s="264"/>
      <c r="K93" s="276"/>
    </row>
    <row r="94" spans="2:11" s="1" customFormat="1" ht="15" customHeight="1">
      <c r="B94" s="285"/>
      <c r="C94" s="264" t="s">
        <v>583</v>
      </c>
      <c r="D94" s="264"/>
      <c r="E94" s="264"/>
      <c r="F94" s="284" t="s">
        <v>550</v>
      </c>
      <c r="G94" s="283"/>
      <c r="H94" s="264" t="s">
        <v>584</v>
      </c>
      <c r="I94" s="264" t="s">
        <v>585</v>
      </c>
      <c r="J94" s="264"/>
      <c r="K94" s="276"/>
    </row>
    <row r="95" spans="2:11" s="1" customFormat="1" ht="15" customHeight="1">
      <c r="B95" s="285"/>
      <c r="C95" s="264" t="s">
        <v>586</v>
      </c>
      <c r="D95" s="264"/>
      <c r="E95" s="264"/>
      <c r="F95" s="284" t="s">
        <v>550</v>
      </c>
      <c r="G95" s="283"/>
      <c r="H95" s="264" t="s">
        <v>586</v>
      </c>
      <c r="I95" s="264" t="s">
        <v>585</v>
      </c>
      <c r="J95" s="264"/>
      <c r="K95" s="276"/>
    </row>
    <row r="96" spans="2:11" s="1" customFormat="1" ht="15" customHeight="1">
      <c r="B96" s="285"/>
      <c r="C96" s="264" t="s">
        <v>41</v>
      </c>
      <c r="D96" s="264"/>
      <c r="E96" s="264"/>
      <c r="F96" s="284" t="s">
        <v>550</v>
      </c>
      <c r="G96" s="283"/>
      <c r="H96" s="264" t="s">
        <v>587</v>
      </c>
      <c r="I96" s="264" t="s">
        <v>585</v>
      </c>
      <c r="J96" s="264"/>
      <c r="K96" s="276"/>
    </row>
    <row r="97" spans="2:11" s="1" customFormat="1" ht="15" customHeight="1">
      <c r="B97" s="285"/>
      <c r="C97" s="264" t="s">
        <v>51</v>
      </c>
      <c r="D97" s="264"/>
      <c r="E97" s="264"/>
      <c r="F97" s="284" t="s">
        <v>550</v>
      </c>
      <c r="G97" s="283"/>
      <c r="H97" s="264" t="s">
        <v>588</v>
      </c>
      <c r="I97" s="264" t="s">
        <v>585</v>
      </c>
      <c r="J97" s="264"/>
      <c r="K97" s="276"/>
    </row>
    <row r="98" spans="2:11" s="1" customFormat="1" ht="15" customHeight="1">
      <c r="B98" s="288"/>
      <c r="C98" s="289"/>
      <c r="D98" s="289"/>
      <c r="E98" s="289"/>
      <c r="F98" s="289"/>
      <c r="G98" s="289"/>
      <c r="H98" s="289"/>
      <c r="I98" s="289"/>
      <c r="J98" s="289"/>
      <c r="K98" s="290"/>
    </row>
    <row r="99" spans="2:11" s="1" customFormat="1" ht="18.75" customHeight="1">
      <c r="B99" s="291"/>
      <c r="C99" s="292"/>
      <c r="D99" s="292"/>
      <c r="E99" s="292"/>
      <c r="F99" s="292"/>
      <c r="G99" s="292"/>
      <c r="H99" s="292"/>
      <c r="I99" s="292"/>
      <c r="J99" s="292"/>
      <c r="K99" s="291"/>
    </row>
    <row r="100" spans="2:11" s="1" customFormat="1" ht="18.75" customHeight="1">
      <c r="B100" s="271"/>
      <c r="C100" s="271"/>
      <c r="D100" s="271"/>
      <c r="E100" s="271"/>
      <c r="F100" s="271"/>
      <c r="G100" s="271"/>
      <c r="H100" s="271"/>
      <c r="I100" s="271"/>
      <c r="J100" s="271"/>
      <c r="K100" s="271"/>
    </row>
    <row r="101" spans="2:11" s="1" customFormat="1" ht="7.5" customHeight="1">
      <c r="B101" s="272"/>
      <c r="C101" s="273"/>
      <c r="D101" s="273"/>
      <c r="E101" s="273"/>
      <c r="F101" s="273"/>
      <c r="G101" s="273"/>
      <c r="H101" s="273"/>
      <c r="I101" s="273"/>
      <c r="J101" s="273"/>
      <c r="K101" s="274"/>
    </row>
    <row r="102" spans="2:11" s="1" customFormat="1" ht="45" customHeight="1">
      <c r="B102" s="275"/>
      <c r="C102" s="380" t="s">
        <v>589</v>
      </c>
      <c r="D102" s="380"/>
      <c r="E102" s="380"/>
      <c r="F102" s="380"/>
      <c r="G102" s="380"/>
      <c r="H102" s="380"/>
      <c r="I102" s="380"/>
      <c r="J102" s="380"/>
      <c r="K102" s="276"/>
    </row>
    <row r="103" spans="2:11" s="1" customFormat="1" ht="17.25" customHeight="1">
      <c r="B103" s="275"/>
      <c r="C103" s="277" t="s">
        <v>544</v>
      </c>
      <c r="D103" s="277"/>
      <c r="E103" s="277"/>
      <c r="F103" s="277" t="s">
        <v>545</v>
      </c>
      <c r="G103" s="278"/>
      <c r="H103" s="277" t="s">
        <v>57</v>
      </c>
      <c r="I103" s="277" t="s">
        <v>60</v>
      </c>
      <c r="J103" s="277" t="s">
        <v>546</v>
      </c>
      <c r="K103" s="276"/>
    </row>
    <row r="104" spans="2:11" s="1" customFormat="1" ht="17.25" customHeight="1">
      <c r="B104" s="275"/>
      <c r="C104" s="279" t="s">
        <v>547</v>
      </c>
      <c r="D104" s="279"/>
      <c r="E104" s="279"/>
      <c r="F104" s="280" t="s">
        <v>548</v>
      </c>
      <c r="G104" s="281"/>
      <c r="H104" s="279"/>
      <c r="I104" s="279"/>
      <c r="J104" s="279" t="s">
        <v>549</v>
      </c>
      <c r="K104" s="276"/>
    </row>
    <row r="105" spans="2:11" s="1" customFormat="1" ht="5.25" customHeight="1">
      <c r="B105" s="275"/>
      <c r="C105" s="277"/>
      <c r="D105" s="277"/>
      <c r="E105" s="277"/>
      <c r="F105" s="277"/>
      <c r="G105" s="293"/>
      <c r="H105" s="277"/>
      <c r="I105" s="277"/>
      <c r="J105" s="277"/>
      <c r="K105" s="276"/>
    </row>
    <row r="106" spans="2:11" s="1" customFormat="1" ht="15" customHeight="1">
      <c r="B106" s="275"/>
      <c r="C106" s="264" t="s">
        <v>56</v>
      </c>
      <c r="D106" s="282"/>
      <c r="E106" s="282"/>
      <c r="F106" s="284" t="s">
        <v>550</v>
      </c>
      <c r="G106" s="293"/>
      <c r="H106" s="264" t="s">
        <v>590</v>
      </c>
      <c r="I106" s="264" t="s">
        <v>552</v>
      </c>
      <c r="J106" s="264">
        <v>20</v>
      </c>
      <c r="K106" s="276"/>
    </row>
    <row r="107" spans="2:11" s="1" customFormat="1" ht="15" customHeight="1">
      <c r="B107" s="275"/>
      <c r="C107" s="264" t="s">
        <v>553</v>
      </c>
      <c r="D107" s="264"/>
      <c r="E107" s="264"/>
      <c r="F107" s="284" t="s">
        <v>550</v>
      </c>
      <c r="G107" s="264"/>
      <c r="H107" s="264" t="s">
        <v>590</v>
      </c>
      <c r="I107" s="264" t="s">
        <v>552</v>
      </c>
      <c r="J107" s="264">
        <v>120</v>
      </c>
      <c r="K107" s="276"/>
    </row>
    <row r="108" spans="2:11" s="1" customFormat="1" ht="15" customHeight="1">
      <c r="B108" s="285"/>
      <c r="C108" s="264" t="s">
        <v>555</v>
      </c>
      <c r="D108" s="264"/>
      <c r="E108" s="264"/>
      <c r="F108" s="284" t="s">
        <v>556</v>
      </c>
      <c r="G108" s="264"/>
      <c r="H108" s="264" t="s">
        <v>590</v>
      </c>
      <c r="I108" s="264" t="s">
        <v>552</v>
      </c>
      <c r="J108" s="264">
        <v>50</v>
      </c>
      <c r="K108" s="276"/>
    </row>
    <row r="109" spans="2:11" s="1" customFormat="1" ht="15" customHeight="1">
      <c r="B109" s="285"/>
      <c r="C109" s="264" t="s">
        <v>558</v>
      </c>
      <c r="D109" s="264"/>
      <c r="E109" s="264"/>
      <c r="F109" s="284" t="s">
        <v>550</v>
      </c>
      <c r="G109" s="264"/>
      <c r="H109" s="264" t="s">
        <v>590</v>
      </c>
      <c r="I109" s="264" t="s">
        <v>560</v>
      </c>
      <c r="J109" s="264"/>
      <c r="K109" s="276"/>
    </row>
    <row r="110" spans="2:11" s="1" customFormat="1" ht="15" customHeight="1">
      <c r="B110" s="285"/>
      <c r="C110" s="264" t="s">
        <v>569</v>
      </c>
      <c r="D110" s="264"/>
      <c r="E110" s="264"/>
      <c r="F110" s="284" t="s">
        <v>556</v>
      </c>
      <c r="G110" s="264"/>
      <c r="H110" s="264" t="s">
        <v>590</v>
      </c>
      <c r="I110" s="264" t="s">
        <v>552</v>
      </c>
      <c r="J110" s="264">
        <v>50</v>
      </c>
      <c r="K110" s="276"/>
    </row>
    <row r="111" spans="2:11" s="1" customFormat="1" ht="15" customHeight="1">
      <c r="B111" s="285"/>
      <c r="C111" s="264" t="s">
        <v>577</v>
      </c>
      <c r="D111" s="264"/>
      <c r="E111" s="264"/>
      <c r="F111" s="284" t="s">
        <v>556</v>
      </c>
      <c r="G111" s="264"/>
      <c r="H111" s="264" t="s">
        <v>590</v>
      </c>
      <c r="I111" s="264" t="s">
        <v>552</v>
      </c>
      <c r="J111" s="264">
        <v>50</v>
      </c>
      <c r="K111" s="276"/>
    </row>
    <row r="112" spans="2:11" s="1" customFormat="1" ht="15" customHeight="1">
      <c r="B112" s="285"/>
      <c r="C112" s="264" t="s">
        <v>575</v>
      </c>
      <c r="D112" s="264"/>
      <c r="E112" s="264"/>
      <c r="F112" s="284" t="s">
        <v>556</v>
      </c>
      <c r="G112" s="264"/>
      <c r="H112" s="264" t="s">
        <v>590</v>
      </c>
      <c r="I112" s="264" t="s">
        <v>552</v>
      </c>
      <c r="J112" s="264">
        <v>50</v>
      </c>
      <c r="K112" s="276"/>
    </row>
    <row r="113" spans="2:11" s="1" customFormat="1" ht="15" customHeight="1">
      <c r="B113" s="285"/>
      <c r="C113" s="264" t="s">
        <v>56</v>
      </c>
      <c r="D113" s="264"/>
      <c r="E113" s="264"/>
      <c r="F113" s="284" t="s">
        <v>550</v>
      </c>
      <c r="G113" s="264"/>
      <c r="H113" s="264" t="s">
        <v>591</v>
      </c>
      <c r="I113" s="264" t="s">
        <v>552</v>
      </c>
      <c r="J113" s="264">
        <v>20</v>
      </c>
      <c r="K113" s="276"/>
    </row>
    <row r="114" spans="2:11" s="1" customFormat="1" ht="15" customHeight="1">
      <c r="B114" s="285"/>
      <c r="C114" s="264" t="s">
        <v>592</v>
      </c>
      <c r="D114" s="264"/>
      <c r="E114" s="264"/>
      <c r="F114" s="284" t="s">
        <v>550</v>
      </c>
      <c r="G114" s="264"/>
      <c r="H114" s="264" t="s">
        <v>593</v>
      </c>
      <c r="I114" s="264" t="s">
        <v>552</v>
      </c>
      <c r="J114" s="264">
        <v>120</v>
      </c>
      <c r="K114" s="276"/>
    </row>
    <row r="115" spans="2:11" s="1" customFormat="1" ht="15" customHeight="1">
      <c r="B115" s="285"/>
      <c r="C115" s="264" t="s">
        <v>41</v>
      </c>
      <c r="D115" s="264"/>
      <c r="E115" s="264"/>
      <c r="F115" s="284" t="s">
        <v>550</v>
      </c>
      <c r="G115" s="264"/>
      <c r="H115" s="264" t="s">
        <v>594</v>
      </c>
      <c r="I115" s="264" t="s">
        <v>585</v>
      </c>
      <c r="J115" s="264"/>
      <c r="K115" s="276"/>
    </row>
    <row r="116" spans="2:11" s="1" customFormat="1" ht="15" customHeight="1">
      <c r="B116" s="285"/>
      <c r="C116" s="264" t="s">
        <v>51</v>
      </c>
      <c r="D116" s="264"/>
      <c r="E116" s="264"/>
      <c r="F116" s="284" t="s">
        <v>550</v>
      </c>
      <c r="G116" s="264"/>
      <c r="H116" s="264" t="s">
        <v>595</v>
      </c>
      <c r="I116" s="264" t="s">
        <v>585</v>
      </c>
      <c r="J116" s="264"/>
      <c r="K116" s="276"/>
    </row>
    <row r="117" spans="2:11" s="1" customFormat="1" ht="15" customHeight="1">
      <c r="B117" s="285"/>
      <c r="C117" s="264" t="s">
        <v>60</v>
      </c>
      <c r="D117" s="264"/>
      <c r="E117" s="264"/>
      <c r="F117" s="284" t="s">
        <v>550</v>
      </c>
      <c r="G117" s="264"/>
      <c r="H117" s="264" t="s">
        <v>596</v>
      </c>
      <c r="I117" s="264" t="s">
        <v>597</v>
      </c>
      <c r="J117" s="264"/>
      <c r="K117" s="276"/>
    </row>
    <row r="118" spans="2:11" s="1" customFormat="1" ht="15" customHeight="1">
      <c r="B118" s="288"/>
      <c r="C118" s="294"/>
      <c r="D118" s="294"/>
      <c r="E118" s="294"/>
      <c r="F118" s="294"/>
      <c r="G118" s="294"/>
      <c r="H118" s="294"/>
      <c r="I118" s="294"/>
      <c r="J118" s="294"/>
      <c r="K118" s="290"/>
    </row>
    <row r="119" spans="2:11" s="1" customFormat="1" ht="18.75" customHeight="1">
      <c r="B119" s="295"/>
      <c r="C119" s="261"/>
      <c r="D119" s="261"/>
      <c r="E119" s="261"/>
      <c r="F119" s="296"/>
      <c r="G119" s="261"/>
      <c r="H119" s="261"/>
      <c r="I119" s="261"/>
      <c r="J119" s="261"/>
      <c r="K119" s="295"/>
    </row>
    <row r="120" spans="2:11" s="1" customFormat="1" ht="18.75" customHeight="1">
      <c r="B120" s="271"/>
      <c r="C120" s="271"/>
      <c r="D120" s="271"/>
      <c r="E120" s="271"/>
      <c r="F120" s="271"/>
      <c r="G120" s="271"/>
      <c r="H120" s="271"/>
      <c r="I120" s="271"/>
      <c r="J120" s="271"/>
      <c r="K120" s="271"/>
    </row>
    <row r="121" spans="2:11" s="1" customFormat="1" ht="7.5" customHeight="1">
      <c r="B121" s="297"/>
      <c r="C121" s="298"/>
      <c r="D121" s="298"/>
      <c r="E121" s="298"/>
      <c r="F121" s="298"/>
      <c r="G121" s="298"/>
      <c r="H121" s="298"/>
      <c r="I121" s="298"/>
      <c r="J121" s="298"/>
      <c r="K121" s="299"/>
    </row>
    <row r="122" spans="2:11" s="1" customFormat="1" ht="45" customHeight="1">
      <c r="B122" s="300"/>
      <c r="C122" s="381" t="s">
        <v>598</v>
      </c>
      <c r="D122" s="381"/>
      <c r="E122" s="381"/>
      <c r="F122" s="381"/>
      <c r="G122" s="381"/>
      <c r="H122" s="381"/>
      <c r="I122" s="381"/>
      <c r="J122" s="381"/>
      <c r="K122" s="301"/>
    </row>
    <row r="123" spans="2:11" s="1" customFormat="1" ht="17.25" customHeight="1">
      <c r="B123" s="302"/>
      <c r="C123" s="277" t="s">
        <v>544</v>
      </c>
      <c r="D123" s="277"/>
      <c r="E123" s="277"/>
      <c r="F123" s="277" t="s">
        <v>545</v>
      </c>
      <c r="G123" s="278"/>
      <c r="H123" s="277" t="s">
        <v>57</v>
      </c>
      <c r="I123" s="277" t="s">
        <v>60</v>
      </c>
      <c r="J123" s="277" t="s">
        <v>546</v>
      </c>
      <c r="K123" s="303"/>
    </row>
    <row r="124" spans="2:11" s="1" customFormat="1" ht="17.25" customHeight="1">
      <c r="B124" s="302"/>
      <c r="C124" s="279" t="s">
        <v>547</v>
      </c>
      <c r="D124" s="279"/>
      <c r="E124" s="279"/>
      <c r="F124" s="280" t="s">
        <v>548</v>
      </c>
      <c r="G124" s="281"/>
      <c r="H124" s="279"/>
      <c r="I124" s="279"/>
      <c r="J124" s="279" t="s">
        <v>549</v>
      </c>
      <c r="K124" s="303"/>
    </row>
    <row r="125" spans="2:11" s="1" customFormat="1" ht="5.25" customHeight="1">
      <c r="B125" s="304"/>
      <c r="C125" s="282"/>
      <c r="D125" s="282"/>
      <c r="E125" s="282"/>
      <c r="F125" s="282"/>
      <c r="G125" s="264"/>
      <c r="H125" s="282"/>
      <c r="I125" s="282"/>
      <c r="J125" s="282"/>
      <c r="K125" s="305"/>
    </row>
    <row r="126" spans="2:11" s="1" customFormat="1" ht="15" customHeight="1">
      <c r="B126" s="304"/>
      <c r="C126" s="264" t="s">
        <v>553</v>
      </c>
      <c r="D126" s="282"/>
      <c r="E126" s="282"/>
      <c r="F126" s="284" t="s">
        <v>550</v>
      </c>
      <c r="G126" s="264"/>
      <c r="H126" s="264" t="s">
        <v>590</v>
      </c>
      <c r="I126" s="264" t="s">
        <v>552</v>
      </c>
      <c r="J126" s="264">
        <v>120</v>
      </c>
      <c r="K126" s="306"/>
    </row>
    <row r="127" spans="2:11" s="1" customFormat="1" ht="15" customHeight="1">
      <c r="B127" s="304"/>
      <c r="C127" s="264" t="s">
        <v>599</v>
      </c>
      <c r="D127" s="264"/>
      <c r="E127" s="264"/>
      <c r="F127" s="284" t="s">
        <v>550</v>
      </c>
      <c r="G127" s="264"/>
      <c r="H127" s="264" t="s">
        <v>600</v>
      </c>
      <c r="I127" s="264" t="s">
        <v>552</v>
      </c>
      <c r="J127" s="264" t="s">
        <v>601</v>
      </c>
      <c r="K127" s="306"/>
    </row>
    <row r="128" spans="2:11" s="1" customFormat="1" ht="15" customHeight="1">
      <c r="B128" s="304"/>
      <c r="C128" s="264" t="s">
        <v>498</v>
      </c>
      <c r="D128" s="264"/>
      <c r="E128" s="264"/>
      <c r="F128" s="284" t="s">
        <v>550</v>
      </c>
      <c r="G128" s="264"/>
      <c r="H128" s="264" t="s">
        <v>602</v>
      </c>
      <c r="I128" s="264" t="s">
        <v>552</v>
      </c>
      <c r="J128" s="264" t="s">
        <v>601</v>
      </c>
      <c r="K128" s="306"/>
    </row>
    <row r="129" spans="2:11" s="1" customFormat="1" ht="15" customHeight="1">
      <c r="B129" s="304"/>
      <c r="C129" s="264" t="s">
        <v>561</v>
      </c>
      <c r="D129" s="264"/>
      <c r="E129" s="264"/>
      <c r="F129" s="284" t="s">
        <v>556</v>
      </c>
      <c r="G129" s="264"/>
      <c r="H129" s="264" t="s">
        <v>562</v>
      </c>
      <c r="I129" s="264" t="s">
        <v>552</v>
      </c>
      <c r="J129" s="264">
        <v>15</v>
      </c>
      <c r="K129" s="306"/>
    </row>
    <row r="130" spans="2:11" s="1" customFormat="1" ht="15" customHeight="1">
      <c r="B130" s="304"/>
      <c r="C130" s="286" t="s">
        <v>563</v>
      </c>
      <c r="D130" s="286"/>
      <c r="E130" s="286"/>
      <c r="F130" s="287" t="s">
        <v>556</v>
      </c>
      <c r="G130" s="286"/>
      <c r="H130" s="286" t="s">
        <v>564</v>
      </c>
      <c r="I130" s="286" t="s">
        <v>552</v>
      </c>
      <c r="J130" s="286">
        <v>15</v>
      </c>
      <c r="K130" s="306"/>
    </row>
    <row r="131" spans="2:11" s="1" customFormat="1" ht="15" customHeight="1">
      <c r="B131" s="304"/>
      <c r="C131" s="286" t="s">
        <v>565</v>
      </c>
      <c r="D131" s="286"/>
      <c r="E131" s="286"/>
      <c r="F131" s="287" t="s">
        <v>556</v>
      </c>
      <c r="G131" s="286"/>
      <c r="H131" s="286" t="s">
        <v>566</v>
      </c>
      <c r="I131" s="286" t="s">
        <v>552</v>
      </c>
      <c r="J131" s="286">
        <v>20</v>
      </c>
      <c r="K131" s="306"/>
    </row>
    <row r="132" spans="2:11" s="1" customFormat="1" ht="15" customHeight="1">
      <c r="B132" s="304"/>
      <c r="C132" s="286" t="s">
        <v>567</v>
      </c>
      <c r="D132" s="286"/>
      <c r="E132" s="286"/>
      <c r="F132" s="287" t="s">
        <v>556</v>
      </c>
      <c r="G132" s="286"/>
      <c r="H132" s="286" t="s">
        <v>568</v>
      </c>
      <c r="I132" s="286" t="s">
        <v>552</v>
      </c>
      <c r="J132" s="286">
        <v>20</v>
      </c>
      <c r="K132" s="306"/>
    </row>
    <row r="133" spans="2:11" s="1" customFormat="1" ht="15" customHeight="1">
      <c r="B133" s="304"/>
      <c r="C133" s="264" t="s">
        <v>555</v>
      </c>
      <c r="D133" s="264"/>
      <c r="E133" s="264"/>
      <c r="F133" s="284" t="s">
        <v>556</v>
      </c>
      <c r="G133" s="264"/>
      <c r="H133" s="264" t="s">
        <v>590</v>
      </c>
      <c r="I133" s="264" t="s">
        <v>552</v>
      </c>
      <c r="J133" s="264">
        <v>50</v>
      </c>
      <c r="K133" s="306"/>
    </row>
    <row r="134" spans="2:11" s="1" customFormat="1" ht="15" customHeight="1">
      <c r="B134" s="304"/>
      <c r="C134" s="264" t="s">
        <v>569</v>
      </c>
      <c r="D134" s="264"/>
      <c r="E134" s="264"/>
      <c r="F134" s="284" t="s">
        <v>556</v>
      </c>
      <c r="G134" s="264"/>
      <c r="H134" s="264" t="s">
        <v>590</v>
      </c>
      <c r="I134" s="264" t="s">
        <v>552</v>
      </c>
      <c r="J134" s="264">
        <v>50</v>
      </c>
      <c r="K134" s="306"/>
    </row>
    <row r="135" spans="2:11" s="1" customFormat="1" ht="15" customHeight="1">
      <c r="B135" s="304"/>
      <c r="C135" s="264" t="s">
        <v>575</v>
      </c>
      <c r="D135" s="264"/>
      <c r="E135" s="264"/>
      <c r="F135" s="284" t="s">
        <v>556</v>
      </c>
      <c r="G135" s="264"/>
      <c r="H135" s="264" t="s">
        <v>590</v>
      </c>
      <c r="I135" s="264" t="s">
        <v>552</v>
      </c>
      <c r="J135" s="264">
        <v>50</v>
      </c>
      <c r="K135" s="306"/>
    </row>
    <row r="136" spans="2:11" s="1" customFormat="1" ht="15" customHeight="1">
      <c r="B136" s="304"/>
      <c r="C136" s="264" t="s">
        <v>577</v>
      </c>
      <c r="D136" s="264"/>
      <c r="E136" s="264"/>
      <c r="F136" s="284" t="s">
        <v>556</v>
      </c>
      <c r="G136" s="264"/>
      <c r="H136" s="264" t="s">
        <v>590</v>
      </c>
      <c r="I136" s="264" t="s">
        <v>552</v>
      </c>
      <c r="J136" s="264">
        <v>50</v>
      </c>
      <c r="K136" s="306"/>
    </row>
    <row r="137" spans="2:11" s="1" customFormat="1" ht="15" customHeight="1">
      <c r="B137" s="304"/>
      <c r="C137" s="264" t="s">
        <v>578</v>
      </c>
      <c r="D137" s="264"/>
      <c r="E137" s="264"/>
      <c r="F137" s="284" t="s">
        <v>556</v>
      </c>
      <c r="G137" s="264"/>
      <c r="H137" s="264" t="s">
        <v>603</v>
      </c>
      <c r="I137" s="264" t="s">
        <v>552</v>
      </c>
      <c r="J137" s="264">
        <v>255</v>
      </c>
      <c r="K137" s="306"/>
    </row>
    <row r="138" spans="2:11" s="1" customFormat="1" ht="15" customHeight="1">
      <c r="B138" s="304"/>
      <c r="C138" s="264" t="s">
        <v>580</v>
      </c>
      <c r="D138" s="264"/>
      <c r="E138" s="264"/>
      <c r="F138" s="284" t="s">
        <v>550</v>
      </c>
      <c r="G138" s="264"/>
      <c r="H138" s="264" t="s">
        <v>604</v>
      </c>
      <c r="I138" s="264" t="s">
        <v>582</v>
      </c>
      <c r="J138" s="264"/>
      <c r="K138" s="306"/>
    </row>
    <row r="139" spans="2:11" s="1" customFormat="1" ht="15" customHeight="1">
      <c r="B139" s="304"/>
      <c r="C139" s="264" t="s">
        <v>583</v>
      </c>
      <c r="D139" s="264"/>
      <c r="E139" s="264"/>
      <c r="F139" s="284" t="s">
        <v>550</v>
      </c>
      <c r="G139" s="264"/>
      <c r="H139" s="264" t="s">
        <v>605</v>
      </c>
      <c r="I139" s="264" t="s">
        <v>585</v>
      </c>
      <c r="J139" s="264"/>
      <c r="K139" s="306"/>
    </row>
    <row r="140" spans="2:11" s="1" customFormat="1" ht="15" customHeight="1">
      <c r="B140" s="304"/>
      <c r="C140" s="264" t="s">
        <v>586</v>
      </c>
      <c r="D140" s="264"/>
      <c r="E140" s="264"/>
      <c r="F140" s="284" t="s">
        <v>550</v>
      </c>
      <c r="G140" s="264"/>
      <c r="H140" s="264" t="s">
        <v>586</v>
      </c>
      <c r="I140" s="264" t="s">
        <v>585</v>
      </c>
      <c r="J140" s="264"/>
      <c r="K140" s="306"/>
    </row>
    <row r="141" spans="2:11" s="1" customFormat="1" ht="15" customHeight="1">
      <c r="B141" s="304"/>
      <c r="C141" s="264" t="s">
        <v>41</v>
      </c>
      <c r="D141" s="264"/>
      <c r="E141" s="264"/>
      <c r="F141" s="284" t="s">
        <v>550</v>
      </c>
      <c r="G141" s="264"/>
      <c r="H141" s="264" t="s">
        <v>606</v>
      </c>
      <c r="I141" s="264" t="s">
        <v>585</v>
      </c>
      <c r="J141" s="264"/>
      <c r="K141" s="306"/>
    </row>
    <row r="142" spans="2:11" s="1" customFormat="1" ht="15" customHeight="1">
      <c r="B142" s="304"/>
      <c r="C142" s="264" t="s">
        <v>607</v>
      </c>
      <c r="D142" s="264"/>
      <c r="E142" s="264"/>
      <c r="F142" s="284" t="s">
        <v>550</v>
      </c>
      <c r="G142" s="264"/>
      <c r="H142" s="264" t="s">
        <v>608</v>
      </c>
      <c r="I142" s="264" t="s">
        <v>585</v>
      </c>
      <c r="J142" s="264"/>
      <c r="K142" s="306"/>
    </row>
    <row r="143" spans="2:11" s="1" customFormat="1" ht="15" customHeight="1">
      <c r="B143" s="307"/>
      <c r="C143" s="308"/>
      <c r="D143" s="308"/>
      <c r="E143" s="308"/>
      <c r="F143" s="308"/>
      <c r="G143" s="308"/>
      <c r="H143" s="308"/>
      <c r="I143" s="308"/>
      <c r="J143" s="308"/>
      <c r="K143" s="309"/>
    </row>
    <row r="144" spans="2:11" s="1" customFormat="1" ht="18.75" customHeight="1">
      <c r="B144" s="261"/>
      <c r="C144" s="261"/>
      <c r="D144" s="261"/>
      <c r="E144" s="261"/>
      <c r="F144" s="296"/>
      <c r="G144" s="261"/>
      <c r="H144" s="261"/>
      <c r="I144" s="261"/>
      <c r="J144" s="261"/>
      <c r="K144" s="261"/>
    </row>
    <row r="145" spans="2:11" s="1" customFormat="1" ht="18.75" customHeight="1">
      <c r="B145" s="271"/>
      <c r="C145" s="271"/>
      <c r="D145" s="271"/>
      <c r="E145" s="271"/>
      <c r="F145" s="271"/>
      <c r="G145" s="271"/>
      <c r="H145" s="271"/>
      <c r="I145" s="271"/>
      <c r="J145" s="271"/>
      <c r="K145" s="271"/>
    </row>
    <row r="146" spans="2:11" s="1" customFormat="1" ht="7.5" customHeight="1">
      <c r="B146" s="272"/>
      <c r="C146" s="273"/>
      <c r="D146" s="273"/>
      <c r="E146" s="273"/>
      <c r="F146" s="273"/>
      <c r="G146" s="273"/>
      <c r="H146" s="273"/>
      <c r="I146" s="273"/>
      <c r="J146" s="273"/>
      <c r="K146" s="274"/>
    </row>
    <row r="147" spans="2:11" s="1" customFormat="1" ht="45" customHeight="1">
      <c r="B147" s="275"/>
      <c r="C147" s="380" t="s">
        <v>609</v>
      </c>
      <c r="D147" s="380"/>
      <c r="E147" s="380"/>
      <c r="F147" s="380"/>
      <c r="G147" s="380"/>
      <c r="H147" s="380"/>
      <c r="I147" s="380"/>
      <c r="J147" s="380"/>
      <c r="K147" s="276"/>
    </row>
    <row r="148" spans="2:11" s="1" customFormat="1" ht="17.25" customHeight="1">
      <c r="B148" s="275"/>
      <c r="C148" s="277" t="s">
        <v>544</v>
      </c>
      <c r="D148" s="277"/>
      <c r="E148" s="277"/>
      <c r="F148" s="277" t="s">
        <v>545</v>
      </c>
      <c r="G148" s="278"/>
      <c r="H148" s="277" t="s">
        <v>57</v>
      </c>
      <c r="I148" s="277" t="s">
        <v>60</v>
      </c>
      <c r="J148" s="277" t="s">
        <v>546</v>
      </c>
      <c r="K148" s="276"/>
    </row>
    <row r="149" spans="2:11" s="1" customFormat="1" ht="17.25" customHeight="1">
      <c r="B149" s="275"/>
      <c r="C149" s="279" t="s">
        <v>547</v>
      </c>
      <c r="D149" s="279"/>
      <c r="E149" s="279"/>
      <c r="F149" s="280" t="s">
        <v>548</v>
      </c>
      <c r="G149" s="281"/>
      <c r="H149" s="279"/>
      <c r="I149" s="279"/>
      <c r="J149" s="279" t="s">
        <v>549</v>
      </c>
      <c r="K149" s="276"/>
    </row>
    <row r="150" spans="2:11" s="1" customFormat="1" ht="5.25" customHeight="1">
      <c r="B150" s="285"/>
      <c r="C150" s="282"/>
      <c r="D150" s="282"/>
      <c r="E150" s="282"/>
      <c r="F150" s="282"/>
      <c r="G150" s="283"/>
      <c r="H150" s="282"/>
      <c r="I150" s="282"/>
      <c r="J150" s="282"/>
      <c r="K150" s="306"/>
    </row>
    <row r="151" spans="2:11" s="1" customFormat="1" ht="15" customHeight="1">
      <c r="B151" s="285"/>
      <c r="C151" s="310" t="s">
        <v>553</v>
      </c>
      <c r="D151" s="264"/>
      <c r="E151" s="264"/>
      <c r="F151" s="311" t="s">
        <v>550</v>
      </c>
      <c r="G151" s="264"/>
      <c r="H151" s="310" t="s">
        <v>590</v>
      </c>
      <c r="I151" s="310" t="s">
        <v>552</v>
      </c>
      <c r="J151" s="310">
        <v>120</v>
      </c>
      <c r="K151" s="306"/>
    </row>
    <row r="152" spans="2:11" s="1" customFormat="1" ht="15" customHeight="1">
      <c r="B152" s="285"/>
      <c r="C152" s="310" t="s">
        <v>599</v>
      </c>
      <c r="D152" s="264"/>
      <c r="E152" s="264"/>
      <c r="F152" s="311" t="s">
        <v>550</v>
      </c>
      <c r="G152" s="264"/>
      <c r="H152" s="310" t="s">
        <v>610</v>
      </c>
      <c r="I152" s="310" t="s">
        <v>552</v>
      </c>
      <c r="J152" s="310" t="s">
        <v>601</v>
      </c>
      <c r="K152" s="306"/>
    </row>
    <row r="153" spans="2:11" s="1" customFormat="1" ht="15" customHeight="1">
      <c r="B153" s="285"/>
      <c r="C153" s="310" t="s">
        <v>498</v>
      </c>
      <c r="D153" s="264"/>
      <c r="E153" s="264"/>
      <c r="F153" s="311" t="s">
        <v>550</v>
      </c>
      <c r="G153" s="264"/>
      <c r="H153" s="310" t="s">
        <v>611</v>
      </c>
      <c r="I153" s="310" t="s">
        <v>552</v>
      </c>
      <c r="J153" s="310" t="s">
        <v>601</v>
      </c>
      <c r="K153" s="306"/>
    </row>
    <row r="154" spans="2:11" s="1" customFormat="1" ht="15" customHeight="1">
      <c r="B154" s="285"/>
      <c r="C154" s="310" t="s">
        <v>555</v>
      </c>
      <c r="D154" s="264"/>
      <c r="E154" s="264"/>
      <c r="F154" s="311" t="s">
        <v>556</v>
      </c>
      <c r="G154" s="264"/>
      <c r="H154" s="310" t="s">
        <v>590</v>
      </c>
      <c r="I154" s="310" t="s">
        <v>552</v>
      </c>
      <c r="J154" s="310">
        <v>50</v>
      </c>
      <c r="K154" s="306"/>
    </row>
    <row r="155" spans="2:11" s="1" customFormat="1" ht="15" customHeight="1">
      <c r="B155" s="285"/>
      <c r="C155" s="310" t="s">
        <v>558</v>
      </c>
      <c r="D155" s="264"/>
      <c r="E155" s="264"/>
      <c r="F155" s="311" t="s">
        <v>550</v>
      </c>
      <c r="G155" s="264"/>
      <c r="H155" s="310" t="s">
        <v>590</v>
      </c>
      <c r="I155" s="310" t="s">
        <v>560</v>
      </c>
      <c r="J155" s="310"/>
      <c r="K155" s="306"/>
    </row>
    <row r="156" spans="2:11" s="1" customFormat="1" ht="15" customHeight="1">
      <c r="B156" s="285"/>
      <c r="C156" s="310" t="s">
        <v>569</v>
      </c>
      <c r="D156" s="264"/>
      <c r="E156" s="264"/>
      <c r="F156" s="311" t="s">
        <v>556</v>
      </c>
      <c r="G156" s="264"/>
      <c r="H156" s="310" t="s">
        <v>590</v>
      </c>
      <c r="I156" s="310" t="s">
        <v>552</v>
      </c>
      <c r="J156" s="310">
        <v>50</v>
      </c>
      <c r="K156" s="306"/>
    </row>
    <row r="157" spans="2:11" s="1" customFormat="1" ht="15" customHeight="1">
      <c r="B157" s="285"/>
      <c r="C157" s="310" t="s">
        <v>577</v>
      </c>
      <c r="D157" s="264"/>
      <c r="E157" s="264"/>
      <c r="F157" s="311" t="s">
        <v>556</v>
      </c>
      <c r="G157" s="264"/>
      <c r="H157" s="310" t="s">
        <v>590</v>
      </c>
      <c r="I157" s="310" t="s">
        <v>552</v>
      </c>
      <c r="J157" s="310">
        <v>50</v>
      </c>
      <c r="K157" s="306"/>
    </row>
    <row r="158" spans="2:11" s="1" customFormat="1" ht="15" customHeight="1">
      <c r="B158" s="285"/>
      <c r="C158" s="310" t="s">
        <v>575</v>
      </c>
      <c r="D158" s="264"/>
      <c r="E158" s="264"/>
      <c r="F158" s="311" t="s">
        <v>556</v>
      </c>
      <c r="G158" s="264"/>
      <c r="H158" s="310" t="s">
        <v>590</v>
      </c>
      <c r="I158" s="310" t="s">
        <v>552</v>
      </c>
      <c r="J158" s="310">
        <v>50</v>
      </c>
      <c r="K158" s="306"/>
    </row>
    <row r="159" spans="2:11" s="1" customFormat="1" ht="15" customHeight="1">
      <c r="B159" s="285"/>
      <c r="C159" s="310" t="s">
        <v>91</v>
      </c>
      <c r="D159" s="264"/>
      <c r="E159" s="264"/>
      <c r="F159" s="311" t="s">
        <v>550</v>
      </c>
      <c r="G159" s="264"/>
      <c r="H159" s="310" t="s">
        <v>612</v>
      </c>
      <c r="I159" s="310" t="s">
        <v>552</v>
      </c>
      <c r="J159" s="310" t="s">
        <v>613</v>
      </c>
      <c r="K159" s="306"/>
    </row>
    <row r="160" spans="2:11" s="1" customFormat="1" ht="15" customHeight="1">
      <c r="B160" s="285"/>
      <c r="C160" s="310" t="s">
        <v>614</v>
      </c>
      <c r="D160" s="264"/>
      <c r="E160" s="264"/>
      <c r="F160" s="311" t="s">
        <v>550</v>
      </c>
      <c r="G160" s="264"/>
      <c r="H160" s="310" t="s">
        <v>615</v>
      </c>
      <c r="I160" s="310" t="s">
        <v>585</v>
      </c>
      <c r="J160" s="310"/>
      <c r="K160" s="306"/>
    </row>
    <row r="161" spans="2:11" s="1" customFormat="1" ht="15" customHeight="1">
      <c r="B161" s="312"/>
      <c r="C161" s="294"/>
      <c r="D161" s="294"/>
      <c r="E161" s="294"/>
      <c r="F161" s="294"/>
      <c r="G161" s="294"/>
      <c r="H161" s="294"/>
      <c r="I161" s="294"/>
      <c r="J161" s="294"/>
      <c r="K161" s="313"/>
    </row>
    <row r="162" spans="2:11" s="1" customFormat="1" ht="18.75" customHeight="1">
      <c r="B162" s="261"/>
      <c r="C162" s="264"/>
      <c r="D162" s="264"/>
      <c r="E162" s="264"/>
      <c r="F162" s="284"/>
      <c r="G162" s="264"/>
      <c r="H162" s="264"/>
      <c r="I162" s="264"/>
      <c r="J162" s="264"/>
      <c r="K162" s="261"/>
    </row>
    <row r="163" spans="2:11" s="1" customFormat="1" ht="18.75" customHeight="1">
      <c r="B163" s="271"/>
      <c r="C163" s="271"/>
      <c r="D163" s="271"/>
      <c r="E163" s="271"/>
      <c r="F163" s="271"/>
      <c r="G163" s="271"/>
      <c r="H163" s="271"/>
      <c r="I163" s="271"/>
      <c r="J163" s="271"/>
      <c r="K163" s="271"/>
    </row>
    <row r="164" spans="2:11" s="1" customFormat="1" ht="7.5" customHeight="1">
      <c r="B164" s="253"/>
      <c r="C164" s="254"/>
      <c r="D164" s="254"/>
      <c r="E164" s="254"/>
      <c r="F164" s="254"/>
      <c r="G164" s="254"/>
      <c r="H164" s="254"/>
      <c r="I164" s="254"/>
      <c r="J164" s="254"/>
      <c r="K164" s="255"/>
    </row>
    <row r="165" spans="2:11" s="1" customFormat="1" ht="45" customHeight="1">
      <c r="B165" s="256"/>
      <c r="C165" s="381" t="s">
        <v>616</v>
      </c>
      <c r="D165" s="381"/>
      <c r="E165" s="381"/>
      <c r="F165" s="381"/>
      <c r="G165" s="381"/>
      <c r="H165" s="381"/>
      <c r="I165" s="381"/>
      <c r="J165" s="381"/>
      <c r="K165" s="257"/>
    </row>
    <row r="166" spans="2:11" s="1" customFormat="1" ht="17.25" customHeight="1">
      <c r="B166" s="256"/>
      <c r="C166" s="277" t="s">
        <v>544</v>
      </c>
      <c r="D166" s="277"/>
      <c r="E166" s="277"/>
      <c r="F166" s="277" t="s">
        <v>545</v>
      </c>
      <c r="G166" s="314"/>
      <c r="H166" s="315" t="s">
        <v>57</v>
      </c>
      <c r="I166" s="315" t="s">
        <v>60</v>
      </c>
      <c r="J166" s="277" t="s">
        <v>546</v>
      </c>
      <c r="K166" s="257"/>
    </row>
    <row r="167" spans="2:11" s="1" customFormat="1" ht="17.25" customHeight="1">
      <c r="B167" s="258"/>
      <c r="C167" s="279" t="s">
        <v>547</v>
      </c>
      <c r="D167" s="279"/>
      <c r="E167" s="279"/>
      <c r="F167" s="280" t="s">
        <v>548</v>
      </c>
      <c r="G167" s="316"/>
      <c r="H167" s="317"/>
      <c r="I167" s="317"/>
      <c r="J167" s="279" t="s">
        <v>549</v>
      </c>
      <c r="K167" s="259"/>
    </row>
    <row r="168" spans="2:11" s="1" customFormat="1" ht="5.25" customHeight="1">
      <c r="B168" s="285"/>
      <c r="C168" s="282"/>
      <c r="D168" s="282"/>
      <c r="E168" s="282"/>
      <c r="F168" s="282"/>
      <c r="G168" s="283"/>
      <c r="H168" s="282"/>
      <c r="I168" s="282"/>
      <c r="J168" s="282"/>
      <c r="K168" s="306"/>
    </row>
    <row r="169" spans="2:11" s="1" customFormat="1" ht="15" customHeight="1">
      <c r="B169" s="285"/>
      <c r="C169" s="264" t="s">
        <v>553</v>
      </c>
      <c r="D169" s="264"/>
      <c r="E169" s="264"/>
      <c r="F169" s="284" t="s">
        <v>550</v>
      </c>
      <c r="G169" s="264"/>
      <c r="H169" s="264" t="s">
        <v>590</v>
      </c>
      <c r="I169" s="264" t="s">
        <v>552</v>
      </c>
      <c r="J169" s="264">
        <v>120</v>
      </c>
      <c r="K169" s="306"/>
    </row>
    <row r="170" spans="2:11" s="1" customFormat="1" ht="15" customHeight="1">
      <c r="B170" s="285"/>
      <c r="C170" s="264" t="s">
        <v>599</v>
      </c>
      <c r="D170" s="264"/>
      <c r="E170" s="264"/>
      <c r="F170" s="284" t="s">
        <v>550</v>
      </c>
      <c r="G170" s="264"/>
      <c r="H170" s="264" t="s">
        <v>600</v>
      </c>
      <c r="I170" s="264" t="s">
        <v>552</v>
      </c>
      <c r="J170" s="264" t="s">
        <v>601</v>
      </c>
      <c r="K170" s="306"/>
    </row>
    <row r="171" spans="2:11" s="1" customFormat="1" ht="15" customHeight="1">
      <c r="B171" s="285"/>
      <c r="C171" s="264" t="s">
        <v>498</v>
      </c>
      <c r="D171" s="264"/>
      <c r="E171" s="264"/>
      <c r="F171" s="284" t="s">
        <v>550</v>
      </c>
      <c r="G171" s="264"/>
      <c r="H171" s="264" t="s">
        <v>617</v>
      </c>
      <c r="I171" s="264" t="s">
        <v>552</v>
      </c>
      <c r="J171" s="264" t="s">
        <v>601</v>
      </c>
      <c r="K171" s="306"/>
    </row>
    <row r="172" spans="2:11" s="1" customFormat="1" ht="15" customHeight="1">
      <c r="B172" s="285"/>
      <c r="C172" s="264" t="s">
        <v>555</v>
      </c>
      <c r="D172" s="264"/>
      <c r="E172" s="264"/>
      <c r="F172" s="284" t="s">
        <v>556</v>
      </c>
      <c r="G172" s="264"/>
      <c r="H172" s="264" t="s">
        <v>617</v>
      </c>
      <c r="I172" s="264" t="s">
        <v>552</v>
      </c>
      <c r="J172" s="264">
        <v>50</v>
      </c>
      <c r="K172" s="306"/>
    </row>
    <row r="173" spans="2:11" s="1" customFormat="1" ht="15" customHeight="1">
      <c r="B173" s="285"/>
      <c r="C173" s="264" t="s">
        <v>558</v>
      </c>
      <c r="D173" s="264"/>
      <c r="E173" s="264"/>
      <c r="F173" s="284" t="s">
        <v>550</v>
      </c>
      <c r="G173" s="264"/>
      <c r="H173" s="264" t="s">
        <v>617</v>
      </c>
      <c r="I173" s="264" t="s">
        <v>560</v>
      </c>
      <c r="J173" s="264"/>
      <c r="K173" s="306"/>
    </row>
    <row r="174" spans="2:11" s="1" customFormat="1" ht="15" customHeight="1">
      <c r="B174" s="285"/>
      <c r="C174" s="264" t="s">
        <v>569</v>
      </c>
      <c r="D174" s="264"/>
      <c r="E174" s="264"/>
      <c r="F174" s="284" t="s">
        <v>556</v>
      </c>
      <c r="G174" s="264"/>
      <c r="H174" s="264" t="s">
        <v>617</v>
      </c>
      <c r="I174" s="264" t="s">
        <v>552</v>
      </c>
      <c r="J174" s="264">
        <v>50</v>
      </c>
      <c r="K174" s="306"/>
    </row>
    <row r="175" spans="2:11" s="1" customFormat="1" ht="15" customHeight="1">
      <c r="B175" s="285"/>
      <c r="C175" s="264" t="s">
        <v>577</v>
      </c>
      <c r="D175" s="264"/>
      <c r="E175" s="264"/>
      <c r="F175" s="284" t="s">
        <v>556</v>
      </c>
      <c r="G175" s="264"/>
      <c r="H175" s="264" t="s">
        <v>617</v>
      </c>
      <c r="I175" s="264" t="s">
        <v>552</v>
      </c>
      <c r="J175" s="264">
        <v>50</v>
      </c>
      <c r="K175" s="306"/>
    </row>
    <row r="176" spans="2:11" s="1" customFormat="1" ht="15" customHeight="1">
      <c r="B176" s="285"/>
      <c r="C176" s="264" t="s">
        <v>575</v>
      </c>
      <c r="D176" s="264"/>
      <c r="E176" s="264"/>
      <c r="F176" s="284" t="s">
        <v>556</v>
      </c>
      <c r="G176" s="264"/>
      <c r="H176" s="264" t="s">
        <v>617</v>
      </c>
      <c r="I176" s="264" t="s">
        <v>552</v>
      </c>
      <c r="J176" s="264">
        <v>50</v>
      </c>
      <c r="K176" s="306"/>
    </row>
    <row r="177" spans="2:11" s="1" customFormat="1" ht="15" customHeight="1">
      <c r="B177" s="285"/>
      <c r="C177" s="264" t="s">
        <v>108</v>
      </c>
      <c r="D177" s="264"/>
      <c r="E177" s="264"/>
      <c r="F177" s="284" t="s">
        <v>550</v>
      </c>
      <c r="G177" s="264"/>
      <c r="H177" s="264" t="s">
        <v>618</v>
      </c>
      <c r="I177" s="264" t="s">
        <v>619</v>
      </c>
      <c r="J177" s="264"/>
      <c r="K177" s="306"/>
    </row>
    <row r="178" spans="2:11" s="1" customFormat="1" ht="15" customHeight="1">
      <c r="B178" s="285"/>
      <c r="C178" s="264" t="s">
        <v>60</v>
      </c>
      <c r="D178" s="264"/>
      <c r="E178" s="264"/>
      <c r="F178" s="284" t="s">
        <v>550</v>
      </c>
      <c r="G178" s="264"/>
      <c r="H178" s="264" t="s">
        <v>620</v>
      </c>
      <c r="I178" s="264" t="s">
        <v>621</v>
      </c>
      <c r="J178" s="264">
        <v>1</v>
      </c>
      <c r="K178" s="306"/>
    </row>
    <row r="179" spans="2:11" s="1" customFormat="1" ht="15" customHeight="1">
      <c r="B179" s="285"/>
      <c r="C179" s="264" t="s">
        <v>56</v>
      </c>
      <c r="D179" s="264"/>
      <c r="E179" s="264"/>
      <c r="F179" s="284" t="s">
        <v>550</v>
      </c>
      <c r="G179" s="264"/>
      <c r="H179" s="264" t="s">
        <v>622</v>
      </c>
      <c r="I179" s="264" t="s">
        <v>552</v>
      </c>
      <c r="J179" s="264">
        <v>20</v>
      </c>
      <c r="K179" s="306"/>
    </row>
    <row r="180" spans="2:11" s="1" customFormat="1" ht="15" customHeight="1">
      <c r="B180" s="285"/>
      <c r="C180" s="264" t="s">
        <v>57</v>
      </c>
      <c r="D180" s="264"/>
      <c r="E180" s="264"/>
      <c r="F180" s="284" t="s">
        <v>550</v>
      </c>
      <c r="G180" s="264"/>
      <c r="H180" s="264" t="s">
        <v>623</v>
      </c>
      <c r="I180" s="264" t="s">
        <v>552</v>
      </c>
      <c r="J180" s="264">
        <v>255</v>
      </c>
      <c r="K180" s="306"/>
    </row>
    <row r="181" spans="2:11" s="1" customFormat="1" ht="15" customHeight="1">
      <c r="B181" s="285"/>
      <c r="C181" s="264" t="s">
        <v>109</v>
      </c>
      <c r="D181" s="264"/>
      <c r="E181" s="264"/>
      <c r="F181" s="284" t="s">
        <v>550</v>
      </c>
      <c r="G181" s="264"/>
      <c r="H181" s="264" t="s">
        <v>514</v>
      </c>
      <c r="I181" s="264" t="s">
        <v>552</v>
      </c>
      <c r="J181" s="264">
        <v>10</v>
      </c>
      <c r="K181" s="306"/>
    </row>
    <row r="182" spans="2:11" s="1" customFormat="1" ht="15" customHeight="1">
      <c r="B182" s="285"/>
      <c r="C182" s="264" t="s">
        <v>110</v>
      </c>
      <c r="D182" s="264"/>
      <c r="E182" s="264"/>
      <c r="F182" s="284" t="s">
        <v>550</v>
      </c>
      <c r="G182" s="264"/>
      <c r="H182" s="264" t="s">
        <v>624</v>
      </c>
      <c r="I182" s="264" t="s">
        <v>585</v>
      </c>
      <c r="J182" s="264"/>
      <c r="K182" s="306"/>
    </row>
    <row r="183" spans="2:11" s="1" customFormat="1" ht="15" customHeight="1">
      <c r="B183" s="285"/>
      <c r="C183" s="264" t="s">
        <v>625</v>
      </c>
      <c r="D183" s="264"/>
      <c r="E183" s="264"/>
      <c r="F183" s="284" t="s">
        <v>550</v>
      </c>
      <c r="G183" s="264"/>
      <c r="H183" s="264" t="s">
        <v>626</v>
      </c>
      <c r="I183" s="264" t="s">
        <v>585</v>
      </c>
      <c r="J183" s="264"/>
      <c r="K183" s="306"/>
    </row>
    <row r="184" spans="2:11" s="1" customFormat="1" ht="15" customHeight="1">
      <c r="B184" s="285"/>
      <c r="C184" s="264" t="s">
        <v>614</v>
      </c>
      <c r="D184" s="264"/>
      <c r="E184" s="264"/>
      <c r="F184" s="284" t="s">
        <v>550</v>
      </c>
      <c r="G184" s="264"/>
      <c r="H184" s="264" t="s">
        <v>627</v>
      </c>
      <c r="I184" s="264" t="s">
        <v>585</v>
      </c>
      <c r="J184" s="264"/>
      <c r="K184" s="306"/>
    </row>
    <row r="185" spans="2:11" s="1" customFormat="1" ht="15" customHeight="1">
      <c r="B185" s="285"/>
      <c r="C185" s="264" t="s">
        <v>112</v>
      </c>
      <c r="D185" s="264"/>
      <c r="E185" s="264"/>
      <c r="F185" s="284" t="s">
        <v>556</v>
      </c>
      <c r="G185" s="264"/>
      <c r="H185" s="264" t="s">
        <v>628</v>
      </c>
      <c r="I185" s="264" t="s">
        <v>552</v>
      </c>
      <c r="J185" s="264">
        <v>50</v>
      </c>
      <c r="K185" s="306"/>
    </row>
    <row r="186" spans="2:11" s="1" customFormat="1" ht="15" customHeight="1">
      <c r="B186" s="285"/>
      <c r="C186" s="264" t="s">
        <v>629</v>
      </c>
      <c r="D186" s="264"/>
      <c r="E186" s="264"/>
      <c r="F186" s="284" t="s">
        <v>556</v>
      </c>
      <c r="G186" s="264"/>
      <c r="H186" s="264" t="s">
        <v>630</v>
      </c>
      <c r="I186" s="264" t="s">
        <v>631</v>
      </c>
      <c r="J186" s="264"/>
      <c r="K186" s="306"/>
    </row>
    <row r="187" spans="2:11" s="1" customFormat="1" ht="15" customHeight="1">
      <c r="B187" s="285"/>
      <c r="C187" s="264" t="s">
        <v>632</v>
      </c>
      <c r="D187" s="264"/>
      <c r="E187" s="264"/>
      <c r="F187" s="284" t="s">
        <v>556</v>
      </c>
      <c r="G187" s="264"/>
      <c r="H187" s="264" t="s">
        <v>633</v>
      </c>
      <c r="I187" s="264" t="s">
        <v>631</v>
      </c>
      <c r="J187" s="264"/>
      <c r="K187" s="306"/>
    </row>
    <row r="188" spans="2:11" s="1" customFormat="1" ht="15" customHeight="1">
      <c r="B188" s="285"/>
      <c r="C188" s="264" t="s">
        <v>634</v>
      </c>
      <c r="D188" s="264"/>
      <c r="E188" s="264"/>
      <c r="F188" s="284" t="s">
        <v>556</v>
      </c>
      <c r="G188" s="264"/>
      <c r="H188" s="264" t="s">
        <v>635</v>
      </c>
      <c r="I188" s="264" t="s">
        <v>631</v>
      </c>
      <c r="J188" s="264"/>
      <c r="K188" s="306"/>
    </row>
    <row r="189" spans="2:11" s="1" customFormat="1" ht="15" customHeight="1">
      <c r="B189" s="285"/>
      <c r="C189" s="318" t="s">
        <v>636</v>
      </c>
      <c r="D189" s="264"/>
      <c r="E189" s="264"/>
      <c r="F189" s="284" t="s">
        <v>556</v>
      </c>
      <c r="G189" s="264"/>
      <c r="H189" s="264" t="s">
        <v>637</v>
      </c>
      <c r="I189" s="264" t="s">
        <v>638</v>
      </c>
      <c r="J189" s="319" t="s">
        <v>639</v>
      </c>
      <c r="K189" s="306"/>
    </row>
    <row r="190" spans="2:11" s="1" customFormat="1" ht="15" customHeight="1">
      <c r="B190" s="285"/>
      <c r="C190" s="270" t="s">
        <v>45</v>
      </c>
      <c r="D190" s="264"/>
      <c r="E190" s="264"/>
      <c r="F190" s="284" t="s">
        <v>550</v>
      </c>
      <c r="G190" s="264"/>
      <c r="H190" s="261" t="s">
        <v>640</v>
      </c>
      <c r="I190" s="264" t="s">
        <v>641</v>
      </c>
      <c r="J190" s="264"/>
      <c r="K190" s="306"/>
    </row>
    <row r="191" spans="2:11" s="1" customFormat="1" ht="15" customHeight="1">
      <c r="B191" s="285"/>
      <c r="C191" s="270" t="s">
        <v>642</v>
      </c>
      <c r="D191" s="264"/>
      <c r="E191" s="264"/>
      <c r="F191" s="284" t="s">
        <v>550</v>
      </c>
      <c r="G191" s="264"/>
      <c r="H191" s="264" t="s">
        <v>643</v>
      </c>
      <c r="I191" s="264" t="s">
        <v>585</v>
      </c>
      <c r="J191" s="264"/>
      <c r="K191" s="306"/>
    </row>
    <row r="192" spans="2:11" s="1" customFormat="1" ht="15" customHeight="1">
      <c r="B192" s="285"/>
      <c r="C192" s="270" t="s">
        <v>644</v>
      </c>
      <c r="D192" s="264"/>
      <c r="E192" s="264"/>
      <c r="F192" s="284" t="s">
        <v>550</v>
      </c>
      <c r="G192" s="264"/>
      <c r="H192" s="264" t="s">
        <v>645</v>
      </c>
      <c r="I192" s="264" t="s">
        <v>585</v>
      </c>
      <c r="J192" s="264"/>
      <c r="K192" s="306"/>
    </row>
    <row r="193" spans="2:11" s="1" customFormat="1" ht="15" customHeight="1">
      <c r="B193" s="285"/>
      <c r="C193" s="270" t="s">
        <v>646</v>
      </c>
      <c r="D193" s="264"/>
      <c r="E193" s="264"/>
      <c r="F193" s="284" t="s">
        <v>556</v>
      </c>
      <c r="G193" s="264"/>
      <c r="H193" s="264" t="s">
        <v>647</v>
      </c>
      <c r="I193" s="264" t="s">
        <v>585</v>
      </c>
      <c r="J193" s="264"/>
      <c r="K193" s="306"/>
    </row>
    <row r="194" spans="2:11" s="1" customFormat="1" ht="15" customHeight="1">
      <c r="B194" s="312"/>
      <c r="C194" s="320"/>
      <c r="D194" s="294"/>
      <c r="E194" s="294"/>
      <c r="F194" s="294"/>
      <c r="G194" s="294"/>
      <c r="H194" s="294"/>
      <c r="I194" s="294"/>
      <c r="J194" s="294"/>
      <c r="K194" s="313"/>
    </row>
    <row r="195" spans="2:11" s="1" customFormat="1" ht="18.75" customHeight="1">
      <c r="B195" s="261"/>
      <c r="C195" s="264"/>
      <c r="D195" s="264"/>
      <c r="E195" s="264"/>
      <c r="F195" s="284"/>
      <c r="G195" s="264"/>
      <c r="H195" s="264"/>
      <c r="I195" s="264"/>
      <c r="J195" s="264"/>
      <c r="K195" s="261"/>
    </row>
    <row r="196" spans="2:11" s="1" customFormat="1" ht="18.75" customHeight="1">
      <c r="B196" s="261"/>
      <c r="C196" s="264"/>
      <c r="D196" s="264"/>
      <c r="E196" s="264"/>
      <c r="F196" s="284"/>
      <c r="G196" s="264"/>
      <c r="H196" s="264"/>
      <c r="I196" s="264"/>
      <c r="J196" s="264"/>
      <c r="K196" s="261"/>
    </row>
    <row r="197" spans="2:11" s="1" customFormat="1" ht="18.75" customHeight="1">
      <c r="B197" s="271"/>
      <c r="C197" s="271"/>
      <c r="D197" s="271"/>
      <c r="E197" s="271"/>
      <c r="F197" s="271"/>
      <c r="G197" s="271"/>
      <c r="H197" s="271"/>
      <c r="I197" s="271"/>
      <c r="J197" s="271"/>
      <c r="K197" s="271"/>
    </row>
    <row r="198" spans="2:11" s="1" customFormat="1" ht="13.5">
      <c r="B198" s="253"/>
      <c r="C198" s="254"/>
      <c r="D198" s="254"/>
      <c r="E198" s="254"/>
      <c r="F198" s="254"/>
      <c r="G198" s="254"/>
      <c r="H198" s="254"/>
      <c r="I198" s="254"/>
      <c r="J198" s="254"/>
      <c r="K198" s="255"/>
    </row>
    <row r="199" spans="2:11" s="1" customFormat="1" ht="21">
      <c r="B199" s="256"/>
      <c r="C199" s="381" t="s">
        <v>648</v>
      </c>
      <c r="D199" s="381"/>
      <c r="E199" s="381"/>
      <c r="F199" s="381"/>
      <c r="G199" s="381"/>
      <c r="H199" s="381"/>
      <c r="I199" s="381"/>
      <c r="J199" s="381"/>
      <c r="K199" s="257"/>
    </row>
    <row r="200" spans="2:11" s="1" customFormat="1" ht="25.5" customHeight="1">
      <c r="B200" s="256"/>
      <c r="C200" s="321" t="s">
        <v>649</v>
      </c>
      <c r="D200" s="321"/>
      <c r="E200" s="321"/>
      <c r="F200" s="321" t="s">
        <v>650</v>
      </c>
      <c r="G200" s="322"/>
      <c r="H200" s="382" t="s">
        <v>651</v>
      </c>
      <c r="I200" s="382"/>
      <c r="J200" s="382"/>
      <c r="K200" s="257"/>
    </row>
    <row r="201" spans="2:11" s="1" customFormat="1" ht="5.25" customHeight="1">
      <c r="B201" s="285"/>
      <c r="C201" s="282"/>
      <c r="D201" s="282"/>
      <c r="E201" s="282"/>
      <c r="F201" s="282"/>
      <c r="G201" s="264"/>
      <c r="H201" s="282"/>
      <c r="I201" s="282"/>
      <c r="J201" s="282"/>
      <c r="K201" s="306"/>
    </row>
    <row r="202" spans="2:11" s="1" customFormat="1" ht="15" customHeight="1">
      <c r="B202" s="285"/>
      <c r="C202" s="264" t="s">
        <v>641</v>
      </c>
      <c r="D202" s="264"/>
      <c r="E202" s="264"/>
      <c r="F202" s="284" t="s">
        <v>46</v>
      </c>
      <c r="G202" s="264"/>
      <c r="H202" s="383" t="s">
        <v>652</v>
      </c>
      <c r="I202" s="383"/>
      <c r="J202" s="383"/>
      <c r="K202" s="306"/>
    </row>
    <row r="203" spans="2:11" s="1" customFormat="1" ht="15" customHeight="1">
      <c r="B203" s="285"/>
      <c r="C203" s="291"/>
      <c r="D203" s="264"/>
      <c r="E203" s="264"/>
      <c r="F203" s="284" t="s">
        <v>47</v>
      </c>
      <c r="G203" s="264"/>
      <c r="H203" s="383" t="s">
        <v>653</v>
      </c>
      <c r="I203" s="383"/>
      <c r="J203" s="383"/>
      <c r="K203" s="306"/>
    </row>
    <row r="204" spans="2:11" s="1" customFormat="1" ht="15" customHeight="1">
      <c r="B204" s="285"/>
      <c r="C204" s="291"/>
      <c r="D204" s="264"/>
      <c r="E204" s="264"/>
      <c r="F204" s="284" t="s">
        <v>50</v>
      </c>
      <c r="G204" s="264"/>
      <c r="H204" s="383" t="s">
        <v>654</v>
      </c>
      <c r="I204" s="383"/>
      <c r="J204" s="383"/>
      <c r="K204" s="306"/>
    </row>
    <row r="205" spans="2:11" s="1" customFormat="1" ht="15" customHeight="1">
      <c r="B205" s="285"/>
      <c r="C205" s="264"/>
      <c r="D205" s="264"/>
      <c r="E205" s="264"/>
      <c r="F205" s="284" t="s">
        <v>48</v>
      </c>
      <c r="G205" s="264"/>
      <c r="H205" s="383" t="s">
        <v>655</v>
      </c>
      <c r="I205" s="383"/>
      <c r="J205" s="383"/>
      <c r="K205" s="306"/>
    </row>
    <row r="206" spans="2:11" s="1" customFormat="1" ht="15" customHeight="1">
      <c r="B206" s="285"/>
      <c r="C206" s="264"/>
      <c r="D206" s="264"/>
      <c r="E206" s="264"/>
      <c r="F206" s="284" t="s">
        <v>49</v>
      </c>
      <c r="G206" s="264"/>
      <c r="H206" s="383" t="s">
        <v>656</v>
      </c>
      <c r="I206" s="383"/>
      <c r="J206" s="383"/>
      <c r="K206" s="306"/>
    </row>
    <row r="207" spans="2:11" s="1" customFormat="1" ht="15" customHeight="1">
      <c r="B207" s="285"/>
      <c r="C207" s="264"/>
      <c r="D207" s="264"/>
      <c r="E207" s="264"/>
      <c r="F207" s="284"/>
      <c r="G207" s="264"/>
      <c r="H207" s="264"/>
      <c r="I207" s="264"/>
      <c r="J207" s="264"/>
      <c r="K207" s="306"/>
    </row>
    <row r="208" spans="2:11" s="1" customFormat="1" ht="15" customHeight="1">
      <c r="B208" s="285"/>
      <c r="C208" s="264" t="s">
        <v>597</v>
      </c>
      <c r="D208" s="264"/>
      <c r="E208" s="264"/>
      <c r="F208" s="284" t="s">
        <v>82</v>
      </c>
      <c r="G208" s="264"/>
      <c r="H208" s="383" t="s">
        <v>657</v>
      </c>
      <c r="I208" s="383"/>
      <c r="J208" s="383"/>
      <c r="K208" s="306"/>
    </row>
    <row r="209" spans="2:11" s="1" customFormat="1" ht="15" customHeight="1">
      <c r="B209" s="285"/>
      <c r="C209" s="291"/>
      <c r="D209" s="264"/>
      <c r="E209" s="264"/>
      <c r="F209" s="284" t="s">
        <v>492</v>
      </c>
      <c r="G209" s="264"/>
      <c r="H209" s="383" t="s">
        <v>493</v>
      </c>
      <c r="I209" s="383"/>
      <c r="J209" s="383"/>
      <c r="K209" s="306"/>
    </row>
    <row r="210" spans="2:11" s="1" customFormat="1" ht="15" customHeight="1">
      <c r="B210" s="285"/>
      <c r="C210" s="264"/>
      <c r="D210" s="264"/>
      <c r="E210" s="264"/>
      <c r="F210" s="284" t="s">
        <v>490</v>
      </c>
      <c r="G210" s="264"/>
      <c r="H210" s="383" t="s">
        <v>658</v>
      </c>
      <c r="I210" s="383"/>
      <c r="J210" s="383"/>
      <c r="K210" s="306"/>
    </row>
    <row r="211" spans="2:11" s="1" customFormat="1" ht="15" customHeight="1">
      <c r="B211" s="323"/>
      <c r="C211" s="291"/>
      <c r="D211" s="291"/>
      <c r="E211" s="291"/>
      <c r="F211" s="284" t="s">
        <v>494</v>
      </c>
      <c r="G211" s="270"/>
      <c r="H211" s="384" t="s">
        <v>495</v>
      </c>
      <c r="I211" s="384"/>
      <c r="J211" s="384"/>
      <c r="K211" s="324"/>
    </row>
    <row r="212" spans="2:11" s="1" customFormat="1" ht="15" customHeight="1">
      <c r="B212" s="323"/>
      <c r="C212" s="291"/>
      <c r="D212" s="291"/>
      <c r="E212" s="291"/>
      <c r="F212" s="284" t="s">
        <v>496</v>
      </c>
      <c r="G212" s="270"/>
      <c r="H212" s="384" t="s">
        <v>659</v>
      </c>
      <c r="I212" s="384"/>
      <c r="J212" s="384"/>
      <c r="K212" s="324"/>
    </row>
    <row r="213" spans="2:11" s="1" customFormat="1" ht="15" customHeight="1">
      <c r="B213" s="323"/>
      <c r="C213" s="291"/>
      <c r="D213" s="291"/>
      <c r="E213" s="291"/>
      <c r="F213" s="325"/>
      <c r="G213" s="270"/>
      <c r="H213" s="326"/>
      <c r="I213" s="326"/>
      <c r="J213" s="326"/>
      <c r="K213" s="324"/>
    </row>
    <row r="214" spans="2:11" s="1" customFormat="1" ht="15" customHeight="1">
      <c r="B214" s="323"/>
      <c r="C214" s="264" t="s">
        <v>621</v>
      </c>
      <c r="D214" s="291"/>
      <c r="E214" s="291"/>
      <c r="F214" s="284">
        <v>1</v>
      </c>
      <c r="G214" s="270"/>
      <c r="H214" s="384" t="s">
        <v>660</v>
      </c>
      <c r="I214" s="384"/>
      <c r="J214" s="384"/>
      <c r="K214" s="324"/>
    </row>
    <row r="215" spans="2:11" s="1" customFormat="1" ht="15" customHeight="1">
      <c r="B215" s="323"/>
      <c r="C215" s="291"/>
      <c r="D215" s="291"/>
      <c r="E215" s="291"/>
      <c r="F215" s="284">
        <v>2</v>
      </c>
      <c r="G215" s="270"/>
      <c r="H215" s="384" t="s">
        <v>661</v>
      </c>
      <c r="I215" s="384"/>
      <c r="J215" s="384"/>
      <c r="K215" s="324"/>
    </row>
    <row r="216" spans="2:11" s="1" customFormat="1" ht="15" customHeight="1">
      <c r="B216" s="323"/>
      <c r="C216" s="291"/>
      <c r="D216" s="291"/>
      <c r="E216" s="291"/>
      <c r="F216" s="284">
        <v>3</v>
      </c>
      <c r="G216" s="270"/>
      <c r="H216" s="384" t="s">
        <v>662</v>
      </c>
      <c r="I216" s="384"/>
      <c r="J216" s="384"/>
      <c r="K216" s="324"/>
    </row>
    <row r="217" spans="2:11" s="1" customFormat="1" ht="15" customHeight="1">
      <c r="B217" s="323"/>
      <c r="C217" s="291"/>
      <c r="D217" s="291"/>
      <c r="E217" s="291"/>
      <c r="F217" s="284">
        <v>4</v>
      </c>
      <c r="G217" s="270"/>
      <c r="H217" s="384" t="s">
        <v>663</v>
      </c>
      <c r="I217" s="384"/>
      <c r="J217" s="384"/>
      <c r="K217" s="324"/>
    </row>
    <row r="218" spans="2:11" s="1" customFormat="1" ht="12.75" customHeight="1">
      <c r="B218" s="327"/>
      <c r="C218" s="328"/>
      <c r="D218" s="328"/>
      <c r="E218" s="328"/>
      <c r="F218" s="328"/>
      <c r="G218" s="328"/>
      <c r="H218" s="328"/>
      <c r="I218" s="328"/>
      <c r="J218" s="328"/>
      <c r="K218" s="329"/>
    </row>
  </sheetData>
  <sheetProtection formatCells="0" formatColumns="0" formatRows="0" insertColumns="0" insertRows="0" insertHyperlinks="0" deleteColumns="0" deleteRows="0" sort="0" autoFilter="0" pivotTables="0"/>
  <mergeCells count="77">
    <mergeCell ref="G44:J44"/>
    <mergeCell ref="G45:J45"/>
    <mergeCell ref="C3:J3"/>
    <mergeCell ref="C4:J4"/>
    <mergeCell ref="C6:J6"/>
    <mergeCell ref="C7:J7"/>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2:J212"/>
    <mergeCell ref="H214:J214"/>
    <mergeCell ref="H215:J215"/>
    <mergeCell ref="H216:J216"/>
    <mergeCell ref="H217:J217"/>
    <mergeCell ref="H206:J206"/>
    <mergeCell ref="H208:J208"/>
    <mergeCell ref="H209:J209"/>
    <mergeCell ref="H210:J210"/>
    <mergeCell ref="H211:J211"/>
    <mergeCell ref="H200:J200"/>
    <mergeCell ref="H202:J202"/>
    <mergeCell ref="H203:J203"/>
    <mergeCell ref="H204:J204"/>
    <mergeCell ref="H205:J205"/>
    <mergeCell ref="C102:J102"/>
    <mergeCell ref="C122:J122"/>
    <mergeCell ref="C147:J147"/>
    <mergeCell ref="C165:J165"/>
    <mergeCell ref="C199:J199"/>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7</vt:i4>
      </vt:variant>
    </vt:vector>
  </HeadingPairs>
  <TitlesOfParts>
    <vt:vector size="11" baseType="lpstr">
      <vt:lpstr>Rekapitulace stavby</vt:lpstr>
      <vt:lpstr>1 - Odstranění závad požá...</vt:lpstr>
      <vt:lpstr>2 - Výměna prosklené štít...</vt:lpstr>
      <vt:lpstr>Pokyny pro vyplnění</vt:lpstr>
      <vt:lpstr>'1 - Odstranění závad požá...'!Názvy_tisku</vt:lpstr>
      <vt:lpstr>'2 - Výměna prosklené štít...'!Názvy_tisku</vt:lpstr>
      <vt:lpstr>'Rekapitulace stavby'!Názvy_tisku</vt:lpstr>
      <vt:lpstr>'1 - Odstranění závad požá...'!Oblast_tisku</vt:lpstr>
      <vt:lpstr>'2 - Výměna prosklené štít...'!Oblast_tisku</vt:lpstr>
      <vt:lpstr>'Pokyny pro vyplnění'!Oblast_tisku</vt:lpstr>
      <vt:lpstr>'Rekapitulace stavby'!Oblast_tisku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TATA\pc</dc:creator>
  <cp:lastModifiedBy>pc</cp:lastModifiedBy>
  <cp:lastPrinted>2020-03-19T09:23:30Z</cp:lastPrinted>
  <dcterms:created xsi:type="dcterms:W3CDTF">2020-03-16T07:50:28Z</dcterms:created>
  <dcterms:modified xsi:type="dcterms:W3CDTF">2020-03-19T09:23:43Z</dcterms:modified>
</cp:coreProperties>
</file>