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Rekapitulace stavby" sheetId="1" r:id="rId1"/>
    <sheet name="A - Oprava povrchu vnější..." sheetId="2" r:id="rId2"/>
    <sheet name="B - Očištění vjezdu do po..." sheetId="3" r:id="rId3"/>
    <sheet name="C - Oprava povrchu vnější..." sheetId="4" r:id="rId4"/>
    <sheet name="D - Oprava povrchu podlah..." sheetId="5" r:id="rId5"/>
    <sheet name="E - Obnova nátěru desek f..." sheetId="6" r:id="rId6"/>
    <sheet name="Pokyny pro vyplnění" sheetId="7" r:id="rId7"/>
  </sheets>
  <definedNames>
    <definedName name="_xlnm._FilterDatabase" localSheetId="1" hidden="1">'A - Oprava povrchu vnější...'!$C$85:$K$124</definedName>
    <definedName name="_xlnm._FilterDatabase" localSheetId="2" hidden="1">'B - Očištění vjezdu do po...'!$C$85:$K$108</definedName>
    <definedName name="_xlnm._FilterDatabase" localSheetId="3" hidden="1">'C - Oprava povrchu vnější...'!$C$83:$K$103</definedName>
    <definedName name="_xlnm._FilterDatabase" localSheetId="4" hidden="1">'D - Oprava povrchu podlah...'!$C$86:$K$107</definedName>
    <definedName name="_xlnm._FilterDatabase" localSheetId="5" hidden="1">'E - Obnova nátěru desek f...'!$C$82:$K$92</definedName>
    <definedName name="_xlnm.Print_Area" localSheetId="1">'A - Oprava povrchu vnější...'!$C$4:$J$39,'A - Oprava povrchu vnější...'!$C$45:$J$67,'A - Oprava povrchu vnější...'!$C$73:$K$124</definedName>
    <definedName name="_xlnm.Print_Area" localSheetId="2">'B - Očištění vjezdu do po...'!$C$4:$J$39,'B - Očištění vjezdu do po...'!$C$45:$J$67,'B - Očištění vjezdu do po...'!$C$73:$K$108</definedName>
    <definedName name="_xlnm.Print_Area" localSheetId="3">'C - Oprava povrchu vnější...'!$C$4:$J$39,'C - Oprava povrchu vnější...'!$C$45:$J$65,'C - Oprava povrchu vnější...'!$C$71:$K$103</definedName>
    <definedName name="_xlnm.Print_Area" localSheetId="4">'D - Oprava povrchu podlah...'!$C$4:$J$39,'D - Oprava povrchu podlah...'!$C$45:$J$68,'D - Oprava povrchu podlah...'!$C$74:$K$107</definedName>
    <definedName name="_xlnm.Print_Area" localSheetId="5">'E - Obnova nátěru desek f...'!$C$4:$J$39,'E - Obnova nátěru desek f...'!$C$45:$J$64,'E - Obnova nátěru desek f...'!$C$70:$K$92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'A - Oprava povrchu vnější...'!$85:$85</definedName>
    <definedName name="_xlnm.Print_Titles" localSheetId="2">'B - Očištění vjezdu do po...'!$85:$85</definedName>
    <definedName name="_xlnm.Print_Titles" localSheetId="3">'C - Oprava povrchu vnější...'!$83:$83</definedName>
    <definedName name="_xlnm.Print_Titles" localSheetId="4">'D - Oprava povrchu podlah...'!$86:$86</definedName>
    <definedName name="_xlnm.Print_Titles" localSheetId="5">'E - Obnova nátěru desek f...'!$82:$82</definedName>
  </definedNames>
  <calcPr calcId="152511"/>
</workbook>
</file>

<file path=xl/sharedStrings.xml><?xml version="1.0" encoding="utf-8"?>
<sst xmlns="http://schemas.openxmlformats.org/spreadsheetml/2006/main" count="2289" uniqueCount="534">
  <si>
    <t>Export Komplet</t>
  </si>
  <si>
    <t>VZ</t>
  </si>
  <si>
    <t>2.0</t>
  </si>
  <si>
    <t>ZAMOK</t>
  </si>
  <si>
    <t>False</t>
  </si>
  <si>
    <t>{741afc76-ce73-49a5-8ca5-6c9b44be5d3b}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</si>
  <si>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</si>
  <si>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</si>
  <si>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</si>
  <si>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</si>
  <si>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</si>
  <si>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</si>
  <si>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</si>
  <si>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</si>
  <si>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</si>
  <si>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</si>
  <si>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</si>
  <si>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Venkovní opravy a údržba objektu knihovna, multimediální centrum ATLANTIK</t>
  </si>
  <si>
    <t>KSO:</t>
  </si>
  <si>
    <t/>
  </si>
  <si>
    <t>CC-CZ:</t>
  </si>
  <si>
    <t>Místo:</t>
  </si>
  <si>
    <t>Děčín I</t>
  </si>
  <si>
    <t>Datum:</t>
  </si>
  <si>
    <t>11. 3. 2021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</si>
  <si>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</si>
  <si>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</si>
  <si>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</si>
  <si>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</si>
  <si>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</si>
  <si>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</si>
  <si>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</si>
  <si>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</si>
  <si>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</si>
  <si>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</si>
  <si>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</si>
  <si>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</si>
  <si>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</si>
  <si>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</si>
  <si>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</si>
  <si>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</si>
  <si>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</si>
  <si>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</si>
  <si>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</si>
  <si>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</si>
  <si>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</si>
  <si>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</si>
  <si>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</si>
  <si>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</si>
  <si>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</si>
  <si>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</si>
  <si>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</si>
  <si>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</si>
  <si>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</si>
  <si>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</si>
  <si>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</si>
  <si>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</si>
  <si>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</si>
  <si>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</si>
  <si>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</si>
  <si>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</si>
  <si>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</si>
  <si>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</si>
  <si>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</si>
  <si>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</si>
  <si>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</si>
  <si>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</si>
  <si>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</si>
  <si>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</si>
  <si>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</si>
  <si>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</si>
  <si>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</si>
  <si>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</si>
  <si>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</si>
  <si>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</si>
  <si>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</si>
  <si>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</si>
  <si>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</si>
  <si>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</si>
  <si>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</si>
  <si>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</si>
  <si>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Oprava povrchu vnější stěny – infocentrum</t>
  </si>
  <si>
    <t>STA</t>
  </si>
  <si>
    <t>1</t>
  </si>
  <si>
    <t>{cb127a6b-74b9-4804-b20c-b01f311b2394}</t>
  </si>
  <si>
    <t>2</t>
  </si>
  <si>
    <t>B</t>
  </si>
  <si>
    <t>Očištění vjezdu do podzemního, podlaží očištění i dlažby pod budovou, obnova malby schodiště na WC</t>
  </si>
  <si>
    <t>{c14c82d3-fe48-4871-9a61-05bd0586dca1}</t>
  </si>
  <si>
    <t>C</t>
  </si>
  <si>
    <t>Oprava povrchu vnější stěny</t>
  </si>
  <si>
    <t>{cf33fc1e-c664-471e-81fa-d9e2a7843b37}</t>
  </si>
  <si>
    <t>Oprava povrchu podlahy a očištění zábradelní zdi lávky</t>
  </si>
  <si>
    <t>{43547f43-9d46-4031-b744-ae0c83c2747d}</t>
  </si>
  <si>
    <t>E</t>
  </si>
  <si>
    <t>Obnova nátěru desek fasády se jmény autorů knih</t>
  </si>
  <si>
    <t>{797b7a95-1ea8-4816-a37b-0defff186022}</t>
  </si>
  <si>
    <t>KRYCÍ LIST SOUPISU PRACÍ</t>
  </si>
  <si>
    <t>Objekt:</t>
  </si>
  <si>
    <t>A - Oprava povrchu vnější stěny – infocentrum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</si>
  <si>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</si>
  <si>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</si>
  <si>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</si>
  <si>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</si>
  <si>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</si>
  <si>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62 - Úprava povrchů vnějších</t>
  </si>
  <si>
    <t xml:space="preserve">    91 - Doplňující konstrukce a práce pozemních komunikací a ploch</t>
  </si>
  <si>
    <t xml:space="preserve">    94 - Lešení </t>
  </si>
  <si>
    <t>PSV - Práce a dodávky PSV</t>
  </si>
  <si>
    <t xml:space="preserve">    763 - Konstrukce suché výstavby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</si>
  <si>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</si>
  <si>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</si>
  <si>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</si>
  <si>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</si>
  <si>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</si>
  <si>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</si>
  <si>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</si>
  <si>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</si>
  <si>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</si>
  <si>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</si>
  <si>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</si>
  <si>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</si>
  <si>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</si>
  <si>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</si>
  <si>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</si>
  <si>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</si>
  <si>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</si>
  <si>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62</t>
  </si>
  <si>
    <t>Úprava povrchů vnějších</t>
  </si>
  <si>
    <t>17</t>
  </si>
  <si>
    <t>K</t>
  </si>
  <si>
    <t>629995101</t>
  </si>
  <si>
    <t>Očištění vnějších ploch tlakovou vodou omytím</t>
  </si>
  <si>
    <t>m2</t>
  </si>
  <si>
    <t>CS ÚRS 2020 01</t>
  </si>
  <si>
    <t>4</t>
  </si>
  <si>
    <t>1989990636</t>
  </si>
  <si>
    <t>VV</t>
  </si>
  <si>
    <t>(9,10+7,20)*4,00</t>
  </si>
  <si>
    <t>91</t>
  </si>
  <si>
    <t>Doplňující konstrukce a práce pozemních komunikací a ploch</t>
  </si>
  <si>
    <t>22</t>
  </si>
  <si>
    <t>9121111-R</t>
  </si>
  <si>
    <t>Montáž parkovacího dorazu</t>
  </si>
  <si>
    <t>kus</t>
  </si>
  <si>
    <t>R-položka</t>
  </si>
  <si>
    <t>-977322852</t>
  </si>
  <si>
    <t>23</t>
  </si>
  <si>
    <t>M</t>
  </si>
  <si>
    <t>7491010-R</t>
  </si>
  <si>
    <t>parkovací doraz pryžový s integrovaným žlutými pruhy velikosti d x š x v 1800 x 150 x 100 mm</t>
  </si>
  <si>
    <t>8</t>
  </si>
  <si>
    <t>-1562819247</t>
  </si>
  <si>
    <t>P</t>
  </si>
  <si>
    <t>Poznámka k položce:
Celková délka: 1800 mm
Celková šířka: 150 mm
Výška: 100 mm
Viditelnost: retroreflexivní, žlutá
Materiál: pryž
Včetně spojovacího materiálu pro upevnění do zámkové dlažby</t>
  </si>
  <si>
    <t>94</t>
  </si>
  <si>
    <t xml:space="preserve">Lešení </t>
  </si>
  <si>
    <t>18</t>
  </si>
  <si>
    <t>949101111</t>
  </si>
  <si>
    <t>Lešení pomocné pracovní pro objekty pozemních staveb pro zatížení do 150 kg/m2, o výšce lešeňové podlahy do 1,9 m</t>
  </si>
  <si>
    <t>1370486069</t>
  </si>
  <si>
    <t>(9,10+7,20+1,50)*1,50</t>
  </si>
  <si>
    <t>PSV</t>
  </si>
  <si>
    <t>Práce a dodávky PSV</t>
  </si>
  <si>
    <t>763</t>
  </si>
  <si>
    <t>Konstrukce suché výstavby</t>
  </si>
  <si>
    <t>783801505</t>
  </si>
  <si>
    <t>Příprava podkladu omítek před provedením nátěru omytí s odmaštěním a následným opláchnutím</t>
  </si>
  <si>
    <t>16</t>
  </si>
  <si>
    <t>-127890931</t>
  </si>
  <si>
    <t>76313112R</t>
  </si>
  <si>
    <t>Penetrační nátěr - spojovací můstek</t>
  </si>
  <si>
    <t>1330422945</t>
  </si>
  <si>
    <t>3</t>
  </si>
  <si>
    <t>781151031</t>
  </si>
  <si>
    <t>Příprava podkladu před provedením obkladu celoplošné vyrovnání podkladu stěrkou, tloušťky 3mm</t>
  </si>
  <si>
    <t>253906189</t>
  </si>
  <si>
    <t>781151041</t>
  </si>
  <si>
    <t>Příprava podkladu před provedením obkladu celoplošné vyrovnání podkladu příplatek za každý další 1 mm tloušťky přes 3 mm</t>
  </si>
  <si>
    <t>252921007</t>
  </si>
  <si>
    <t>9,46*2 'Přepočtené koeficientem množství</t>
  </si>
  <si>
    <t>5</t>
  </si>
  <si>
    <t>76316479R</t>
  </si>
  <si>
    <t>Montáž obkladu stěn lepením s dopňkovým mechanickým kotvením</t>
  </si>
  <si>
    <t>1912069253</t>
  </si>
  <si>
    <t>6</t>
  </si>
  <si>
    <t>FMC.72133</t>
  </si>
  <si>
    <t>SVD fermacell 15, 2750x1250x15mm</t>
  </si>
  <si>
    <t>32</t>
  </si>
  <si>
    <t>-512749814</t>
  </si>
  <si>
    <t>9,46*1,15 'Přepočtené koeficientem množství</t>
  </si>
  <si>
    <t>7</t>
  </si>
  <si>
    <t>7631824-R</t>
  </si>
  <si>
    <t>Ukončení obkladu nerez lištou</t>
  </si>
  <si>
    <t>m</t>
  </si>
  <si>
    <t>1795901489</t>
  </si>
  <si>
    <t>953942121</t>
  </si>
  <si>
    <t>Osazování drobných kovových předmětů se zalitím maltou cementovou, do vysekaných kapes nebo připravených otvorů ochranných úhelníků</t>
  </si>
  <si>
    <t>74566739</t>
  </si>
  <si>
    <t>Poznámka k položce:
způsob uchycení lepením</t>
  </si>
  <si>
    <t>9</t>
  </si>
  <si>
    <t>283420-R</t>
  </si>
  <si>
    <t>OCHRANNÝ ROH zdiva z nerezového plechu - 1,5 m</t>
  </si>
  <si>
    <t>-1416208744</t>
  </si>
  <si>
    <t>Poznámka k položce:
Ochranný roh zdiva z nerezového plechu pro nalepení. Materiál broušený nerezový plech. Síla plechu 0,8 mm. Strany v šíři 45 mm mírně ohraněné pro lepší přilnavost ke zdi.</t>
  </si>
  <si>
    <t>10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</si>
  <si>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</si>
  <si>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</si>
  <si>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t</t>
  </si>
  <si>
    <t>914974344</t>
  </si>
  <si>
    <t>783</t>
  </si>
  <si>
    <t>Dokončovací práce - nátěry</t>
  </si>
  <si>
    <t>11</t>
  </si>
  <si>
    <t>783000101</t>
  </si>
  <si>
    <t>Zakrývání konstrukcí včetně pozdějšího odkrytí podlah nebo vodorovných ploch olepením páskou nebo fólií</t>
  </si>
  <si>
    <t>-1418307138</t>
  </si>
  <si>
    <t>14,10*2</t>
  </si>
  <si>
    <t>12</t>
  </si>
  <si>
    <t>58124833</t>
  </si>
  <si>
    <t>páska pro malířské potřeby maskovací krepová 19mmx50m</t>
  </si>
  <si>
    <t>-593443697</t>
  </si>
  <si>
    <t>28,2*1,05 'Přepočtené koeficientem množství</t>
  </si>
  <si>
    <t>13</t>
  </si>
  <si>
    <t>783000103</t>
  </si>
  <si>
    <t>Zakrývání konstrukcí včetně pozdějšího odkrytí podlah nebo vodorovných ploch položením fólie</t>
  </si>
  <si>
    <t>438196856</t>
  </si>
  <si>
    <t>14</t>
  </si>
  <si>
    <t>28323151</t>
  </si>
  <si>
    <t>papír separační potažený PE fólií</t>
  </si>
  <si>
    <t>357934762</t>
  </si>
  <si>
    <t>16,92*1,05 'Přepočtené koeficientem množství</t>
  </si>
  <si>
    <t>19</t>
  </si>
  <si>
    <t>783823135</t>
  </si>
  <si>
    <t>Penetrační nátěr omítek hladkých omítek hladkých, zrnitých tenkovrstvých nebo štukových stupně členitosti 1 a 2 silikonový</t>
  </si>
  <si>
    <t>-717167731</t>
  </si>
  <si>
    <t>65,20+9,46</t>
  </si>
  <si>
    <t>20</t>
  </si>
  <si>
    <t>783827425</t>
  </si>
  <si>
    <t>Krycí (ochranný ) nátěr omítek dvojnásobný hladkých omítek hladkých, zrnitých tenkovrstvých nebo štukových stupně členitosti 1 a 2 silikonový</t>
  </si>
  <si>
    <t>-575622904</t>
  </si>
  <si>
    <t>B - Očištění vjezdu do podzemního, podlaží očištění i dlažby pod budovou, obnova malby schodiště na WC</t>
  </si>
  <si>
    <t xml:space="preserve">    9 - Ostatní konstrukce a práce</t>
  </si>
  <si>
    <t>VRN - Vedlejší rozpočtové náklady</t>
  </si>
  <si>
    <t xml:space="preserve">    VRN3 - Zařízení staveniště</t>
  </si>
  <si>
    <t>Ostatní konstrukce a práce</t>
  </si>
  <si>
    <t>9851310-R</t>
  </si>
  <si>
    <t>Očištění ploch stěn a podlah tlakovou vodou</t>
  </si>
  <si>
    <t>2050891362</t>
  </si>
  <si>
    <t>Poznámka k položce:
1. V ceně jsou započteny i náklady na dodání všech hmot.
2. V ceně očištění ploch pískem jsou započteny i náklady smetení písku dohromady nebo naložení na dopravní prostředek včetně odvozu a likvidace odpadu</t>
  </si>
  <si>
    <t>"vjezd do podzemního podlaží"78,00+450,00</t>
  </si>
  <si>
    <t>"dlažby pod budovou"895</t>
  </si>
  <si>
    <t>"stěny schodiště k WC"(5,10+5,40)*2*3,00</t>
  </si>
  <si>
    <t>Součet</t>
  </si>
  <si>
    <t>983513301</t>
  </si>
  <si>
    <t>Ošetření míst s výskytem mechu fungicidním roztokem</t>
  </si>
  <si>
    <t>1439493629</t>
  </si>
  <si>
    <t>528*0,5 'Přepočtené koeficientem množství</t>
  </si>
  <si>
    <t>-173607670</t>
  </si>
  <si>
    <t>5,10*5,40</t>
  </si>
  <si>
    <t>783823101</t>
  </si>
  <si>
    <t>Penetrační nátěr omítek hladkých betonových povrchů akrylátový</t>
  </si>
  <si>
    <t>907536577</t>
  </si>
  <si>
    <t>783827401</t>
  </si>
  <si>
    <t>Krycí (ochranný ) nátěr omítek dvojnásobný hladkých betonových povrchů nebo povrchů z desek na bázi dřeva (dřevovláknitých apod.) akrylátový</t>
  </si>
  <si>
    <t>-1960898609</t>
  </si>
  <si>
    <t>VRN</t>
  </si>
  <si>
    <t>Vedlejší rozpočtové náklady</t>
  </si>
  <si>
    <t>VRN3</t>
  </si>
  <si>
    <t>Zařízení staveniště</t>
  </si>
  <si>
    <t>034303000</t>
  </si>
  <si>
    <t>Dopravní značení na staveništi</t>
  </si>
  <si>
    <t>…</t>
  </si>
  <si>
    <t>1024</t>
  </si>
  <si>
    <t>1411345591</t>
  </si>
  <si>
    <t xml:space="preserve">Poznámka k položce:
zajištění prostor během prací označením, ohrazením </t>
  </si>
  <si>
    <t>C - Oprava povrchu vnější stěny</t>
  </si>
  <si>
    <t>1897661304</t>
  </si>
  <si>
    <t>749403421</t>
  </si>
  <si>
    <t>-499528782</t>
  </si>
  <si>
    <t>720127342</t>
  </si>
  <si>
    <t>40*1,05 'Přepočtené koeficientem množství</t>
  </si>
  <si>
    <t>783000121</t>
  </si>
  <si>
    <t>Zakrývání konstrukcí včetně pozdějšího odkrytí konstrukcí nebo prvků olepením páskou nebo fólií</t>
  </si>
  <si>
    <t>-1080864861</t>
  </si>
  <si>
    <t>58124838</t>
  </si>
  <si>
    <t>páska maskovací krepová pro malířské potřeby š 50mm</t>
  </si>
  <si>
    <t>1958618643</t>
  </si>
  <si>
    <t>20*1,05 'Přepočtené koeficientem množství</t>
  </si>
  <si>
    <t>783806801</t>
  </si>
  <si>
    <t>Odstranění nátěrů z omítek obroušením</t>
  </si>
  <si>
    <t>-1900995687</t>
  </si>
  <si>
    <t>783806809</t>
  </si>
  <si>
    <t>Odstranění nátěrů z omítek okartáčováním</t>
  </si>
  <si>
    <t>-1107231099</t>
  </si>
  <si>
    <t>783822213</t>
  </si>
  <si>
    <t>Vyrovnání omítek před provedením nátěru celoplošné, tloušťky do 3 mm, stěrkou modifikovanou cementovou</t>
  </si>
  <si>
    <t>273800467</t>
  </si>
  <si>
    <t>86,44*0,2 'Přepočtené koeficientem množství</t>
  </si>
  <si>
    <t>1786942390</t>
  </si>
  <si>
    <t>-2102030845</t>
  </si>
  <si>
    <t>D - Oprava povrchu podlahy a očištění zábradelní zdi lávky</t>
  </si>
  <si>
    <t xml:space="preserve">    63 - Podlahy a podlahové konstrukce</t>
  </si>
  <si>
    <t xml:space="preserve">    9 - Ostatní konstrukce a práce, bourání</t>
  </si>
  <si>
    <t xml:space="preserve">    777 - Podlahy lité</t>
  </si>
  <si>
    <t xml:space="preserve">    VRN6 - Územní vlivy</t>
  </si>
  <si>
    <t>63</t>
  </si>
  <si>
    <t>Podlahy a podlahové konstrukce</t>
  </si>
  <si>
    <t>-1413557243</t>
  </si>
  <si>
    <t>Ostatní konstrukce a práce, bourání</t>
  </si>
  <si>
    <t>7212108-R</t>
  </si>
  <si>
    <t>Demontáž a zpětná montáž stávající nerezové vpusti</t>
  </si>
  <si>
    <t>1827442643</t>
  </si>
  <si>
    <t>952902611</t>
  </si>
  <si>
    <t>Čištění budov při provádění oprav a udržovacích prací vysátím prachu z ostatních ploch</t>
  </si>
  <si>
    <t>1093077833</t>
  </si>
  <si>
    <t>112,20+83,60*0,10</t>
  </si>
  <si>
    <t>965046111</t>
  </si>
  <si>
    <t>Broušení stávajících betonových podlah úběr do 3 mm</t>
  </si>
  <si>
    <t>1676665651</t>
  </si>
  <si>
    <t>777</t>
  </si>
  <si>
    <t>Podlahy lité</t>
  </si>
  <si>
    <t>7771311-R</t>
  </si>
  <si>
    <t xml:space="preserve">Penetrační nátěr podlahy epoxidový weber.sys epox penetrace rozpouštědlová </t>
  </si>
  <si>
    <t>136757605</t>
  </si>
  <si>
    <t>Poznámka k položce:
Odkaz na konkrétní výrobek, materiál, technologii či obchodní firmu či název – má se za to, že se jedná o vymezení požadovaných vlastností materiálu. V tomto případě je účastník oprávněn v nabídce uvést i jiné rovnocenné řešení</t>
  </si>
  <si>
    <t>7775111-R</t>
  </si>
  <si>
    <t>Stěrka lávky třísložkovou polymerbetonovou kompozicí plastbeton sys epox PB přírodní, šedý tl.5 mm s protiskluznou úpravou posypem z křemitého písku</t>
  </si>
  <si>
    <t>-711843075</t>
  </si>
  <si>
    <t>998777101</t>
  </si>
  <si>
    <t>Přesun hmot pro podlahy lité stanovený z hmotnosti přesunovaného materiálu vodorovná dopravní vzdálenost do 50 m v objektech výšky do 6 m</t>
  </si>
  <si>
    <t>-1005189695</t>
  </si>
  <si>
    <t>-938008430</t>
  </si>
  <si>
    <t>VRN6</t>
  </si>
  <si>
    <t>Územní vlivy</t>
  </si>
  <si>
    <t>065002000</t>
  </si>
  <si>
    <t>Mimostaveništní doprava materiálů</t>
  </si>
  <si>
    <t>639686467</t>
  </si>
  <si>
    <t>E - Obnova nátěru desek fasády se jmény autorů knih</t>
  </si>
  <si>
    <t xml:space="preserve">    789 - Povrchové úpravy ocelových konstrukcí</t>
  </si>
  <si>
    <t>789</t>
  </si>
  <si>
    <t>Povrchové úpravy ocelových konstrukcí</t>
  </si>
  <si>
    <t>78941100R</t>
  </si>
  <si>
    <t>Demontáž a montáž desek</t>
  </si>
  <si>
    <t>1598945131</t>
  </si>
  <si>
    <t>Poznámka k položce:
Předpokládaná plocha obou stran jedné desky je 4,6 m2</t>
  </si>
  <si>
    <t>78941101R</t>
  </si>
  <si>
    <t>Nástřik desek práškovou barvou včetně přípravy podkladu</t>
  </si>
  <si>
    <t>666733241</t>
  </si>
  <si>
    <t>-1243382151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</si>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</sst>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35" t="s">
        <v>14</v>
      </c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22"/>
      <c r="AQ5" s="22"/>
      <c r="AR5" s="20"/>
      <c r="BE5" s="332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37" t="s">
        <v>17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22"/>
      <c r="AQ6" s="22"/>
      <c r="AR6" s="20"/>
      <c r="BE6" s="333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33"/>
      <c r="BS7" s="17" t="s">
        <v>6</v>
      </c>
    </row>
    <row r="8" spans="2:71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E8" s="333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33"/>
      <c r="BS9" s="17" t="s">
        <v>6</v>
      </c>
    </row>
    <row r="10" spans="2:71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33"/>
      <c r="BS10" s="17" t="s">
        <v>6</v>
      </c>
    </row>
    <row r="11" spans="2:71" s="1" customFormat="1" ht="18.4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33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33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31</v>
      </c>
      <c r="AO13" s="22"/>
      <c r="AP13" s="22"/>
      <c r="AQ13" s="22"/>
      <c r="AR13" s="20"/>
      <c r="BE13" s="333"/>
      <c r="BS13" s="17" t="s">
        <v>6</v>
      </c>
    </row>
    <row r="14" spans="2:71" ht="12.75">
      <c r="B14" s="21"/>
      <c r="C14" s="22"/>
      <c r="D14" s="22"/>
      <c r="E14" s="338" t="s">
        <v>31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29" t="s">
        <v>29</v>
      </c>
      <c r="AL14" s="22"/>
      <c r="AM14" s="22"/>
      <c r="AN14" s="31" t="s">
        <v>31</v>
      </c>
      <c r="AO14" s="22"/>
      <c r="AP14" s="22"/>
      <c r="AQ14" s="22"/>
      <c r="AR14" s="20"/>
      <c r="BE14" s="333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33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33"/>
      <c r="BS16" s="17" t="s">
        <v>4</v>
      </c>
    </row>
    <row r="17" spans="2:71" s="1" customFormat="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29</v>
      </c>
      <c r="AL17" s="22"/>
      <c r="AM17" s="22"/>
      <c r="AN17" s="27" t="s">
        <v>35</v>
      </c>
      <c r="AO17" s="22"/>
      <c r="AP17" s="22"/>
      <c r="AQ17" s="22"/>
      <c r="AR17" s="20"/>
      <c r="BE17" s="333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33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33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33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33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33"/>
    </row>
    <row r="23" spans="2:57" s="1" customFormat="1" ht="47.25" customHeight="1">
      <c r="B23" s="21"/>
      <c r="C23" s="22"/>
      <c r="D23" s="22"/>
      <c r="E23" s="340" t="s">
        <v>40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22"/>
      <c r="AP23" s="22"/>
      <c r="AQ23" s="22"/>
      <c r="AR23" s="20"/>
      <c r="BE23" s="333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33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33"/>
    </row>
    <row r="26" spans="1:57" s="2" customFormat="1" ht="25.9" customHeight="1">
      <c r="A26" s="34"/>
      <c r="B26" s="35"/>
      <c r="C26" s="36"/>
      <c r="D26" s="37" t="s">
        <v>41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41">
        <f>ROUND(AG54,2)</f>
        <v>0</v>
      </c>
      <c r="AL26" s="342"/>
      <c r="AM26" s="342"/>
      <c r="AN26" s="342"/>
      <c r="AO26" s="342"/>
      <c r="AP26" s="36"/>
      <c r="AQ26" s="36"/>
      <c r="AR26" s="39"/>
      <c r="BE26" s="333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33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43" t="s">
        <v>42</v>
      </c>
      <c r="M28" s="343"/>
      <c r="N28" s="343"/>
      <c r="O28" s="343"/>
      <c r="P28" s="343"/>
      <c r="Q28" s="36"/>
      <c r="R28" s="36"/>
      <c r="S28" s="36"/>
      <c r="T28" s="36"/>
      <c r="U28" s="36"/>
      <c r="V28" s="36"/>
      <c r="W28" s="343" t="s">
        <v>43</v>
      </c>
      <c r="X28" s="343"/>
      <c r="Y28" s="343"/>
      <c r="Z28" s="343"/>
      <c r="AA28" s="343"/>
      <c r="AB28" s="343"/>
      <c r="AC28" s="343"/>
      <c r="AD28" s="343"/>
      <c r="AE28" s="343"/>
      <c r="AF28" s="36"/>
      <c r="AG28" s="36"/>
      <c r="AH28" s="36"/>
      <c r="AI28" s="36"/>
      <c r="AJ28" s="36"/>
      <c r="AK28" s="343" t="s">
        <v>44</v>
      </c>
      <c r="AL28" s="343"/>
      <c r="AM28" s="343"/>
      <c r="AN28" s="343"/>
      <c r="AO28" s="343"/>
      <c r="AP28" s="36"/>
      <c r="AQ28" s="36"/>
      <c r="AR28" s="39"/>
      <c r="BE28" s="333"/>
    </row>
    <row r="29" spans="2:57" s="3" customFormat="1" ht="14.45" customHeight="1">
      <c r="B29" s="40"/>
      <c r="C29" s="41"/>
      <c r="D29" s="29" t="s">
        <v>45</v>
      </c>
      <c r="E29" s="41"/>
      <c r="F29" s="29" t="s">
        <v>46</v>
      </c>
      <c r="G29" s="41"/>
      <c r="H29" s="41"/>
      <c r="I29" s="41"/>
      <c r="J29" s="41"/>
      <c r="K29" s="41"/>
      <c r="L29" s="346">
        <v>0.21</v>
      </c>
      <c r="M29" s="345"/>
      <c r="N29" s="345"/>
      <c r="O29" s="345"/>
      <c r="P29" s="345"/>
      <c r="Q29" s="41"/>
      <c r="R29" s="41"/>
      <c r="S29" s="41"/>
      <c r="T29" s="41"/>
      <c r="U29" s="41"/>
      <c r="V29" s="41"/>
      <c r="W29" s="344">
        <f>ROUND(AZ54,2)</f>
        <v>0</v>
      </c>
      <c r="X29" s="345"/>
      <c r="Y29" s="345"/>
      <c r="Z29" s="345"/>
      <c r="AA29" s="345"/>
      <c r="AB29" s="345"/>
      <c r="AC29" s="345"/>
      <c r="AD29" s="345"/>
      <c r="AE29" s="345"/>
      <c r="AF29" s="41"/>
      <c r="AG29" s="41"/>
      <c r="AH29" s="41"/>
      <c r="AI29" s="41"/>
      <c r="AJ29" s="41"/>
      <c r="AK29" s="344">
        <f>ROUND(AV54,2)</f>
        <v>0</v>
      </c>
      <c r="AL29" s="345"/>
      <c r="AM29" s="345"/>
      <c r="AN29" s="345"/>
      <c r="AO29" s="345"/>
      <c r="AP29" s="41"/>
      <c r="AQ29" s="41"/>
      <c r="AR29" s="42"/>
      <c r="BE29" s="334"/>
    </row>
    <row r="30" spans="2:57" s="3" customFormat="1" ht="14.45" customHeight="1">
      <c r="B30" s="40"/>
      <c r="C30" s="41"/>
      <c r="D30" s="41"/>
      <c r="E30" s="41"/>
      <c r="F30" s="29" t="s">
        <v>47</v>
      </c>
      <c r="G30" s="41"/>
      <c r="H30" s="41"/>
      <c r="I30" s="41"/>
      <c r="J30" s="41"/>
      <c r="K30" s="41"/>
      <c r="L30" s="346">
        <v>0.15</v>
      </c>
      <c r="M30" s="345"/>
      <c r="N30" s="345"/>
      <c r="O30" s="345"/>
      <c r="P30" s="345"/>
      <c r="Q30" s="41"/>
      <c r="R30" s="41"/>
      <c r="S30" s="41"/>
      <c r="T30" s="41"/>
      <c r="U30" s="41"/>
      <c r="V30" s="41"/>
      <c r="W30" s="344">
        <f>ROUND(BA54,2)</f>
        <v>0</v>
      </c>
      <c r="X30" s="345"/>
      <c r="Y30" s="345"/>
      <c r="Z30" s="345"/>
      <c r="AA30" s="345"/>
      <c r="AB30" s="345"/>
      <c r="AC30" s="345"/>
      <c r="AD30" s="345"/>
      <c r="AE30" s="345"/>
      <c r="AF30" s="41"/>
      <c r="AG30" s="41"/>
      <c r="AH30" s="41"/>
      <c r="AI30" s="41"/>
      <c r="AJ30" s="41"/>
      <c r="AK30" s="344">
        <f>ROUND(AW54,2)</f>
        <v>0</v>
      </c>
      <c r="AL30" s="345"/>
      <c r="AM30" s="345"/>
      <c r="AN30" s="345"/>
      <c r="AO30" s="345"/>
      <c r="AP30" s="41"/>
      <c r="AQ30" s="41"/>
      <c r="AR30" s="42"/>
      <c r="BE30" s="334"/>
    </row>
    <row r="31" spans="2:57" s="3" customFormat="1" ht="14.45" customHeight="1" hidden="1">
      <c r="B31" s="40"/>
      <c r="C31" s="41"/>
      <c r="D31" s="41"/>
      <c r="E31" s="41"/>
      <c r="F31" s="29" t="s">
        <v>48</v>
      </c>
      <c r="G31" s="41"/>
      <c r="H31" s="41"/>
      <c r="I31" s="41"/>
      <c r="J31" s="41"/>
      <c r="K31" s="41"/>
      <c r="L31" s="346">
        <v>0.21</v>
      </c>
      <c r="M31" s="345"/>
      <c r="N31" s="345"/>
      <c r="O31" s="345"/>
      <c r="P31" s="345"/>
      <c r="Q31" s="41"/>
      <c r="R31" s="41"/>
      <c r="S31" s="41"/>
      <c r="T31" s="41"/>
      <c r="U31" s="41"/>
      <c r="V31" s="41"/>
      <c r="W31" s="344">
        <f>ROUND(BB54,2)</f>
        <v>0</v>
      </c>
      <c r="X31" s="345"/>
      <c r="Y31" s="345"/>
      <c r="Z31" s="345"/>
      <c r="AA31" s="345"/>
      <c r="AB31" s="345"/>
      <c r="AC31" s="345"/>
      <c r="AD31" s="345"/>
      <c r="AE31" s="345"/>
      <c r="AF31" s="41"/>
      <c r="AG31" s="41"/>
      <c r="AH31" s="41"/>
      <c r="AI31" s="41"/>
      <c r="AJ31" s="41"/>
      <c r="AK31" s="344">
        <v>0</v>
      </c>
      <c r="AL31" s="345"/>
      <c r="AM31" s="345"/>
      <c r="AN31" s="345"/>
      <c r="AO31" s="345"/>
      <c r="AP31" s="41"/>
      <c r="AQ31" s="41"/>
      <c r="AR31" s="42"/>
      <c r="BE31" s="334"/>
    </row>
    <row r="32" spans="2:57" s="3" customFormat="1" ht="14.45" customHeight="1" hidden="1">
      <c r="B32" s="40"/>
      <c r="C32" s="41"/>
      <c r="D32" s="41"/>
      <c r="E32" s="41"/>
      <c r="F32" s="29" t="s">
        <v>49</v>
      </c>
      <c r="G32" s="41"/>
      <c r="H32" s="41"/>
      <c r="I32" s="41"/>
      <c r="J32" s="41"/>
      <c r="K32" s="41"/>
      <c r="L32" s="346">
        <v>0.15</v>
      </c>
      <c r="M32" s="345"/>
      <c r="N32" s="345"/>
      <c r="O32" s="345"/>
      <c r="P32" s="345"/>
      <c r="Q32" s="41"/>
      <c r="R32" s="41"/>
      <c r="S32" s="41"/>
      <c r="T32" s="41"/>
      <c r="U32" s="41"/>
      <c r="V32" s="41"/>
      <c r="W32" s="344">
        <f>ROUND(BC54,2)</f>
        <v>0</v>
      </c>
      <c r="X32" s="345"/>
      <c r="Y32" s="345"/>
      <c r="Z32" s="345"/>
      <c r="AA32" s="345"/>
      <c r="AB32" s="345"/>
      <c r="AC32" s="345"/>
      <c r="AD32" s="345"/>
      <c r="AE32" s="345"/>
      <c r="AF32" s="41"/>
      <c r="AG32" s="41"/>
      <c r="AH32" s="41"/>
      <c r="AI32" s="41"/>
      <c r="AJ32" s="41"/>
      <c r="AK32" s="344">
        <v>0</v>
      </c>
      <c r="AL32" s="345"/>
      <c r="AM32" s="345"/>
      <c r="AN32" s="345"/>
      <c r="AO32" s="345"/>
      <c r="AP32" s="41"/>
      <c r="AQ32" s="41"/>
      <c r="AR32" s="42"/>
      <c r="BE32" s="334"/>
    </row>
    <row r="33" spans="2:44" s="3" customFormat="1" ht="14.45" customHeight="1" hidden="1">
      <c r="B33" s="40"/>
      <c r="C33" s="41"/>
      <c r="D33" s="41"/>
      <c r="E33" s="41"/>
      <c r="F33" s="29" t="s">
        <v>50</v>
      </c>
      <c r="G33" s="41"/>
      <c r="H33" s="41"/>
      <c r="I33" s="41"/>
      <c r="J33" s="41"/>
      <c r="K33" s="41"/>
      <c r="L33" s="346">
        <v>0</v>
      </c>
      <c r="M33" s="345"/>
      <c r="N33" s="345"/>
      <c r="O33" s="345"/>
      <c r="P33" s="345"/>
      <c r="Q33" s="41"/>
      <c r="R33" s="41"/>
      <c r="S33" s="41"/>
      <c r="T33" s="41"/>
      <c r="U33" s="41"/>
      <c r="V33" s="41"/>
      <c r="W33" s="344">
        <f>ROUND(BD54,2)</f>
        <v>0</v>
      </c>
      <c r="X33" s="345"/>
      <c r="Y33" s="345"/>
      <c r="Z33" s="345"/>
      <c r="AA33" s="345"/>
      <c r="AB33" s="345"/>
      <c r="AC33" s="345"/>
      <c r="AD33" s="345"/>
      <c r="AE33" s="345"/>
      <c r="AF33" s="41"/>
      <c r="AG33" s="41"/>
      <c r="AH33" s="41"/>
      <c r="AI33" s="41"/>
      <c r="AJ33" s="41"/>
      <c r="AK33" s="344">
        <v>0</v>
      </c>
      <c r="AL33" s="345"/>
      <c r="AM33" s="345"/>
      <c r="AN33" s="345"/>
      <c r="AO33" s="345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51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52</v>
      </c>
      <c r="U35" s="45"/>
      <c r="V35" s="45"/>
      <c r="W35" s="45"/>
      <c r="X35" s="350" t="s">
        <v>53</v>
      </c>
      <c r="Y35" s="348"/>
      <c r="Z35" s="348"/>
      <c r="AA35" s="348"/>
      <c r="AB35" s="348"/>
      <c r="AC35" s="45"/>
      <c r="AD35" s="45"/>
      <c r="AE35" s="45"/>
      <c r="AF35" s="45"/>
      <c r="AG35" s="45"/>
      <c r="AH35" s="45"/>
      <c r="AI35" s="45"/>
      <c r="AJ35" s="45"/>
      <c r="AK35" s="347">
        <f>SUM(AK26:AK33)</f>
        <v>0</v>
      </c>
      <c r="AL35" s="348"/>
      <c r="AM35" s="348"/>
      <c r="AN35" s="348"/>
      <c r="AO35" s="349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050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12" t="str">
        <f>K6</f>
        <v>Venkovní opravy a údržba objektu knihovna, multimediální centrum ATLANTIK</v>
      </c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21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Děčín I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23</v>
      </c>
      <c r="AJ47" s="36"/>
      <c r="AK47" s="36"/>
      <c r="AL47" s="36"/>
      <c r="AM47" s="314" t="str">
        <f>IF(AN8="","",AN8)</f>
        <v>11. 3. 2021</v>
      </c>
      <c r="AN47" s="314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25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Statutární město Děčín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32</v>
      </c>
      <c r="AJ49" s="36"/>
      <c r="AK49" s="36"/>
      <c r="AL49" s="36"/>
      <c r="AM49" s="315" t="str">
        <f>IF(E17="","",E17)</f>
        <v>Vladimír Vidai</v>
      </c>
      <c r="AN49" s="316"/>
      <c r="AO49" s="316"/>
      <c r="AP49" s="316"/>
      <c r="AQ49" s="36"/>
      <c r="AR49" s="39"/>
      <c r="AS49" s="317" t="s">
        <v>55</v>
      </c>
      <c r="AT49" s="318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30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37</v>
      </c>
      <c r="AJ50" s="36"/>
      <c r="AK50" s="36"/>
      <c r="AL50" s="36"/>
      <c r="AM50" s="315" t="str">
        <f>IF(E20="","",E20)</f>
        <v xml:space="preserve"> </v>
      </c>
      <c r="AN50" s="316"/>
      <c r="AO50" s="316"/>
      <c r="AP50" s="316"/>
      <c r="AQ50" s="36"/>
      <c r="AR50" s="39"/>
      <c r="AS50" s="319"/>
      <c r="AT50" s="320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21"/>
      <c r="AT51" s="322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23" t="s">
        <v>56</v>
      </c>
      <c r="D52" s="324"/>
      <c r="E52" s="324"/>
      <c r="F52" s="324"/>
      <c r="G52" s="324"/>
      <c r="H52" s="66"/>
      <c r="I52" s="326" t="s">
        <v>57</v>
      </c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5" t="s">
        <v>58</v>
      </c>
      <c r="AH52" s="324"/>
      <c r="AI52" s="324"/>
      <c r="AJ52" s="324"/>
      <c r="AK52" s="324"/>
      <c r="AL52" s="324"/>
      <c r="AM52" s="324"/>
      <c r="AN52" s="326" t="s">
        <v>59</v>
      </c>
      <c r="AO52" s="324"/>
      <c r="AP52" s="324"/>
      <c r="AQ52" s="67" t="s">
        <v>60</v>
      </c>
      <c r="AR52" s="39"/>
      <c r="AS52" s="68" t="s">
        <v>61</v>
      </c>
      <c r="AT52" s="69" t="s">
        <v>62</v>
      </c>
      <c r="AU52" s="69" t="s">
        <v>63</v>
      </c>
      <c r="AV52" s="69" t="s">
        <v>64</v>
      </c>
      <c r="AW52" s="69" t="s">
        <v>65</v>
      </c>
      <c r="AX52" s="69" t="s">
        <v>66</v>
      </c>
      <c r="AY52" s="69" t="s">
        <v>67</v>
      </c>
      <c r="AZ52" s="69" t="s">
        <v>68</v>
      </c>
      <c r="BA52" s="69" t="s">
        <v>69</v>
      </c>
      <c r="BB52" s="69" t="s">
        <v>70</v>
      </c>
      <c r="BC52" s="69" t="s">
        <v>71</v>
      </c>
      <c r="BD52" s="70" t="s">
        <v>72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73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0">
        <f>ROUND(SUM(AG55:AG59),2)</f>
        <v>0</v>
      </c>
      <c r="AH54" s="330"/>
      <c r="AI54" s="330"/>
      <c r="AJ54" s="330"/>
      <c r="AK54" s="330"/>
      <c r="AL54" s="330"/>
      <c r="AM54" s="330"/>
      <c r="AN54" s="331">
        <f aca="true" t="shared" si="0" ref="AN54:AN59">SUM(AG54,AT54)</f>
        <v>0</v>
      </c>
      <c r="AO54" s="331"/>
      <c r="AP54" s="331"/>
      <c r="AQ54" s="78" t="s">
        <v>19</v>
      </c>
      <c r="AR54" s="79"/>
      <c r="AS54" s="80">
        <f>ROUND(SUM(AS55:AS59),2)</f>
        <v>0</v>
      </c>
      <c r="AT54" s="81">
        <f aca="true" t="shared" si="1" ref="AT54:AT59">ROUND(SUM(AV54:AW54),2)</f>
        <v>0</v>
      </c>
      <c r="AU54" s="82">
        <f>ROUND(SUM(AU55:AU59),5)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ROUND(SUM(AZ55:AZ59),2)</f>
        <v>0</v>
      </c>
      <c r="BA54" s="81">
        <f>ROUND(SUM(BA55:BA59),2)</f>
        <v>0</v>
      </c>
      <c r="BB54" s="81">
        <f>ROUND(SUM(BB55:BB59),2)</f>
        <v>0</v>
      </c>
      <c r="BC54" s="81">
        <f>ROUND(SUM(BC55:BC59),2)</f>
        <v>0</v>
      </c>
      <c r="BD54" s="83">
        <f>ROUND(SUM(BD55:BD59),2)</f>
        <v>0</v>
      </c>
      <c r="BS54" s="84" t="s">
        <v>74</v>
      </c>
      <c r="BT54" s="84" t="s">
        <v>75</v>
      </c>
      <c r="BU54" s="85" t="s">
        <v>76</v>
      </c>
      <c r="BV54" s="84" t="s">
        <v>77</v>
      </c>
      <c r="BW54" s="84" t="s">
        <v>5</v>
      </c>
      <c r="BX54" s="84" t="s">
        <v>78</v>
      </c>
      <c r="CL54" s="84" t="s">
        <v>19</v>
      </c>
    </row>
    <row r="55" spans="1:91" s="7" customFormat="1" ht="24.75" customHeight="1">
      <c r="A55" s="86" t="s">
        <v>79</v>
      </c>
      <c r="B55" s="87"/>
      <c r="C55" s="88"/>
      <c r="D55" s="327" t="s">
        <v>80</v>
      </c>
      <c r="E55" s="327"/>
      <c r="F55" s="327"/>
      <c r="G55" s="327"/>
      <c r="H55" s="327"/>
      <c r="I55" s="89"/>
      <c r="J55" s="327" t="s">
        <v>81</v>
      </c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8">
        <f>'A - Oprava povrchu vnější...'!J30</f>
        <v>0</v>
      </c>
      <c r="AH55" s="329"/>
      <c r="AI55" s="329"/>
      <c r="AJ55" s="329"/>
      <c r="AK55" s="329"/>
      <c r="AL55" s="329"/>
      <c r="AM55" s="329"/>
      <c r="AN55" s="328">
        <f t="shared" si="0"/>
        <v>0</v>
      </c>
      <c r="AO55" s="329"/>
      <c r="AP55" s="329"/>
      <c r="AQ55" s="90" t="s">
        <v>82</v>
      </c>
      <c r="AR55" s="91"/>
      <c r="AS55" s="92">
        <v>0</v>
      </c>
      <c r="AT55" s="93">
        <f t="shared" si="1"/>
        <v>0</v>
      </c>
      <c r="AU55" s="94">
        <f>'A - Oprava povrchu vnější...'!P86</f>
        <v>0</v>
      </c>
      <c r="AV55" s="93">
        <f>'A - Oprava povrchu vnější...'!J33</f>
        <v>0</v>
      </c>
      <c r="AW55" s="93">
        <f>'A - Oprava povrchu vnější...'!J34</f>
        <v>0</v>
      </c>
      <c r="AX55" s="93">
        <f>'A - Oprava povrchu vnější...'!J35</f>
        <v>0</v>
      </c>
      <c r="AY55" s="93">
        <f>'A - Oprava povrchu vnější...'!J36</f>
        <v>0</v>
      </c>
      <c r="AZ55" s="93">
        <f>'A - Oprava povrchu vnější...'!F33</f>
        <v>0</v>
      </c>
      <c r="BA55" s="93">
        <f>'A - Oprava povrchu vnější...'!F34</f>
        <v>0</v>
      </c>
      <c r="BB55" s="93">
        <f>'A - Oprava povrchu vnější...'!F35</f>
        <v>0</v>
      </c>
      <c r="BC55" s="93">
        <f>'A - Oprava povrchu vnější...'!F36</f>
        <v>0</v>
      </c>
      <c r="BD55" s="95">
        <f>'A - Oprava povrchu vnější...'!F37</f>
        <v>0</v>
      </c>
      <c r="BT55" s="96" t="s">
        <v>83</v>
      </c>
      <c r="BV55" s="96" t="s">
        <v>77</v>
      </c>
      <c r="BW55" s="96" t="s">
        <v>84</v>
      </c>
      <c r="BX55" s="96" t="s">
        <v>5</v>
      </c>
      <c r="CL55" s="96" t="s">
        <v>19</v>
      </c>
      <c r="CM55" s="96" t="s">
        <v>85</v>
      </c>
    </row>
    <row r="56" spans="1:91" s="7" customFormat="1" ht="37.5" customHeight="1">
      <c r="A56" s="86" t="s">
        <v>79</v>
      </c>
      <c r="B56" s="87"/>
      <c r="C56" s="88"/>
      <c r="D56" s="327" t="s">
        <v>86</v>
      </c>
      <c r="E56" s="327"/>
      <c r="F56" s="327"/>
      <c r="G56" s="327"/>
      <c r="H56" s="327"/>
      <c r="I56" s="89"/>
      <c r="J56" s="327" t="s">
        <v>87</v>
      </c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8">
        <f>'B - Očištění vjezdu do po...'!J30</f>
        <v>0</v>
      </c>
      <c r="AH56" s="329"/>
      <c r="AI56" s="329"/>
      <c r="AJ56" s="329"/>
      <c r="AK56" s="329"/>
      <c r="AL56" s="329"/>
      <c r="AM56" s="329"/>
      <c r="AN56" s="328">
        <f t="shared" si="0"/>
        <v>0</v>
      </c>
      <c r="AO56" s="329"/>
      <c r="AP56" s="329"/>
      <c r="AQ56" s="90" t="s">
        <v>82</v>
      </c>
      <c r="AR56" s="91"/>
      <c r="AS56" s="92">
        <v>0</v>
      </c>
      <c r="AT56" s="93">
        <f t="shared" si="1"/>
        <v>0</v>
      </c>
      <c r="AU56" s="94">
        <f>'B - Očištění vjezdu do po...'!P86</f>
        <v>0</v>
      </c>
      <c r="AV56" s="93">
        <f>'B - Očištění vjezdu do po...'!J33</f>
        <v>0</v>
      </c>
      <c r="AW56" s="93">
        <f>'B - Očištění vjezdu do po...'!J34</f>
        <v>0</v>
      </c>
      <c r="AX56" s="93">
        <f>'B - Očištění vjezdu do po...'!J35</f>
        <v>0</v>
      </c>
      <c r="AY56" s="93">
        <f>'B - Očištění vjezdu do po...'!J36</f>
        <v>0</v>
      </c>
      <c r="AZ56" s="93">
        <f>'B - Očištění vjezdu do po...'!F33</f>
        <v>0</v>
      </c>
      <c r="BA56" s="93">
        <f>'B - Očištění vjezdu do po...'!F34</f>
        <v>0</v>
      </c>
      <c r="BB56" s="93">
        <f>'B - Očištění vjezdu do po...'!F35</f>
        <v>0</v>
      </c>
      <c r="BC56" s="93">
        <f>'B - Očištění vjezdu do po...'!F36</f>
        <v>0</v>
      </c>
      <c r="BD56" s="95">
        <f>'B - Očištění vjezdu do po...'!F37</f>
        <v>0</v>
      </c>
      <c r="BT56" s="96" t="s">
        <v>83</v>
      </c>
      <c r="BV56" s="96" t="s">
        <v>77</v>
      </c>
      <c r="BW56" s="96" t="s">
        <v>88</v>
      </c>
      <c r="BX56" s="96" t="s">
        <v>5</v>
      </c>
      <c r="CL56" s="96" t="s">
        <v>19</v>
      </c>
      <c r="CM56" s="96" t="s">
        <v>85</v>
      </c>
    </row>
    <row r="57" spans="1:91" s="7" customFormat="1" ht="16.5" customHeight="1">
      <c r="A57" s="86" t="s">
        <v>79</v>
      </c>
      <c r="B57" s="87"/>
      <c r="C57" s="88"/>
      <c r="D57" s="327" t="s">
        <v>89</v>
      </c>
      <c r="E57" s="327"/>
      <c r="F57" s="327"/>
      <c r="G57" s="327"/>
      <c r="H57" s="327"/>
      <c r="I57" s="89"/>
      <c r="J57" s="327" t="s">
        <v>90</v>
      </c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8">
        <f>'C - Oprava povrchu vnější...'!J30</f>
        <v>0</v>
      </c>
      <c r="AH57" s="329"/>
      <c r="AI57" s="329"/>
      <c r="AJ57" s="329"/>
      <c r="AK57" s="329"/>
      <c r="AL57" s="329"/>
      <c r="AM57" s="329"/>
      <c r="AN57" s="328">
        <f t="shared" si="0"/>
        <v>0</v>
      </c>
      <c r="AO57" s="329"/>
      <c r="AP57" s="329"/>
      <c r="AQ57" s="90" t="s">
        <v>82</v>
      </c>
      <c r="AR57" s="91"/>
      <c r="AS57" s="92">
        <v>0</v>
      </c>
      <c r="AT57" s="93">
        <f t="shared" si="1"/>
        <v>0</v>
      </c>
      <c r="AU57" s="94">
        <f>'C - Oprava povrchu vnější...'!P84</f>
        <v>0</v>
      </c>
      <c r="AV57" s="93">
        <f>'C - Oprava povrchu vnější...'!J33</f>
        <v>0</v>
      </c>
      <c r="AW57" s="93">
        <f>'C - Oprava povrchu vnější...'!J34</f>
        <v>0</v>
      </c>
      <c r="AX57" s="93">
        <f>'C - Oprava povrchu vnější...'!J35</f>
        <v>0</v>
      </c>
      <c r="AY57" s="93">
        <f>'C - Oprava povrchu vnější...'!J36</f>
        <v>0</v>
      </c>
      <c r="AZ57" s="93">
        <f>'C - Oprava povrchu vnější...'!F33</f>
        <v>0</v>
      </c>
      <c r="BA57" s="93">
        <f>'C - Oprava povrchu vnější...'!F34</f>
        <v>0</v>
      </c>
      <c r="BB57" s="93">
        <f>'C - Oprava povrchu vnější...'!F35</f>
        <v>0</v>
      </c>
      <c r="BC57" s="93">
        <f>'C - Oprava povrchu vnější...'!F36</f>
        <v>0</v>
      </c>
      <c r="BD57" s="95">
        <f>'C - Oprava povrchu vnější...'!F37</f>
        <v>0</v>
      </c>
      <c r="BT57" s="96" t="s">
        <v>83</v>
      </c>
      <c r="BV57" s="96" t="s">
        <v>77</v>
      </c>
      <c r="BW57" s="96" t="s">
        <v>91</v>
      </c>
      <c r="BX57" s="96" t="s">
        <v>5</v>
      </c>
      <c r="CL57" s="96" t="s">
        <v>19</v>
      </c>
      <c r="CM57" s="96" t="s">
        <v>85</v>
      </c>
    </row>
    <row r="58" spans="1:91" s="7" customFormat="1" ht="24.75" customHeight="1">
      <c r="A58" s="86" t="s">
        <v>79</v>
      </c>
      <c r="B58" s="87"/>
      <c r="C58" s="88"/>
      <c r="D58" s="327" t="s">
        <v>74</v>
      </c>
      <c r="E58" s="327"/>
      <c r="F58" s="327"/>
      <c r="G58" s="327"/>
      <c r="H58" s="327"/>
      <c r="I58" s="89"/>
      <c r="J58" s="327" t="s">
        <v>92</v>
      </c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8">
        <f>'D - Oprava povrchu podlah...'!J30</f>
        <v>0</v>
      </c>
      <c r="AH58" s="329"/>
      <c r="AI58" s="329"/>
      <c r="AJ58" s="329"/>
      <c r="AK58" s="329"/>
      <c r="AL58" s="329"/>
      <c r="AM58" s="329"/>
      <c r="AN58" s="328">
        <f t="shared" si="0"/>
        <v>0</v>
      </c>
      <c r="AO58" s="329"/>
      <c r="AP58" s="329"/>
      <c r="AQ58" s="90" t="s">
        <v>82</v>
      </c>
      <c r="AR58" s="91"/>
      <c r="AS58" s="92">
        <v>0</v>
      </c>
      <c r="AT58" s="93">
        <f t="shared" si="1"/>
        <v>0</v>
      </c>
      <c r="AU58" s="94">
        <f>'D - Oprava povrchu podlah...'!P87</f>
        <v>0</v>
      </c>
      <c r="AV58" s="93">
        <f>'D - Oprava povrchu podlah...'!J33</f>
        <v>0</v>
      </c>
      <c r="AW58" s="93">
        <f>'D - Oprava povrchu podlah...'!J34</f>
        <v>0</v>
      </c>
      <c r="AX58" s="93">
        <f>'D - Oprava povrchu podlah...'!J35</f>
        <v>0</v>
      </c>
      <c r="AY58" s="93">
        <f>'D - Oprava povrchu podlah...'!J36</f>
        <v>0</v>
      </c>
      <c r="AZ58" s="93">
        <f>'D - Oprava povrchu podlah...'!F33</f>
        <v>0</v>
      </c>
      <c r="BA58" s="93">
        <f>'D - Oprava povrchu podlah...'!F34</f>
        <v>0</v>
      </c>
      <c r="BB58" s="93">
        <f>'D - Oprava povrchu podlah...'!F35</f>
        <v>0</v>
      </c>
      <c r="BC58" s="93">
        <f>'D - Oprava povrchu podlah...'!F36</f>
        <v>0</v>
      </c>
      <c r="BD58" s="95">
        <f>'D - Oprava povrchu podlah...'!F37</f>
        <v>0</v>
      </c>
      <c r="BT58" s="96" t="s">
        <v>83</v>
      </c>
      <c r="BV58" s="96" t="s">
        <v>77</v>
      </c>
      <c r="BW58" s="96" t="s">
        <v>93</v>
      </c>
      <c r="BX58" s="96" t="s">
        <v>5</v>
      </c>
      <c r="CL58" s="96" t="s">
        <v>19</v>
      </c>
      <c r="CM58" s="96" t="s">
        <v>85</v>
      </c>
    </row>
    <row r="59" spans="1:91" s="7" customFormat="1" ht="24.75" customHeight="1">
      <c r="A59" s="86" t="s">
        <v>79</v>
      </c>
      <c r="B59" s="87"/>
      <c r="C59" s="88"/>
      <c r="D59" s="327" t="s">
        <v>94</v>
      </c>
      <c r="E59" s="327"/>
      <c r="F59" s="327"/>
      <c r="G59" s="327"/>
      <c r="H59" s="327"/>
      <c r="I59" s="89"/>
      <c r="J59" s="327" t="s">
        <v>95</v>
      </c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8">
        <f>'E - Obnova nátěru desek f...'!J30</f>
        <v>0</v>
      </c>
      <c r="AH59" s="329"/>
      <c r="AI59" s="329"/>
      <c r="AJ59" s="329"/>
      <c r="AK59" s="329"/>
      <c r="AL59" s="329"/>
      <c r="AM59" s="329"/>
      <c r="AN59" s="328">
        <f t="shared" si="0"/>
        <v>0</v>
      </c>
      <c r="AO59" s="329"/>
      <c r="AP59" s="329"/>
      <c r="AQ59" s="90" t="s">
        <v>82</v>
      </c>
      <c r="AR59" s="91"/>
      <c r="AS59" s="97">
        <v>0</v>
      </c>
      <c r="AT59" s="98">
        <f t="shared" si="1"/>
        <v>0</v>
      </c>
      <c r="AU59" s="99">
        <f>'E - Obnova nátěru desek f...'!P83</f>
        <v>0</v>
      </c>
      <c r="AV59" s="98">
        <f>'E - Obnova nátěru desek f...'!J33</f>
        <v>0</v>
      </c>
      <c r="AW59" s="98">
        <f>'E - Obnova nátěru desek f...'!J34</f>
        <v>0</v>
      </c>
      <c r="AX59" s="98">
        <f>'E - Obnova nátěru desek f...'!J35</f>
        <v>0</v>
      </c>
      <c r="AY59" s="98">
        <f>'E - Obnova nátěru desek f...'!J36</f>
        <v>0</v>
      </c>
      <c r="AZ59" s="98">
        <f>'E - Obnova nátěru desek f...'!F33</f>
        <v>0</v>
      </c>
      <c r="BA59" s="98">
        <f>'E - Obnova nátěru desek f...'!F34</f>
        <v>0</v>
      </c>
      <c r="BB59" s="98">
        <f>'E - Obnova nátěru desek f...'!F35</f>
        <v>0</v>
      </c>
      <c r="BC59" s="98">
        <f>'E - Obnova nátěru desek f...'!F36</f>
        <v>0</v>
      </c>
      <c r="BD59" s="100">
        <f>'E - Obnova nátěru desek f...'!F37</f>
        <v>0</v>
      </c>
      <c r="BT59" s="96" t="s">
        <v>83</v>
      </c>
      <c r="BV59" s="96" t="s">
        <v>77</v>
      </c>
      <c r="BW59" s="96" t="s">
        <v>96</v>
      </c>
      <c r="BX59" s="96" t="s">
        <v>5</v>
      </c>
      <c r="CL59" s="96" t="s">
        <v>19</v>
      </c>
      <c r="CM59" s="96" t="s">
        <v>85</v>
      </c>
    </row>
    <row r="60" spans="1:57" s="2" customFormat="1" ht="30" customHeight="1">
      <c r="A60" s="34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9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s="2" customFormat="1" ht="6.95" customHeight="1">
      <c r="A61" s="34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39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</sheetData>
  <sheetProtection algorithmName="SHA-512" hashValue="JXEYt6iB7+GGBbYbdYeuRZXPxBTuMVH/Xc6vTGQr8CsuMOeR6vWsvGE0lACZojMLeiiqFiwbDwM58OOxK8q+bQ==" saltValue="4KluJBCQkFTPvE09Ar2RdCctZ04DeEMDTl/iG7XO556OtP2a2jcp3qcKwjerURd05v9oXQK+4zHm5oN+fgd5Zg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A - Oprava povrchu vnější...'!C2" display="/"/>
    <hyperlink ref="A56" location="'B - Očištění vjezdu do po...'!C2" display="/"/>
    <hyperlink ref="A57" location="'C - Oprava povrchu vnější...'!C2" display="/"/>
    <hyperlink ref="A58" location="'D - Oprava povrchu podlah...'!C2" display="/"/>
    <hyperlink ref="A59" location="'E - Obnova nátěru desek f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7" t="s">
        <v>84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5" customHeight="1">
      <c r="B4" s="20"/>
      <c r="D4" s="103" t="s">
        <v>97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2" t="str">
        <f>'Rekapitulace stavby'!K6</f>
        <v>Venkovní opravy a údržba objektu knihovna, multimediální centrum ATLANTIK</v>
      </c>
      <c r="F7" s="353"/>
      <c r="G7" s="353"/>
      <c r="H7" s="353"/>
      <c r="L7" s="20"/>
    </row>
    <row r="8" spans="1:31" s="2" customFormat="1" ht="12" customHeight="1">
      <c r="A8" s="34"/>
      <c r="B8" s="39"/>
      <c r="C8" s="34"/>
      <c r="D8" s="105" t="s">
        <v>98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4" t="s">
        <v>99</v>
      </c>
      <c r="F9" s="355"/>
      <c r="G9" s="355"/>
      <c r="H9" s="355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11. 3. 2021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30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6" t="str">
        <f>'Rekapitulace stavby'!E14</f>
        <v>Vyplň údaj</v>
      </c>
      <c r="F18" s="357"/>
      <c r="G18" s="357"/>
      <c r="H18" s="357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32</v>
      </c>
      <c r="E20" s="34"/>
      <c r="F20" s="34"/>
      <c r="G20" s="34"/>
      <c r="H20" s="34"/>
      <c r="I20" s="105" t="s">
        <v>26</v>
      </c>
      <c r="J20" s="107" t="s">
        <v>33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34</v>
      </c>
      <c r="F21" s="34"/>
      <c r="G21" s="34"/>
      <c r="H21" s="34"/>
      <c r="I21" s="105" t="s">
        <v>29</v>
      </c>
      <c r="J21" s="107" t="s">
        <v>35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37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29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58" t="s">
        <v>19</v>
      </c>
      <c r="F27" s="358"/>
      <c r="G27" s="358"/>
      <c r="H27" s="358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45</v>
      </c>
      <c r="E33" s="105" t="s">
        <v>46</v>
      </c>
      <c r="F33" s="117">
        <f>ROUND((SUM(BE86:BE124)),2)</f>
        <v>0</v>
      </c>
      <c r="G33" s="34"/>
      <c r="H33" s="34"/>
      <c r="I33" s="118">
        <v>0.21</v>
      </c>
      <c r="J33" s="117">
        <f>ROUND(((SUM(BE86:BE124))*I33),2)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47</v>
      </c>
      <c r="F34" s="117">
        <f>ROUND((SUM(BF86:BF124)),2)</f>
        <v>0</v>
      </c>
      <c r="G34" s="34"/>
      <c r="H34" s="34"/>
      <c r="I34" s="118">
        <v>0.15</v>
      </c>
      <c r="J34" s="117">
        <f>ROUND(((SUM(BF86:BF124))*I34),2)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48</v>
      </c>
      <c r="F35" s="117">
        <f>ROUND((SUM(BG86:BG124)),2)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49</v>
      </c>
      <c r="F36" s="117">
        <f>ROUND((SUM(BH86:BH124)),2)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50</v>
      </c>
      <c r="F37" s="117">
        <f>ROUND((SUM(BI86:BI124)),2)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9" t="str">
        <f>E7</f>
        <v>Venkovní opravy a údržba objektu knihovna, multimediální centrum ATLANTIK</v>
      </c>
      <c r="F48" s="360"/>
      <c r="G48" s="360"/>
      <c r="H48" s="360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98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2" t="str">
        <f>E9</f>
        <v>A - Oprava povrchu vnější stěny – infocentrum</v>
      </c>
      <c r="F50" s="361"/>
      <c r="G50" s="361"/>
      <c r="H50" s="361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Děčín I</v>
      </c>
      <c r="G52" s="36"/>
      <c r="H52" s="36"/>
      <c r="I52" s="29" t="s">
        <v>23</v>
      </c>
      <c r="J52" s="59" t="str">
        <f>IF(J12="","",J12)</f>
        <v>11. 3. 2021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Statutární město Děčín</v>
      </c>
      <c r="G54" s="36"/>
      <c r="H54" s="36"/>
      <c r="I54" s="29" t="s">
        <v>32</v>
      </c>
      <c r="J54" s="32" t="str">
        <f>E21</f>
        <v>Vladimír Vidai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30</v>
      </c>
      <c r="D55" s="36"/>
      <c r="E55" s="36"/>
      <c r="F55" s="27" t="str">
        <f>IF(E18="","",E18)</f>
        <v>Vyplň údaj</v>
      </c>
      <c r="G55" s="36"/>
      <c r="H55" s="36"/>
      <c r="I55" s="29" t="s">
        <v>37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101</v>
      </c>
      <c r="D57" s="131"/>
      <c r="E57" s="131"/>
      <c r="F57" s="131"/>
      <c r="G57" s="131"/>
      <c r="H57" s="131"/>
      <c r="I57" s="131"/>
      <c r="J57" s="132" t="s">
        <v>102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103</v>
      </c>
    </row>
    <row r="60" spans="2:12" s="9" customFormat="1" ht="24.95" customHeight="1">
      <c r="B60" s="134"/>
      <c r="C60" s="135"/>
      <c r="D60" s="136" t="s">
        <v>104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0" customFormat="1" ht="19.9" customHeight="1">
      <c r="B61" s="140"/>
      <c r="C61" s="141"/>
      <c r="D61" s="142" t="s">
        <v>105</v>
      </c>
      <c r="E61" s="143"/>
      <c r="F61" s="143"/>
      <c r="G61" s="143"/>
      <c r="H61" s="143"/>
      <c r="I61" s="143"/>
      <c r="J61" s="144">
        <f>J88</f>
        <v>0</v>
      </c>
      <c r="K61" s="141"/>
      <c r="L61" s="145"/>
    </row>
    <row r="62" spans="2:12" s="10" customFormat="1" ht="19.9" customHeight="1">
      <c r="B62" s="140"/>
      <c r="C62" s="141"/>
      <c r="D62" s="142" t="s">
        <v>106</v>
      </c>
      <c r="E62" s="143"/>
      <c r="F62" s="143"/>
      <c r="G62" s="143"/>
      <c r="H62" s="143"/>
      <c r="I62" s="143"/>
      <c r="J62" s="144">
        <f>J91</f>
        <v>0</v>
      </c>
      <c r="K62" s="141"/>
      <c r="L62" s="145"/>
    </row>
    <row r="63" spans="2:12" s="10" customFormat="1" ht="19.9" customHeight="1">
      <c r="B63" s="140"/>
      <c r="C63" s="141"/>
      <c r="D63" s="142" t="s">
        <v>107</v>
      </c>
      <c r="E63" s="143"/>
      <c r="F63" s="143"/>
      <c r="G63" s="143"/>
      <c r="H63" s="143"/>
      <c r="I63" s="143"/>
      <c r="J63" s="144">
        <f>J95</f>
        <v>0</v>
      </c>
      <c r="K63" s="141"/>
      <c r="L63" s="145"/>
    </row>
    <row r="64" spans="2:12" s="9" customFormat="1" ht="24.95" customHeight="1">
      <c r="B64" s="134"/>
      <c r="C64" s="135"/>
      <c r="D64" s="136" t="s">
        <v>108</v>
      </c>
      <c r="E64" s="137"/>
      <c r="F64" s="137"/>
      <c r="G64" s="137"/>
      <c r="H64" s="137"/>
      <c r="I64" s="137"/>
      <c r="J64" s="138">
        <f>J98</f>
        <v>0</v>
      </c>
      <c r="K64" s="135"/>
      <c r="L64" s="139"/>
    </row>
    <row r="65" spans="2:12" s="10" customFormat="1" ht="19.9" customHeight="1">
      <c r="B65" s="140"/>
      <c r="C65" s="141"/>
      <c r="D65" s="142" t="s">
        <v>109</v>
      </c>
      <c r="E65" s="143"/>
      <c r="F65" s="143"/>
      <c r="G65" s="143"/>
      <c r="H65" s="143"/>
      <c r="I65" s="143"/>
      <c r="J65" s="144">
        <f>J99</f>
        <v>0</v>
      </c>
      <c r="K65" s="141"/>
      <c r="L65" s="145"/>
    </row>
    <row r="66" spans="2:12" s="10" customFormat="1" ht="19.9" customHeight="1">
      <c r="B66" s="140"/>
      <c r="C66" s="141"/>
      <c r="D66" s="142" t="s">
        <v>110</v>
      </c>
      <c r="E66" s="143"/>
      <c r="F66" s="143"/>
      <c r="G66" s="143"/>
      <c r="H66" s="143"/>
      <c r="I66" s="143"/>
      <c r="J66" s="144">
        <f>J114</f>
        <v>0</v>
      </c>
      <c r="K66" s="141"/>
      <c r="L66" s="145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5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3" t="s">
        <v>111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59" t="str">
        <f>E7</f>
        <v>Venkovní opravy a údržba objektu knihovna, multimediální centrum ATLANTIK</v>
      </c>
      <c r="F76" s="360"/>
      <c r="G76" s="360"/>
      <c r="H76" s="360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98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12" t="str">
        <f>E9</f>
        <v>A - Oprava povrchu vnější stěny – infocentrum</v>
      </c>
      <c r="F78" s="361"/>
      <c r="G78" s="361"/>
      <c r="H78" s="361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Děčín I</v>
      </c>
      <c r="G80" s="36"/>
      <c r="H80" s="36"/>
      <c r="I80" s="29" t="s">
        <v>23</v>
      </c>
      <c r="J80" s="59" t="str">
        <f>IF(J12="","",J12)</f>
        <v>11. 3. 2021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25</v>
      </c>
      <c r="D82" s="36"/>
      <c r="E82" s="36"/>
      <c r="F82" s="27" t="str">
        <f>E15</f>
        <v>Statutární město Děčín</v>
      </c>
      <c r="G82" s="36"/>
      <c r="H82" s="36"/>
      <c r="I82" s="29" t="s">
        <v>32</v>
      </c>
      <c r="J82" s="32" t="str">
        <f>E21</f>
        <v>Vladimír Vidai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30</v>
      </c>
      <c r="D83" s="36"/>
      <c r="E83" s="36"/>
      <c r="F83" s="27" t="str">
        <f>IF(E18="","",E18)</f>
        <v>Vyplň údaj</v>
      </c>
      <c r="G83" s="36"/>
      <c r="H83" s="36"/>
      <c r="I83" s="29" t="s">
        <v>37</v>
      </c>
      <c r="J83" s="32" t="str">
        <f>E24</f>
        <v xml:space="preserve"> 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1" customFormat="1" ht="29.25" customHeight="1">
      <c r="A85" s="146"/>
      <c r="B85" s="147"/>
      <c r="C85" s="148" t="s">
        <v>112</v>
      </c>
      <c r="D85" s="149" t="s">
        <v>60</v>
      </c>
      <c r="E85" s="149" t="s">
        <v>56</v>
      </c>
      <c r="F85" s="149" t="s">
        <v>57</v>
      </c>
      <c r="G85" s="149" t="s">
        <v>113</v>
      </c>
      <c r="H85" s="149" t="s">
        <v>114</v>
      </c>
      <c r="I85" s="149" t="s">
        <v>115</v>
      </c>
      <c r="J85" s="149" t="s">
        <v>102</v>
      </c>
      <c r="K85" s="150" t="s">
        <v>116</v>
      </c>
      <c r="L85" s="151"/>
      <c r="M85" s="68" t="s">
        <v>19</v>
      </c>
      <c r="N85" s="69" t="s">
        <v>45</v>
      </c>
      <c r="O85" s="69" t="s">
        <v>117</v>
      </c>
      <c r="P85" s="69" t="s">
        <v>118</v>
      </c>
      <c r="Q85" s="69" t="s">
        <v>119</v>
      </c>
      <c r="R85" s="69" t="s">
        <v>120</v>
      </c>
      <c r="S85" s="69" t="s">
        <v>121</v>
      </c>
      <c r="T85" s="70" t="s">
        <v>122</v>
      </c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</row>
    <row r="86" spans="1:63" s="2" customFormat="1" ht="22.9" customHeight="1">
      <c r="A86" s="34"/>
      <c r="B86" s="35"/>
      <c r="C86" s="75" t="s">
        <v>123</v>
      </c>
      <c r="D86" s="36"/>
      <c r="E86" s="36"/>
      <c r="F86" s="36"/>
      <c r="G86" s="36"/>
      <c r="H86" s="36"/>
      <c r="I86" s="36"/>
      <c r="J86" s="152">
        <f>BK86</f>
        <v>0</v>
      </c>
      <c r="K86" s="36"/>
      <c r="L86" s="39"/>
      <c r="M86" s="71"/>
      <c r="N86" s="153"/>
      <c r="O86" s="72"/>
      <c r="P86" s="154">
        <f>P87+P98</f>
        <v>0</v>
      </c>
      <c r="Q86" s="72"/>
      <c r="R86" s="154">
        <f>R87+R98</f>
        <v>0.38873349999999995</v>
      </c>
      <c r="S86" s="72"/>
      <c r="T86" s="155">
        <f>T87+T98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103</v>
      </c>
      <c r="BK86" s="156">
        <f>BK87+BK98</f>
        <v>0</v>
      </c>
    </row>
    <row r="87" spans="2:63" s="12" customFormat="1" ht="25.9" customHeight="1">
      <c r="B87" s="157"/>
      <c r="C87" s="158"/>
      <c r="D87" s="159" t="s">
        <v>74</v>
      </c>
      <c r="E87" s="160" t="s">
        <v>124</v>
      </c>
      <c r="F87" s="160" t="s">
        <v>125</v>
      </c>
      <c r="G87" s="158"/>
      <c r="H87" s="158"/>
      <c r="I87" s="161"/>
      <c r="J87" s="162">
        <f>BK87</f>
        <v>0</v>
      </c>
      <c r="K87" s="158"/>
      <c r="L87" s="163"/>
      <c r="M87" s="164"/>
      <c r="N87" s="165"/>
      <c r="O87" s="165"/>
      <c r="P87" s="166">
        <f>P88+P91+P95</f>
        <v>0</v>
      </c>
      <c r="Q87" s="165"/>
      <c r="R87" s="166">
        <f>R88+R91+R95</f>
        <v>0.0034709999999999997</v>
      </c>
      <c r="S87" s="165"/>
      <c r="T87" s="167">
        <f>T88+T91+T95</f>
        <v>0</v>
      </c>
      <c r="AR87" s="168" t="s">
        <v>83</v>
      </c>
      <c r="AT87" s="169" t="s">
        <v>74</v>
      </c>
      <c r="AU87" s="169" t="s">
        <v>75</v>
      </c>
      <c r="AY87" s="168" t="s">
        <v>126</v>
      </c>
      <c r="BK87" s="170">
        <f>BK88+BK91+BK95</f>
        <v>0</v>
      </c>
    </row>
    <row r="88" spans="2:63" s="12" customFormat="1" ht="22.9" customHeight="1">
      <c r="B88" s="157"/>
      <c r="C88" s="158"/>
      <c r="D88" s="159" t="s">
        <v>74</v>
      </c>
      <c r="E88" s="171" t="s">
        <v>127</v>
      </c>
      <c r="F88" s="171" t="s">
        <v>128</v>
      </c>
      <c r="G88" s="158"/>
      <c r="H88" s="158"/>
      <c r="I88" s="161"/>
      <c r="J88" s="172">
        <f>BK88</f>
        <v>0</v>
      </c>
      <c r="K88" s="158"/>
      <c r="L88" s="163"/>
      <c r="M88" s="164"/>
      <c r="N88" s="165"/>
      <c r="O88" s="165"/>
      <c r="P88" s="166">
        <f>SUM(P89:P90)</f>
        <v>0</v>
      </c>
      <c r="Q88" s="165"/>
      <c r="R88" s="166">
        <f>SUM(R89:R90)</f>
        <v>0</v>
      </c>
      <c r="S88" s="165"/>
      <c r="T88" s="167">
        <f>SUM(T89:T90)</f>
        <v>0</v>
      </c>
      <c r="AR88" s="168" t="s">
        <v>83</v>
      </c>
      <c r="AT88" s="169" t="s">
        <v>74</v>
      </c>
      <c r="AU88" s="169" t="s">
        <v>83</v>
      </c>
      <c r="AY88" s="168" t="s">
        <v>126</v>
      </c>
      <c r="BK88" s="170">
        <f>SUM(BK89:BK90)</f>
        <v>0</v>
      </c>
    </row>
    <row r="89" spans="1:65" s="2" customFormat="1" ht="16.5" customHeight="1">
      <c r="A89" s="34"/>
      <c r="B89" s="35"/>
      <c r="C89" s="173" t="s">
        <v>129</v>
      </c>
      <c r="D89" s="173" t="s">
        <v>130</v>
      </c>
      <c r="E89" s="174" t="s">
        <v>131</v>
      </c>
      <c r="F89" s="175" t="s">
        <v>132</v>
      </c>
      <c r="G89" s="176" t="s">
        <v>133</v>
      </c>
      <c r="H89" s="177">
        <v>65.2</v>
      </c>
      <c r="I89" s="178"/>
      <c r="J89" s="179">
        <f>ROUND(I89*H89,2)</f>
        <v>0</v>
      </c>
      <c r="K89" s="175" t="s">
        <v>134</v>
      </c>
      <c r="L89" s="39"/>
      <c r="M89" s="180" t="s">
        <v>19</v>
      </c>
      <c r="N89" s="181" t="s">
        <v>46</v>
      </c>
      <c r="O89" s="64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135</v>
      </c>
      <c r="AT89" s="184" t="s">
        <v>130</v>
      </c>
      <c r="AU89" s="184" t="s">
        <v>85</v>
      </c>
      <c r="AY89" s="17" t="s">
        <v>126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83</v>
      </c>
      <c r="BK89" s="185">
        <f>ROUND(I89*H89,2)</f>
        <v>0</v>
      </c>
      <c r="BL89" s="17" t="s">
        <v>135</v>
      </c>
      <c r="BM89" s="184" t="s">
        <v>136</v>
      </c>
    </row>
    <row r="90" spans="2:51" s="13" customFormat="1" ht="11.25">
      <c r="B90" s="186"/>
      <c r="C90" s="187"/>
      <c r="D90" s="188" t="s">
        <v>137</v>
      </c>
      <c r="E90" s="189" t="s">
        <v>19</v>
      </c>
      <c r="F90" s="190" t="s">
        <v>138</v>
      </c>
      <c r="G90" s="187"/>
      <c r="H90" s="191">
        <v>65.2</v>
      </c>
      <c r="I90" s="192"/>
      <c r="J90" s="187"/>
      <c r="K90" s="187"/>
      <c r="L90" s="193"/>
      <c r="M90" s="194"/>
      <c r="N90" s="195"/>
      <c r="O90" s="195"/>
      <c r="P90" s="195"/>
      <c r="Q90" s="195"/>
      <c r="R90" s="195"/>
      <c r="S90" s="195"/>
      <c r="T90" s="196"/>
      <c r="AT90" s="197" t="s">
        <v>137</v>
      </c>
      <c r="AU90" s="197" t="s">
        <v>85</v>
      </c>
      <c r="AV90" s="13" t="s">
        <v>85</v>
      </c>
      <c r="AW90" s="13" t="s">
        <v>36</v>
      </c>
      <c r="AX90" s="13" t="s">
        <v>83</v>
      </c>
      <c r="AY90" s="197" t="s">
        <v>126</v>
      </c>
    </row>
    <row r="91" spans="2:63" s="12" customFormat="1" ht="22.9" customHeight="1">
      <c r="B91" s="157"/>
      <c r="C91" s="158"/>
      <c r="D91" s="159" t="s">
        <v>74</v>
      </c>
      <c r="E91" s="171" t="s">
        <v>139</v>
      </c>
      <c r="F91" s="171" t="s">
        <v>140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SUM(P92:P94)</f>
        <v>0</v>
      </c>
      <c r="Q91" s="165"/>
      <c r="R91" s="166">
        <f>SUM(R92:R94)</f>
        <v>0</v>
      </c>
      <c r="S91" s="165"/>
      <c r="T91" s="167">
        <f>SUM(T92:T94)</f>
        <v>0</v>
      </c>
      <c r="AR91" s="168" t="s">
        <v>83</v>
      </c>
      <c r="AT91" s="169" t="s">
        <v>74</v>
      </c>
      <c r="AU91" s="169" t="s">
        <v>83</v>
      </c>
      <c r="AY91" s="168" t="s">
        <v>126</v>
      </c>
      <c r="BK91" s="170">
        <f>SUM(BK92:BK94)</f>
        <v>0</v>
      </c>
    </row>
    <row r="92" spans="1:65" s="2" customFormat="1" ht="16.5" customHeight="1">
      <c r="A92" s="34"/>
      <c r="B92" s="35"/>
      <c r="C92" s="173" t="s">
        <v>141</v>
      </c>
      <c r="D92" s="173" t="s">
        <v>130</v>
      </c>
      <c r="E92" s="174" t="s">
        <v>142</v>
      </c>
      <c r="F92" s="175" t="s">
        <v>143</v>
      </c>
      <c r="G92" s="176" t="s">
        <v>144</v>
      </c>
      <c r="H92" s="177">
        <v>4</v>
      </c>
      <c r="I92" s="178"/>
      <c r="J92" s="179">
        <f>ROUND(I92*H92,2)</f>
        <v>0</v>
      </c>
      <c r="K92" s="175" t="s">
        <v>145</v>
      </c>
      <c r="L92" s="39"/>
      <c r="M92" s="180" t="s">
        <v>19</v>
      </c>
      <c r="N92" s="181" t="s">
        <v>46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135</v>
      </c>
      <c r="AT92" s="184" t="s">
        <v>130</v>
      </c>
      <c r="AU92" s="184" t="s">
        <v>85</v>
      </c>
      <c r="AY92" s="17" t="s">
        <v>126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83</v>
      </c>
      <c r="BK92" s="185">
        <f>ROUND(I92*H92,2)</f>
        <v>0</v>
      </c>
      <c r="BL92" s="17" t="s">
        <v>135</v>
      </c>
      <c r="BM92" s="184" t="s">
        <v>146</v>
      </c>
    </row>
    <row r="93" spans="1:65" s="2" customFormat="1" ht="21.75" customHeight="1">
      <c r="A93" s="34"/>
      <c r="B93" s="35"/>
      <c r="C93" s="198" t="s">
        <v>147</v>
      </c>
      <c r="D93" s="198" t="s">
        <v>148</v>
      </c>
      <c r="E93" s="199" t="s">
        <v>149</v>
      </c>
      <c r="F93" s="200" t="s">
        <v>150</v>
      </c>
      <c r="G93" s="201" t="s">
        <v>144</v>
      </c>
      <c r="H93" s="202">
        <v>4</v>
      </c>
      <c r="I93" s="203"/>
      <c r="J93" s="204">
        <f>ROUND(I93*H93,2)</f>
        <v>0</v>
      </c>
      <c r="K93" s="200" t="s">
        <v>145</v>
      </c>
      <c r="L93" s="205"/>
      <c r="M93" s="206" t="s">
        <v>19</v>
      </c>
      <c r="N93" s="207" t="s">
        <v>46</v>
      </c>
      <c r="O93" s="64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151</v>
      </c>
      <c r="AT93" s="184" t="s">
        <v>148</v>
      </c>
      <c r="AU93" s="184" t="s">
        <v>85</v>
      </c>
      <c r="AY93" s="17" t="s">
        <v>126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83</v>
      </c>
      <c r="BK93" s="185">
        <f>ROUND(I93*H93,2)</f>
        <v>0</v>
      </c>
      <c r="BL93" s="17" t="s">
        <v>135</v>
      </c>
      <c r="BM93" s="184" t="s">
        <v>152</v>
      </c>
    </row>
    <row r="94" spans="1:47" s="2" customFormat="1" ht="68.25">
      <c r="A94" s="34"/>
      <c r="B94" s="35"/>
      <c r="C94" s="36"/>
      <c r="D94" s="188" t="s">
        <v>153</v>
      </c>
      <c r="E94" s="36"/>
      <c r="F94" s="208" t="s">
        <v>154</v>
      </c>
      <c r="G94" s="36"/>
      <c r="H94" s="36"/>
      <c r="I94" s="209"/>
      <c r="J94" s="36"/>
      <c r="K94" s="36"/>
      <c r="L94" s="39"/>
      <c r="M94" s="210"/>
      <c r="N94" s="211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153</v>
      </c>
      <c r="AU94" s="17" t="s">
        <v>85</v>
      </c>
    </row>
    <row r="95" spans="2:63" s="12" customFormat="1" ht="22.9" customHeight="1">
      <c r="B95" s="157"/>
      <c r="C95" s="158"/>
      <c r="D95" s="159" t="s">
        <v>74</v>
      </c>
      <c r="E95" s="171" t="s">
        <v>155</v>
      </c>
      <c r="F95" s="171" t="s">
        <v>156</v>
      </c>
      <c r="G95" s="158"/>
      <c r="H95" s="158"/>
      <c r="I95" s="161"/>
      <c r="J95" s="172">
        <f>BK95</f>
        <v>0</v>
      </c>
      <c r="K95" s="158"/>
      <c r="L95" s="163"/>
      <c r="M95" s="164"/>
      <c r="N95" s="165"/>
      <c r="O95" s="165"/>
      <c r="P95" s="166">
        <f>SUM(P96:P97)</f>
        <v>0</v>
      </c>
      <c r="Q95" s="165"/>
      <c r="R95" s="166">
        <f>SUM(R96:R97)</f>
        <v>0.0034709999999999997</v>
      </c>
      <c r="S95" s="165"/>
      <c r="T95" s="167">
        <f>SUM(T96:T97)</f>
        <v>0</v>
      </c>
      <c r="AR95" s="168" t="s">
        <v>83</v>
      </c>
      <c r="AT95" s="169" t="s">
        <v>74</v>
      </c>
      <c r="AU95" s="169" t="s">
        <v>83</v>
      </c>
      <c r="AY95" s="168" t="s">
        <v>126</v>
      </c>
      <c r="BK95" s="170">
        <f>SUM(BK96:BK97)</f>
        <v>0</v>
      </c>
    </row>
    <row r="96" spans="1:65" s="2" customFormat="1" ht="24">
      <c r="A96" s="34"/>
      <c r="B96" s="35"/>
      <c r="C96" s="173" t="s">
        <v>157</v>
      </c>
      <c r="D96" s="173" t="s">
        <v>130</v>
      </c>
      <c r="E96" s="174" t="s">
        <v>158</v>
      </c>
      <c r="F96" s="175" t="s">
        <v>159</v>
      </c>
      <c r="G96" s="176" t="s">
        <v>133</v>
      </c>
      <c r="H96" s="177">
        <v>26.7</v>
      </c>
      <c r="I96" s="178"/>
      <c r="J96" s="179">
        <f>ROUND(I96*H96,2)</f>
        <v>0</v>
      </c>
      <c r="K96" s="175" t="s">
        <v>134</v>
      </c>
      <c r="L96" s="39"/>
      <c r="M96" s="180" t="s">
        <v>19</v>
      </c>
      <c r="N96" s="181" t="s">
        <v>46</v>
      </c>
      <c r="O96" s="64"/>
      <c r="P96" s="182">
        <f>O96*H96</f>
        <v>0</v>
      </c>
      <c r="Q96" s="182">
        <v>0.00013</v>
      </c>
      <c r="R96" s="182">
        <f>Q96*H96</f>
        <v>0.0034709999999999997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135</v>
      </c>
      <c r="AT96" s="184" t="s">
        <v>130</v>
      </c>
      <c r="AU96" s="184" t="s">
        <v>85</v>
      </c>
      <c r="AY96" s="17" t="s">
        <v>126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83</v>
      </c>
      <c r="BK96" s="185">
        <f>ROUND(I96*H96,2)</f>
        <v>0</v>
      </c>
      <c r="BL96" s="17" t="s">
        <v>135</v>
      </c>
      <c r="BM96" s="184" t="s">
        <v>160</v>
      </c>
    </row>
    <row r="97" spans="2:51" s="13" customFormat="1" ht="11.25">
      <c r="B97" s="186"/>
      <c r="C97" s="187"/>
      <c r="D97" s="188" t="s">
        <v>137</v>
      </c>
      <c r="E97" s="189" t="s">
        <v>19</v>
      </c>
      <c r="F97" s="190" t="s">
        <v>161</v>
      </c>
      <c r="G97" s="187"/>
      <c r="H97" s="191">
        <v>26.7</v>
      </c>
      <c r="I97" s="192"/>
      <c r="J97" s="187"/>
      <c r="K97" s="187"/>
      <c r="L97" s="193"/>
      <c r="M97" s="194"/>
      <c r="N97" s="195"/>
      <c r="O97" s="195"/>
      <c r="P97" s="195"/>
      <c r="Q97" s="195"/>
      <c r="R97" s="195"/>
      <c r="S97" s="195"/>
      <c r="T97" s="196"/>
      <c r="AT97" s="197" t="s">
        <v>137</v>
      </c>
      <c r="AU97" s="197" t="s">
        <v>85</v>
      </c>
      <c r="AV97" s="13" t="s">
        <v>85</v>
      </c>
      <c r="AW97" s="13" t="s">
        <v>36</v>
      </c>
      <c r="AX97" s="13" t="s">
        <v>83</v>
      </c>
      <c r="AY97" s="197" t="s">
        <v>126</v>
      </c>
    </row>
    <row r="98" spans="2:63" s="12" customFormat="1" ht="25.9" customHeight="1">
      <c r="B98" s="157"/>
      <c r="C98" s="158"/>
      <c r="D98" s="159" t="s">
        <v>74</v>
      </c>
      <c r="E98" s="160" t="s">
        <v>162</v>
      </c>
      <c r="F98" s="160" t="s">
        <v>163</v>
      </c>
      <c r="G98" s="158"/>
      <c r="H98" s="158"/>
      <c r="I98" s="161"/>
      <c r="J98" s="162">
        <f>BK98</f>
        <v>0</v>
      </c>
      <c r="K98" s="158"/>
      <c r="L98" s="163"/>
      <c r="M98" s="164"/>
      <c r="N98" s="165"/>
      <c r="O98" s="165"/>
      <c r="P98" s="166">
        <f>P99+P114</f>
        <v>0</v>
      </c>
      <c r="Q98" s="165"/>
      <c r="R98" s="166">
        <f>R99+R114</f>
        <v>0.38526249999999995</v>
      </c>
      <c r="S98" s="165"/>
      <c r="T98" s="167">
        <f>T99+T114</f>
        <v>0</v>
      </c>
      <c r="AR98" s="168" t="s">
        <v>85</v>
      </c>
      <c r="AT98" s="169" t="s">
        <v>74</v>
      </c>
      <c r="AU98" s="169" t="s">
        <v>75</v>
      </c>
      <c r="AY98" s="168" t="s">
        <v>126</v>
      </c>
      <c r="BK98" s="170">
        <f>BK99+BK114</f>
        <v>0</v>
      </c>
    </row>
    <row r="99" spans="2:63" s="12" customFormat="1" ht="22.9" customHeight="1">
      <c r="B99" s="157"/>
      <c r="C99" s="158"/>
      <c r="D99" s="159" t="s">
        <v>74</v>
      </c>
      <c r="E99" s="171" t="s">
        <v>164</v>
      </c>
      <c r="F99" s="171" t="s">
        <v>165</v>
      </c>
      <c r="G99" s="158"/>
      <c r="H99" s="158"/>
      <c r="I99" s="161"/>
      <c r="J99" s="172">
        <f>BK99</f>
        <v>0</v>
      </c>
      <c r="K99" s="158"/>
      <c r="L99" s="163"/>
      <c r="M99" s="164"/>
      <c r="N99" s="165"/>
      <c r="O99" s="165"/>
      <c r="P99" s="166">
        <f>SUM(P100:P113)</f>
        <v>0</v>
      </c>
      <c r="Q99" s="165"/>
      <c r="R99" s="166">
        <f>SUM(R100:R113)</f>
        <v>0.31483679999999997</v>
      </c>
      <c r="S99" s="165"/>
      <c r="T99" s="167">
        <f>SUM(T100:T113)</f>
        <v>0</v>
      </c>
      <c r="AR99" s="168" t="s">
        <v>85</v>
      </c>
      <c r="AT99" s="169" t="s">
        <v>74</v>
      </c>
      <c r="AU99" s="169" t="s">
        <v>83</v>
      </c>
      <c r="AY99" s="168" t="s">
        <v>126</v>
      </c>
      <c r="BK99" s="170">
        <f>SUM(BK100:BK113)</f>
        <v>0</v>
      </c>
    </row>
    <row r="100" spans="1:65" s="2" customFormat="1" ht="16.5" customHeight="1">
      <c r="A100" s="34"/>
      <c r="B100" s="35"/>
      <c r="C100" s="173" t="s">
        <v>83</v>
      </c>
      <c r="D100" s="173" t="s">
        <v>130</v>
      </c>
      <c r="E100" s="174" t="s">
        <v>166</v>
      </c>
      <c r="F100" s="175" t="s">
        <v>167</v>
      </c>
      <c r="G100" s="176" t="s">
        <v>133</v>
      </c>
      <c r="H100" s="177">
        <v>9.46</v>
      </c>
      <c r="I100" s="178"/>
      <c r="J100" s="179">
        <f>ROUND(I100*H100,2)</f>
        <v>0</v>
      </c>
      <c r="K100" s="175" t="s">
        <v>134</v>
      </c>
      <c r="L100" s="39"/>
      <c r="M100" s="180" t="s">
        <v>19</v>
      </c>
      <c r="N100" s="181" t="s">
        <v>46</v>
      </c>
      <c r="O100" s="64"/>
      <c r="P100" s="182">
        <f>O100*H100</f>
        <v>0</v>
      </c>
      <c r="Q100" s="182">
        <v>0.003</v>
      </c>
      <c r="R100" s="182">
        <f>Q100*H100</f>
        <v>0.028380000000000002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168</v>
      </c>
      <c r="AT100" s="184" t="s">
        <v>130</v>
      </c>
      <c r="AU100" s="184" t="s">
        <v>85</v>
      </c>
      <c r="AY100" s="17" t="s">
        <v>126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83</v>
      </c>
      <c r="BK100" s="185">
        <f>ROUND(I100*H100,2)</f>
        <v>0</v>
      </c>
      <c r="BL100" s="17" t="s">
        <v>168</v>
      </c>
      <c r="BM100" s="184" t="s">
        <v>169</v>
      </c>
    </row>
    <row r="101" spans="1:65" s="2" customFormat="1" ht="16.5" customHeight="1">
      <c r="A101" s="34"/>
      <c r="B101" s="35"/>
      <c r="C101" s="173" t="s">
        <v>85</v>
      </c>
      <c r="D101" s="173" t="s">
        <v>130</v>
      </c>
      <c r="E101" s="174" t="s">
        <v>170</v>
      </c>
      <c r="F101" s="175" t="s">
        <v>171</v>
      </c>
      <c r="G101" s="176" t="s">
        <v>133</v>
      </c>
      <c r="H101" s="177">
        <v>9.46</v>
      </c>
      <c r="I101" s="178"/>
      <c r="J101" s="179">
        <f>ROUND(I101*H101,2)</f>
        <v>0</v>
      </c>
      <c r="K101" s="175" t="s">
        <v>145</v>
      </c>
      <c r="L101" s="39"/>
      <c r="M101" s="180" t="s">
        <v>19</v>
      </c>
      <c r="N101" s="181" t="s">
        <v>46</v>
      </c>
      <c r="O101" s="64"/>
      <c r="P101" s="182">
        <f>O101*H101</f>
        <v>0</v>
      </c>
      <c r="Q101" s="182">
        <v>0.00026</v>
      </c>
      <c r="R101" s="182">
        <f>Q101*H101</f>
        <v>0.0024596</v>
      </c>
      <c r="S101" s="182">
        <v>0</v>
      </c>
      <c r="T101" s="183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84" t="s">
        <v>168</v>
      </c>
      <c r="AT101" s="184" t="s">
        <v>130</v>
      </c>
      <c r="AU101" s="184" t="s">
        <v>85</v>
      </c>
      <c r="AY101" s="17" t="s">
        <v>126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7" t="s">
        <v>83</v>
      </c>
      <c r="BK101" s="185">
        <f>ROUND(I101*H101,2)</f>
        <v>0</v>
      </c>
      <c r="BL101" s="17" t="s">
        <v>168</v>
      </c>
      <c r="BM101" s="184" t="s">
        <v>172</v>
      </c>
    </row>
    <row r="102" spans="1:65" s="2" customFormat="1" ht="16.5" customHeight="1">
      <c r="A102" s="34"/>
      <c r="B102" s="35"/>
      <c r="C102" s="173" t="s">
        <v>173</v>
      </c>
      <c r="D102" s="173" t="s">
        <v>130</v>
      </c>
      <c r="E102" s="174" t="s">
        <v>174</v>
      </c>
      <c r="F102" s="175" t="s">
        <v>175</v>
      </c>
      <c r="G102" s="176" t="s">
        <v>133</v>
      </c>
      <c r="H102" s="177">
        <v>9.46</v>
      </c>
      <c r="I102" s="178"/>
      <c r="J102" s="179">
        <f>ROUND(I102*H102,2)</f>
        <v>0</v>
      </c>
      <c r="K102" s="175" t="s">
        <v>134</v>
      </c>
      <c r="L102" s="39"/>
      <c r="M102" s="180" t="s">
        <v>19</v>
      </c>
      <c r="N102" s="181" t="s">
        <v>46</v>
      </c>
      <c r="O102" s="64"/>
      <c r="P102" s="182">
        <f>O102*H102</f>
        <v>0</v>
      </c>
      <c r="Q102" s="182">
        <v>0.0045</v>
      </c>
      <c r="R102" s="182">
        <f>Q102*H102</f>
        <v>0.042570000000000004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168</v>
      </c>
      <c r="AT102" s="184" t="s">
        <v>130</v>
      </c>
      <c r="AU102" s="184" t="s">
        <v>85</v>
      </c>
      <c r="AY102" s="17" t="s">
        <v>126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83</v>
      </c>
      <c r="BK102" s="185">
        <f>ROUND(I102*H102,2)</f>
        <v>0</v>
      </c>
      <c r="BL102" s="17" t="s">
        <v>168</v>
      </c>
      <c r="BM102" s="184" t="s">
        <v>176</v>
      </c>
    </row>
    <row r="103" spans="1:65" s="2" customFormat="1" ht="24">
      <c r="A103" s="34"/>
      <c r="B103" s="35"/>
      <c r="C103" s="173" t="s">
        <v>135</v>
      </c>
      <c r="D103" s="173" t="s">
        <v>130</v>
      </c>
      <c r="E103" s="174" t="s">
        <v>177</v>
      </c>
      <c r="F103" s="175" t="s">
        <v>178</v>
      </c>
      <c r="G103" s="176" t="s">
        <v>133</v>
      </c>
      <c r="H103" s="177">
        <v>18.92</v>
      </c>
      <c r="I103" s="178"/>
      <c r="J103" s="179">
        <f>ROUND(I103*H103,2)</f>
        <v>0</v>
      </c>
      <c r="K103" s="175" t="s">
        <v>134</v>
      </c>
      <c r="L103" s="39"/>
      <c r="M103" s="180" t="s">
        <v>19</v>
      </c>
      <c r="N103" s="181" t="s">
        <v>46</v>
      </c>
      <c r="O103" s="64"/>
      <c r="P103" s="182">
        <f>O103*H103</f>
        <v>0</v>
      </c>
      <c r="Q103" s="182">
        <v>0.00145</v>
      </c>
      <c r="R103" s="182">
        <f>Q103*H103</f>
        <v>0.027434</v>
      </c>
      <c r="S103" s="182">
        <v>0</v>
      </c>
      <c r="T103" s="183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4" t="s">
        <v>168</v>
      </c>
      <c r="AT103" s="184" t="s">
        <v>130</v>
      </c>
      <c r="AU103" s="184" t="s">
        <v>85</v>
      </c>
      <c r="AY103" s="17" t="s">
        <v>126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7" t="s">
        <v>83</v>
      </c>
      <c r="BK103" s="185">
        <f>ROUND(I103*H103,2)</f>
        <v>0</v>
      </c>
      <c r="BL103" s="17" t="s">
        <v>168</v>
      </c>
      <c r="BM103" s="184" t="s">
        <v>179</v>
      </c>
    </row>
    <row r="104" spans="2:51" s="13" customFormat="1" ht="11.25">
      <c r="B104" s="186"/>
      <c r="C104" s="187"/>
      <c r="D104" s="188" t="s">
        <v>137</v>
      </c>
      <c r="E104" s="187"/>
      <c r="F104" s="190" t="s">
        <v>180</v>
      </c>
      <c r="G104" s="187"/>
      <c r="H104" s="191">
        <v>18.92</v>
      </c>
      <c r="I104" s="192"/>
      <c r="J104" s="187"/>
      <c r="K104" s="187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137</v>
      </c>
      <c r="AU104" s="197" t="s">
        <v>85</v>
      </c>
      <c r="AV104" s="13" t="s">
        <v>85</v>
      </c>
      <c r="AW104" s="13" t="s">
        <v>4</v>
      </c>
      <c r="AX104" s="13" t="s">
        <v>83</v>
      </c>
      <c r="AY104" s="197" t="s">
        <v>126</v>
      </c>
    </row>
    <row r="105" spans="1:65" s="2" customFormat="1" ht="16.5" customHeight="1">
      <c r="A105" s="34"/>
      <c r="B105" s="35"/>
      <c r="C105" s="173" t="s">
        <v>181</v>
      </c>
      <c r="D105" s="173" t="s">
        <v>130</v>
      </c>
      <c r="E105" s="174" t="s">
        <v>182</v>
      </c>
      <c r="F105" s="175" t="s">
        <v>183</v>
      </c>
      <c r="G105" s="176" t="s">
        <v>133</v>
      </c>
      <c r="H105" s="177">
        <v>9.46</v>
      </c>
      <c r="I105" s="178"/>
      <c r="J105" s="179">
        <f>ROUND(I105*H105,2)</f>
        <v>0</v>
      </c>
      <c r="K105" s="175" t="s">
        <v>145</v>
      </c>
      <c r="L105" s="39"/>
      <c r="M105" s="180" t="s">
        <v>19</v>
      </c>
      <c r="N105" s="181" t="s">
        <v>46</v>
      </c>
      <c r="O105" s="64"/>
      <c r="P105" s="182">
        <f>O105*H105</f>
        <v>0</v>
      </c>
      <c r="Q105" s="182">
        <v>0.00072</v>
      </c>
      <c r="R105" s="182">
        <f>Q105*H105</f>
        <v>0.006811200000000001</v>
      </c>
      <c r="S105" s="182">
        <v>0</v>
      </c>
      <c r="T105" s="18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168</v>
      </c>
      <c r="AT105" s="184" t="s">
        <v>130</v>
      </c>
      <c r="AU105" s="184" t="s">
        <v>85</v>
      </c>
      <c r="AY105" s="17" t="s">
        <v>126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83</v>
      </c>
      <c r="BK105" s="185">
        <f>ROUND(I105*H105,2)</f>
        <v>0</v>
      </c>
      <c r="BL105" s="17" t="s">
        <v>168</v>
      </c>
      <c r="BM105" s="184" t="s">
        <v>184</v>
      </c>
    </row>
    <row r="106" spans="1:65" s="2" customFormat="1" ht="16.5" customHeight="1">
      <c r="A106" s="34"/>
      <c r="B106" s="35"/>
      <c r="C106" s="198" t="s">
        <v>185</v>
      </c>
      <c r="D106" s="198" t="s">
        <v>148</v>
      </c>
      <c r="E106" s="199" t="s">
        <v>186</v>
      </c>
      <c r="F106" s="200" t="s">
        <v>187</v>
      </c>
      <c r="G106" s="201" t="s">
        <v>133</v>
      </c>
      <c r="H106" s="202">
        <v>10.879</v>
      </c>
      <c r="I106" s="203"/>
      <c r="J106" s="204">
        <f>ROUND(I106*H106,2)</f>
        <v>0</v>
      </c>
      <c r="K106" s="200" t="s">
        <v>145</v>
      </c>
      <c r="L106" s="205"/>
      <c r="M106" s="206" t="s">
        <v>19</v>
      </c>
      <c r="N106" s="207" t="s">
        <v>46</v>
      </c>
      <c r="O106" s="64"/>
      <c r="P106" s="182">
        <f>O106*H106</f>
        <v>0</v>
      </c>
      <c r="Q106" s="182">
        <v>0.018</v>
      </c>
      <c r="R106" s="182">
        <f>Q106*H106</f>
        <v>0.19582199999999997</v>
      </c>
      <c r="S106" s="182">
        <v>0</v>
      </c>
      <c r="T106" s="183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188</v>
      </c>
      <c r="AT106" s="184" t="s">
        <v>148</v>
      </c>
      <c r="AU106" s="184" t="s">
        <v>85</v>
      </c>
      <c r="AY106" s="17" t="s">
        <v>126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83</v>
      </c>
      <c r="BK106" s="185">
        <f>ROUND(I106*H106,2)</f>
        <v>0</v>
      </c>
      <c r="BL106" s="17" t="s">
        <v>168</v>
      </c>
      <c r="BM106" s="184" t="s">
        <v>189</v>
      </c>
    </row>
    <row r="107" spans="2:51" s="13" customFormat="1" ht="11.25">
      <c r="B107" s="186"/>
      <c r="C107" s="187"/>
      <c r="D107" s="188" t="s">
        <v>137</v>
      </c>
      <c r="E107" s="187"/>
      <c r="F107" s="190" t="s">
        <v>190</v>
      </c>
      <c r="G107" s="187"/>
      <c r="H107" s="191">
        <v>10.879</v>
      </c>
      <c r="I107" s="192"/>
      <c r="J107" s="187"/>
      <c r="K107" s="187"/>
      <c r="L107" s="193"/>
      <c r="M107" s="194"/>
      <c r="N107" s="195"/>
      <c r="O107" s="195"/>
      <c r="P107" s="195"/>
      <c r="Q107" s="195"/>
      <c r="R107" s="195"/>
      <c r="S107" s="195"/>
      <c r="T107" s="196"/>
      <c r="AT107" s="197" t="s">
        <v>137</v>
      </c>
      <c r="AU107" s="197" t="s">
        <v>85</v>
      </c>
      <c r="AV107" s="13" t="s">
        <v>85</v>
      </c>
      <c r="AW107" s="13" t="s">
        <v>4</v>
      </c>
      <c r="AX107" s="13" t="s">
        <v>83</v>
      </c>
      <c r="AY107" s="197" t="s">
        <v>126</v>
      </c>
    </row>
    <row r="108" spans="1:65" s="2" customFormat="1" ht="16.5" customHeight="1">
      <c r="A108" s="34"/>
      <c r="B108" s="35"/>
      <c r="C108" s="173" t="s">
        <v>191</v>
      </c>
      <c r="D108" s="173" t="s">
        <v>130</v>
      </c>
      <c r="E108" s="174" t="s">
        <v>192</v>
      </c>
      <c r="F108" s="175" t="s">
        <v>193</v>
      </c>
      <c r="G108" s="176" t="s">
        <v>194</v>
      </c>
      <c r="H108" s="177">
        <v>14.1</v>
      </c>
      <c r="I108" s="178"/>
      <c r="J108" s="179">
        <f>ROUND(I108*H108,2)</f>
        <v>0</v>
      </c>
      <c r="K108" s="175" t="s">
        <v>145</v>
      </c>
      <c r="L108" s="39"/>
      <c r="M108" s="180" t="s">
        <v>19</v>
      </c>
      <c r="N108" s="181" t="s">
        <v>46</v>
      </c>
      <c r="O108" s="64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168</v>
      </c>
      <c r="AT108" s="184" t="s">
        <v>130</v>
      </c>
      <c r="AU108" s="184" t="s">
        <v>85</v>
      </c>
      <c r="AY108" s="17" t="s">
        <v>126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83</v>
      </c>
      <c r="BK108" s="185">
        <f>ROUND(I108*H108,2)</f>
        <v>0</v>
      </c>
      <c r="BL108" s="17" t="s">
        <v>168</v>
      </c>
      <c r="BM108" s="184" t="s">
        <v>195</v>
      </c>
    </row>
    <row r="109" spans="1:65" s="2" customFormat="1" ht="24">
      <c r="A109" s="34"/>
      <c r="B109" s="35"/>
      <c r="C109" s="173" t="s">
        <v>151</v>
      </c>
      <c r="D109" s="173" t="s">
        <v>130</v>
      </c>
      <c r="E109" s="174" t="s">
        <v>196</v>
      </c>
      <c r="F109" s="175" t="s">
        <v>197</v>
      </c>
      <c r="G109" s="176" t="s">
        <v>144</v>
      </c>
      <c r="H109" s="177">
        <v>2</v>
      </c>
      <c r="I109" s="178"/>
      <c r="J109" s="179">
        <f>ROUND(I109*H109,2)</f>
        <v>0</v>
      </c>
      <c r="K109" s="175" t="s">
        <v>134</v>
      </c>
      <c r="L109" s="39"/>
      <c r="M109" s="180" t="s">
        <v>19</v>
      </c>
      <c r="N109" s="181" t="s">
        <v>46</v>
      </c>
      <c r="O109" s="64"/>
      <c r="P109" s="182">
        <f>O109*H109</f>
        <v>0</v>
      </c>
      <c r="Q109" s="182">
        <v>0.00468</v>
      </c>
      <c r="R109" s="182">
        <f>Q109*H109</f>
        <v>0.00936</v>
      </c>
      <c r="S109" s="182">
        <v>0</v>
      </c>
      <c r="T109" s="183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4" t="s">
        <v>168</v>
      </c>
      <c r="AT109" s="184" t="s">
        <v>130</v>
      </c>
      <c r="AU109" s="184" t="s">
        <v>85</v>
      </c>
      <c r="AY109" s="17" t="s">
        <v>126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7" t="s">
        <v>83</v>
      </c>
      <c r="BK109" s="185">
        <f>ROUND(I109*H109,2)</f>
        <v>0</v>
      </c>
      <c r="BL109" s="17" t="s">
        <v>168</v>
      </c>
      <c r="BM109" s="184" t="s">
        <v>198</v>
      </c>
    </row>
    <row r="110" spans="1:47" s="2" customFormat="1" ht="19.5">
      <c r="A110" s="34"/>
      <c r="B110" s="35"/>
      <c r="C110" s="36"/>
      <c r="D110" s="188" t="s">
        <v>153</v>
      </c>
      <c r="E110" s="36"/>
      <c r="F110" s="208" t="s">
        <v>199</v>
      </c>
      <c r="G110" s="36"/>
      <c r="H110" s="36"/>
      <c r="I110" s="209"/>
      <c r="J110" s="36"/>
      <c r="K110" s="36"/>
      <c r="L110" s="39"/>
      <c r="M110" s="210"/>
      <c r="N110" s="211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153</v>
      </c>
      <c r="AU110" s="17" t="s">
        <v>85</v>
      </c>
    </row>
    <row r="111" spans="1:65" s="2" customFormat="1" ht="16.5" customHeight="1">
      <c r="A111" s="34"/>
      <c r="B111" s="35"/>
      <c r="C111" s="198" t="s">
        <v>200</v>
      </c>
      <c r="D111" s="198" t="s">
        <v>148</v>
      </c>
      <c r="E111" s="199" t="s">
        <v>201</v>
      </c>
      <c r="F111" s="200" t="s">
        <v>202</v>
      </c>
      <c r="G111" s="201" t="s">
        <v>144</v>
      </c>
      <c r="H111" s="202">
        <v>2</v>
      </c>
      <c r="I111" s="203"/>
      <c r="J111" s="204">
        <f>ROUND(I111*H111,2)</f>
        <v>0</v>
      </c>
      <c r="K111" s="200" t="s">
        <v>145</v>
      </c>
      <c r="L111" s="205"/>
      <c r="M111" s="206" t="s">
        <v>19</v>
      </c>
      <c r="N111" s="207" t="s">
        <v>46</v>
      </c>
      <c r="O111" s="64"/>
      <c r="P111" s="182">
        <f>O111*H111</f>
        <v>0</v>
      </c>
      <c r="Q111" s="182">
        <v>0.001</v>
      </c>
      <c r="R111" s="182">
        <f>Q111*H111</f>
        <v>0.002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188</v>
      </c>
      <c r="AT111" s="184" t="s">
        <v>148</v>
      </c>
      <c r="AU111" s="184" t="s">
        <v>85</v>
      </c>
      <c r="AY111" s="17" t="s">
        <v>126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83</v>
      </c>
      <c r="BK111" s="185">
        <f>ROUND(I111*H111,2)</f>
        <v>0</v>
      </c>
      <c r="BL111" s="17" t="s">
        <v>168</v>
      </c>
      <c r="BM111" s="184" t="s">
        <v>203</v>
      </c>
    </row>
    <row r="112" spans="1:47" s="2" customFormat="1" ht="29.25">
      <c r="A112" s="34"/>
      <c r="B112" s="35"/>
      <c r="C112" s="36"/>
      <c r="D112" s="188" t="s">
        <v>153</v>
      </c>
      <c r="E112" s="36"/>
      <c r="F112" s="208" t="s">
        <v>204</v>
      </c>
      <c r="G112" s="36"/>
      <c r="H112" s="36"/>
      <c r="I112" s="209"/>
      <c r="J112" s="36"/>
      <c r="K112" s="36"/>
      <c r="L112" s="39"/>
      <c r="M112" s="210"/>
      <c r="N112" s="211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153</v>
      </c>
      <c r="AU112" s="17" t="s">
        <v>85</v>
      </c>
    </row>
    <row r="113" spans="1:65" s="2" customFormat="1" ht="36">
      <c r="A113" s="34"/>
      <c r="B113" s="35"/>
      <c r="C113" s="173" t="s">
        <v>205</v>
      </c>
      <c r="D113" s="173" t="s">
        <v>130</v>
      </c>
      <c r="E113" s="174" t="s">
        <v>206</v>
      </c>
      <c r="F113" s="175" t="s">
        <v>207</v>
      </c>
      <c r="G113" s="176" t="s">
        <v>208</v>
      </c>
      <c r="H113" s="177">
        <v>0.315</v>
      </c>
      <c r="I113" s="178"/>
      <c r="J113" s="179">
        <f>ROUND(I113*H113,2)</f>
        <v>0</v>
      </c>
      <c r="K113" s="175" t="s">
        <v>134</v>
      </c>
      <c r="L113" s="39"/>
      <c r="M113" s="180" t="s">
        <v>19</v>
      </c>
      <c r="N113" s="181" t="s">
        <v>46</v>
      </c>
      <c r="O113" s="64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168</v>
      </c>
      <c r="AT113" s="184" t="s">
        <v>130</v>
      </c>
      <c r="AU113" s="184" t="s">
        <v>85</v>
      </c>
      <c r="AY113" s="17" t="s">
        <v>126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7" t="s">
        <v>83</v>
      </c>
      <c r="BK113" s="185">
        <f>ROUND(I113*H113,2)</f>
        <v>0</v>
      </c>
      <c r="BL113" s="17" t="s">
        <v>168</v>
      </c>
      <c r="BM113" s="184" t="s">
        <v>209</v>
      </c>
    </row>
    <row r="114" spans="2:63" s="12" customFormat="1" ht="22.9" customHeight="1">
      <c r="B114" s="157"/>
      <c r="C114" s="158"/>
      <c r="D114" s="159" t="s">
        <v>74</v>
      </c>
      <c r="E114" s="171" t="s">
        <v>210</v>
      </c>
      <c r="F114" s="171" t="s">
        <v>211</v>
      </c>
      <c r="G114" s="158"/>
      <c r="H114" s="158"/>
      <c r="I114" s="161"/>
      <c r="J114" s="172">
        <f>BK114</f>
        <v>0</v>
      </c>
      <c r="K114" s="158"/>
      <c r="L114" s="163"/>
      <c r="M114" s="164"/>
      <c r="N114" s="165"/>
      <c r="O114" s="165"/>
      <c r="P114" s="166">
        <f>SUM(P115:P124)</f>
        <v>0</v>
      </c>
      <c r="Q114" s="165"/>
      <c r="R114" s="166">
        <f>SUM(R115:R124)</f>
        <v>0.07042570000000001</v>
      </c>
      <c r="S114" s="165"/>
      <c r="T114" s="167">
        <f>SUM(T115:T124)</f>
        <v>0</v>
      </c>
      <c r="AR114" s="168" t="s">
        <v>85</v>
      </c>
      <c r="AT114" s="169" t="s">
        <v>74</v>
      </c>
      <c r="AU114" s="169" t="s">
        <v>83</v>
      </c>
      <c r="AY114" s="168" t="s">
        <v>126</v>
      </c>
      <c r="BK114" s="170">
        <f>SUM(BK115:BK124)</f>
        <v>0</v>
      </c>
    </row>
    <row r="115" spans="1:65" s="2" customFormat="1" ht="21.75" customHeight="1">
      <c r="A115" s="34"/>
      <c r="B115" s="35"/>
      <c r="C115" s="173" t="s">
        <v>212</v>
      </c>
      <c r="D115" s="173" t="s">
        <v>130</v>
      </c>
      <c r="E115" s="174" t="s">
        <v>213</v>
      </c>
      <c r="F115" s="175" t="s">
        <v>214</v>
      </c>
      <c r="G115" s="176" t="s">
        <v>194</v>
      </c>
      <c r="H115" s="177">
        <v>28.2</v>
      </c>
      <c r="I115" s="178"/>
      <c r="J115" s="179">
        <f>ROUND(I115*H115,2)</f>
        <v>0</v>
      </c>
      <c r="K115" s="175" t="s">
        <v>134</v>
      </c>
      <c r="L115" s="39"/>
      <c r="M115" s="180" t="s">
        <v>19</v>
      </c>
      <c r="N115" s="181" t="s">
        <v>46</v>
      </c>
      <c r="O115" s="64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84" t="s">
        <v>168</v>
      </c>
      <c r="AT115" s="184" t="s">
        <v>130</v>
      </c>
      <c r="AU115" s="184" t="s">
        <v>85</v>
      </c>
      <c r="AY115" s="17" t="s">
        <v>126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7" t="s">
        <v>83</v>
      </c>
      <c r="BK115" s="185">
        <f>ROUND(I115*H115,2)</f>
        <v>0</v>
      </c>
      <c r="BL115" s="17" t="s">
        <v>168</v>
      </c>
      <c r="BM115" s="184" t="s">
        <v>215</v>
      </c>
    </row>
    <row r="116" spans="2:51" s="13" customFormat="1" ht="11.25">
      <c r="B116" s="186"/>
      <c r="C116" s="187"/>
      <c r="D116" s="188" t="s">
        <v>137</v>
      </c>
      <c r="E116" s="189" t="s">
        <v>19</v>
      </c>
      <c r="F116" s="190" t="s">
        <v>216</v>
      </c>
      <c r="G116" s="187"/>
      <c r="H116" s="191">
        <v>28.2</v>
      </c>
      <c r="I116" s="192"/>
      <c r="J116" s="187"/>
      <c r="K116" s="187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137</v>
      </c>
      <c r="AU116" s="197" t="s">
        <v>85</v>
      </c>
      <c r="AV116" s="13" t="s">
        <v>85</v>
      </c>
      <c r="AW116" s="13" t="s">
        <v>36</v>
      </c>
      <c r="AX116" s="13" t="s">
        <v>83</v>
      </c>
      <c r="AY116" s="197" t="s">
        <v>126</v>
      </c>
    </row>
    <row r="117" spans="1:65" s="2" customFormat="1" ht="16.5" customHeight="1">
      <c r="A117" s="34"/>
      <c r="B117" s="35"/>
      <c r="C117" s="198" t="s">
        <v>217</v>
      </c>
      <c r="D117" s="198" t="s">
        <v>148</v>
      </c>
      <c r="E117" s="199" t="s">
        <v>218</v>
      </c>
      <c r="F117" s="200" t="s">
        <v>219</v>
      </c>
      <c r="G117" s="201" t="s">
        <v>194</v>
      </c>
      <c r="H117" s="202">
        <v>29.61</v>
      </c>
      <c r="I117" s="203"/>
      <c r="J117" s="204">
        <f>ROUND(I117*H117,2)</f>
        <v>0</v>
      </c>
      <c r="K117" s="200" t="s">
        <v>134</v>
      </c>
      <c r="L117" s="205"/>
      <c r="M117" s="206" t="s">
        <v>19</v>
      </c>
      <c r="N117" s="207" t="s">
        <v>46</v>
      </c>
      <c r="O117" s="64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84" t="s">
        <v>188</v>
      </c>
      <c r="AT117" s="184" t="s">
        <v>148</v>
      </c>
      <c r="AU117" s="184" t="s">
        <v>85</v>
      </c>
      <c r="AY117" s="17" t="s">
        <v>126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7" t="s">
        <v>83</v>
      </c>
      <c r="BK117" s="185">
        <f>ROUND(I117*H117,2)</f>
        <v>0</v>
      </c>
      <c r="BL117" s="17" t="s">
        <v>168</v>
      </c>
      <c r="BM117" s="184" t="s">
        <v>220</v>
      </c>
    </row>
    <row r="118" spans="2:51" s="13" customFormat="1" ht="11.25">
      <c r="B118" s="186"/>
      <c r="C118" s="187"/>
      <c r="D118" s="188" t="s">
        <v>137</v>
      </c>
      <c r="E118" s="187"/>
      <c r="F118" s="190" t="s">
        <v>221</v>
      </c>
      <c r="G118" s="187"/>
      <c r="H118" s="191">
        <v>29.61</v>
      </c>
      <c r="I118" s="192"/>
      <c r="J118" s="187"/>
      <c r="K118" s="187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137</v>
      </c>
      <c r="AU118" s="197" t="s">
        <v>85</v>
      </c>
      <c r="AV118" s="13" t="s">
        <v>85</v>
      </c>
      <c r="AW118" s="13" t="s">
        <v>4</v>
      </c>
      <c r="AX118" s="13" t="s">
        <v>83</v>
      </c>
      <c r="AY118" s="197" t="s">
        <v>126</v>
      </c>
    </row>
    <row r="119" spans="1:65" s="2" customFormat="1" ht="16.5" customHeight="1">
      <c r="A119" s="34"/>
      <c r="B119" s="35"/>
      <c r="C119" s="173" t="s">
        <v>222</v>
      </c>
      <c r="D119" s="173" t="s">
        <v>130</v>
      </c>
      <c r="E119" s="174" t="s">
        <v>223</v>
      </c>
      <c r="F119" s="175" t="s">
        <v>224</v>
      </c>
      <c r="G119" s="176" t="s">
        <v>133</v>
      </c>
      <c r="H119" s="177">
        <v>16.92</v>
      </c>
      <c r="I119" s="178"/>
      <c r="J119" s="179">
        <f>ROUND(I119*H119,2)</f>
        <v>0</v>
      </c>
      <c r="K119" s="175" t="s">
        <v>134</v>
      </c>
      <c r="L119" s="39"/>
      <c r="M119" s="180" t="s">
        <v>19</v>
      </c>
      <c r="N119" s="181" t="s">
        <v>46</v>
      </c>
      <c r="O119" s="64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4" t="s">
        <v>168</v>
      </c>
      <c r="AT119" s="184" t="s">
        <v>130</v>
      </c>
      <c r="AU119" s="184" t="s">
        <v>85</v>
      </c>
      <c r="AY119" s="17" t="s">
        <v>126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7" t="s">
        <v>83</v>
      </c>
      <c r="BK119" s="185">
        <f>ROUND(I119*H119,2)</f>
        <v>0</v>
      </c>
      <c r="BL119" s="17" t="s">
        <v>168</v>
      </c>
      <c r="BM119" s="184" t="s">
        <v>225</v>
      </c>
    </row>
    <row r="120" spans="1:65" s="2" customFormat="1" ht="16.5" customHeight="1">
      <c r="A120" s="34"/>
      <c r="B120" s="35"/>
      <c r="C120" s="198" t="s">
        <v>226</v>
      </c>
      <c r="D120" s="198" t="s">
        <v>148</v>
      </c>
      <c r="E120" s="199" t="s">
        <v>227</v>
      </c>
      <c r="F120" s="200" t="s">
        <v>228</v>
      </c>
      <c r="G120" s="201" t="s">
        <v>133</v>
      </c>
      <c r="H120" s="202">
        <v>17.766</v>
      </c>
      <c r="I120" s="203"/>
      <c r="J120" s="204">
        <f>ROUND(I120*H120,2)</f>
        <v>0</v>
      </c>
      <c r="K120" s="200" t="s">
        <v>134</v>
      </c>
      <c r="L120" s="205"/>
      <c r="M120" s="206" t="s">
        <v>19</v>
      </c>
      <c r="N120" s="207" t="s">
        <v>46</v>
      </c>
      <c r="O120" s="64"/>
      <c r="P120" s="182">
        <f>O120*H120</f>
        <v>0</v>
      </c>
      <c r="Q120" s="182">
        <v>0.00035</v>
      </c>
      <c r="R120" s="182">
        <f>Q120*H120</f>
        <v>0.006218099999999999</v>
      </c>
      <c r="S120" s="182">
        <v>0</v>
      </c>
      <c r="T120" s="183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4" t="s">
        <v>188</v>
      </c>
      <c r="AT120" s="184" t="s">
        <v>148</v>
      </c>
      <c r="AU120" s="184" t="s">
        <v>85</v>
      </c>
      <c r="AY120" s="17" t="s">
        <v>126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7" t="s">
        <v>83</v>
      </c>
      <c r="BK120" s="185">
        <f>ROUND(I120*H120,2)</f>
        <v>0</v>
      </c>
      <c r="BL120" s="17" t="s">
        <v>168</v>
      </c>
      <c r="BM120" s="184" t="s">
        <v>229</v>
      </c>
    </row>
    <row r="121" spans="2:51" s="13" customFormat="1" ht="11.25">
      <c r="B121" s="186"/>
      <c r="C121" s="187"/>
      <c r="D121" s="188" t="s">
        <v>137</v>
      </c>
      <c r="E121" s="187"/>
      <c r="F121" s="190" t="s">
        <v>230</v>
      </c>
      <c r="G121" s="187"/>
      <c r="H121" s="191">
        <v>17.766</v>
      </c>
      <c r="I121" s="192"/>
      <c r="J121" s="187"/>
      <c r="K121" s="187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137</v>
      </c>
      <c r="AU121" s="197" t="s">
        <v>85</v>
      </c>
      <c r="AV121" s="13" t="s">
        <v>85</v>
      </c>
      <c r="AW121" s="13" t="s">
        <v>4</v>
      </c>
      <c r="AX121" s="13" t="s">
        <v>83</v>
      </c>
      <c r="AY121" s="197" t="s">
        <v>126</v>
      </c>
    </row>
    <row r="122" spans="1:65" s="2" customFormat="1" ht="24">
      <c r="A122" s="34"/>
      <c r="B122" s="35"/>
      <c r="C122" s="173" t="s">
        <v>231</v>
      </c>
      <c r="D122" s="173" t="s">
        <v>130</v>
      </c>
      <c r="E122" s="174" t="s">
        <v>232</v>
      </c>
      <c r="F122" s="175" t="s">
        <v>233</v>
      </c>
      <c r="G122" s="176" t="s">
        <v>133</v>
      </c>
      <c r="H122" s="177">
        <v>74.66</v>
      </c>
      <c r="I122" s="178"/>
      <c r="J122" s="179">
        <f>ROUND(I122*H122,2)</f>
        <v>0</v>
      </c>
      <c r="K122" s="175" t="s">
        <v>134</v>
      </c>
      <c r="L122" s="39"/>
      <c r="M122" s="180" t="s">
        <v>19</v>
      </c>
      <c r="N122" s="181" t="s">
        <v>46</v>
      </c>
      <c r="O122" s="64"/>
      <c r="P122" s="182">
        <f>O122*H122</f>
        <v>0</v>
      </c>
      <c r="Q122" s="182">
        <v>0.00014</v>
      </c>
      <c r="R122" s="182">
        <f>Q122*H122</f>
        <v>0.010452399999999999</v>
      </c>
      <c r="S122" s="182">
        <v>0</v>
      </c>
      <c r="T122" s="183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168</v>
      </c>
      <c r="AT122" s="184" t="s">
        <v>130</v>
      </c>
      <c r="AU122" s="184" t="s">
        <v>85</v>
      </c>
      <c r="AY122" s="17" t="s">
        <v>126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83</v>
      </c>
      <c r="BK122" s="185">
        <f>ROUND(I122*H122,2)</f>
        <v>0</v>
      </c>
      <c r="BL122" s="17" t="s">
        <v>168</v>
      </c>
      <c r="BM122" s="184" t="s">
        <v>234</v>
      </c>
    </row>
    <row r="123" spans="2:51" s="13" customFormat="1" ht="11.25">
      <c r="B123" s="186"/>
      <c r="C123" s="187"/>
      <c r="D123" s="188" t="s">
        <v>137</v>
      </c>
      <c r="E123" s="189" t="s">
        <v>19</v>
      </c>
      <c r="F123" s="190" t="s">
        <v>235</v>
      </c>
      <c r="G123" s="187"/>
      <c r="H123" s="191">
        <v>74.66</v>
      </c>
      <c r="I123" s="192"/>
      <c r="J123" s="187"/>
      <c r="K123" s="187"/>
      <c r="L123" s="193"/>
      <c r="M123" s="194"/>
      <c r="N123" s="195"/>
      <c r="O123" s="195"/>
      <c r="P123" s="195"/>
      <c r="Q123" s="195"/>
      <c r="R123" s="195"/>
      <c r="S123" s="195"/>
      <c r="T123" s="196"/>
      <c r="AT123" s="197" t="s">
        <v>137</v>
      </c>
      <c r="AU123" s="197" t="s">
        <v>85</v>
      </c>
      <c r="AV123" s="13" t="s">
        <v>85</v>
      </c>
      <c r="AW123" s="13" t="s">
        <v>36</v>
      </c>
      <c r="AX123" s="13" t="s">
        <v>83</v>
      </c>
      <c r="AY123" s="197" t="s">
        <v>126</v>
      </c>
    </row>
    <row r="124" spans="1:65" s="2" customFormat="1" ht="24">
      <c r="A124" s="34"/>
      <c r="B124" s="35"/>
      <c r="C124" s="173" t="s">
        <v>236</v>
      </c>
      <c r="D124" s="173" t="s">
        <v>130</v>
      </c>
      <c r="E124" s="174" t="s">
        <v>237</v>
      </c>
      <c r="F124" s="175" t="s">
        <v>238</v>
      </c>
      <c r="G124" s="176" t="s">
        <v>133</v>
      </c>
      <c r="H124" s="177">
        <v>74.66</v>
      </c>
      <c r="I124" s="178"/>
      <c r="J124" s="179">
        <f>ROUND(I124*H124,2)</f>
        <v>0</v>
      </c>
      <c r="K124" s="175" t="s">
        <v>134</v>
      </c>
      <c r="L124" s="39"/>
      <c r="M124" s="212" t="s">
        <v>19</v>
      </c>
      <c r="N124" s="213" t="s">
        <v>46</v>
      </c>
      <c r="O124" s="214"/>
      <c r="P124" s="215">
        <f>O124*H124</f>
        <v>0</v>
      </c>
      <c r="Q124" s="215">
        <v>0.00072</v>
      </c>
      <c r="R124" s="215">
        <f>Q124*H124</f>
        <v>0.0537552</v>
      </c>
      <c r="S124" s="215">
        <v>0</v>
      </c>
      <c r="T124" s="21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4" t="s">
        <v>168</v>
      </c>
      <c r="AT124" s="184" t="s">
        <v>130</v>
      </c>
      <c r="AU124" s="184" t="s">
        <v>85</v>
      </c>
      <c r="AY124" s="17" t="s">
        <v>126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7" t="s">
        <v>83</v>
      </c>
      <c r="BK124" s="185">
        <f>ROUND(I124*H124,2)</f>
        <v>0</v>
      </c>
      <c r="BL124" s="17" t="s">
        <v>168</v>
      </c>
      <c r="BM124" s="184" t="s">
        <v>239</v>
      </c>
    </row>
    <row r="125" spans="1:31" s="2" customFormat="1" ht="6.95" customHeight="1">
      <c r="A125" s="34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39"/>
      <c r="M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</sheetData>
  <sheetProtection algorithmName="SHA-512" hashValue="9eDdBjI8q9EEgfVqXBoFbT6WFGMPv0P6sfyKOI2hN4NoHfFJl3upe6BD3piinhJTs0/XYBJQcxVTj1o9hkXJpQ==" saltValue="4owcSqjbRJFJRwHT7sZCvTW/Flv4fG6nEOeLig50EYo2E0q/YfdpH5d9kn+9vUpKgU68Wa/xDgyu5763YjBwMQ==" spinCount="100000" sheet="1" objects="1" scenarios="1" formatColumns="0" formatRows="0" autoFilter="0"/>
  <autoFilter ref="C85:K124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7" t="s">
        <v>88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5" customHeight="1">
      <c r="B4" s="20"/>
      <c r="D4" s="103" t="s">
        <v>97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2" t="str">
        <f>'Rekapitulace stavby'!K6</f>
        <v>Venkovní opravy a údržba objektu knihovna, multimediální centrum ATLANTIK</v>
      </c>
      <c r="F7" s="353"/>
      <c r="G7" s="353"/>
      <c r="H7" s="353"/>
      <c r="L7" s="20"/>
    </row>
    <row r="8" spans="1:31" s="2" customFormat="1" ht="12" customHeight="1">
      <c r="A8" s="34"/>
      <c r="B8" s="39"/>
      <c r="C8" s="34"/>
      <c r="D8" s="105" t="s">
        <v>98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30" customHeight="1">
      <c r="A9" s="34"/>
      <c r="B9" s="39"/>
      <c r="C9" s="34"/>
      <c r="D9" s="34"/>
      <c r="E9" s="354" t="s">
        <v>240</v>
      </c>
      <c r="F9" s="355"/>
      <c r="G9" s="355"/>
      <c r="H9" s="355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11. 3. 2021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30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6" t="str">
        <f>'Rekapitulace stavby'!E14</f>
        <v>Vyplň údaj</v>
      </c>
      <c r="F18" s="357"/>
      <c r="G18" s="357"/>
      <c r="H18" s="357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32</v>
      </c>
      <c r="E20" s="34"/>
      <c r="F20" s="34"/>
      <c r="G20" s="34"/>
      <c r="H20" s="34"/>
      <c r="I20" s="105" t="s">
        <v>26</v>
      </c>
      <c r="J20" s="107" t="s">
        <v>33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34</v>
      </c>
      <c r="F21" s="34"/>
      <c r="G21" s="34"/>
      <c r="H21" s="34"/>
      <c r="I21" s="105" t="s">
        <v>29</v>
      </c>
      <c r="J21" s="107" t="s">
        <v>35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37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29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58" t="s">
        <v>19</v>
      </c>
      <c r="F27" s="358"/>
      <c r="G27" s="358"/>
      <c r="H27" s="358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ROUND(J86,2)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45</v>
      </c>
      <c r="E33" s="105" t="s">
        <v>46</v>
      </c>
      <c r="F33" s="117">
        <f>ROUND((SUM(BE86:BE108)),2)</f>
        <v>0</v>
      </c>
      <c r="G33" s="34"/>
      <c r="H33" s="34"/>
      <c r="I33" s="118">
        <v>0.21</v>
      </c>
      <c r="J33" s="117">
        <f>ROUND(((SUM(BE86:BE108))*I33),2)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47</v>
      </c>
      <c r="F34" s="117">
        <f>ROUND((SUM(BF86:BF108)),2)</f>
        <v>0</v>
      </c>
      <c r="G34" s="34"/>
      <c r="H34" s="34"/>
      <c r="I34" s="118">
        <v>0.15</v>
      </c>
      <c r="J34" s="117">
        <f>ROUND(((SUM(BF86:BF108))*I34),2)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48</v>
      </c>
      <c r="F35" s="117">
        <f>ROUND((SUM(BG86:BG108)),2)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49</v>
      </c>
      <c r="F36" s="117">
        <f>ROUND((SUM(BH86:BH108)),2)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50</v>
      </c>
      <c r="F37" s="117">
        <f>ROUND((SUM(BI86:BI108)),2)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9" t="str">
        <f>E7</f>
        <v>Venkovní opravy a údržba objektu knihovna, multimediální centrum ATLANTIK</v>
      </c>
      <c r="F48" s="360"/>
      <c r="G48" s="360"/>
      <c r="H48" s="360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98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30" customHeight="1">
      <c r="A50" s="34"/>
      <c r="B50" s="35"/>
      <c r="C50" s="36"/>
      <c r="D50" s="36"/>
      <c r="E50" s="312" t="str">
        <f>E9</f>
        <v>B - Očištění vjezdu do podzemního, podlaží očištění i dlažby pod budovou, obnova malby schodiště na WC</v>
      </c>
      <c r="F50" s="361"/>
      <c r="G50" s="361"/>
      <c r="H50" s="361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Děčín I</v>
      </c>
      <c r="G52" s="36"/>
      <c r="H52" s="36"/>
      <c r="I52" s="29" t="s">
        <v>23</v>
      </c>
      <c r="J52" s="59" t="str">
        <f>IF(J12="","",J12)</f>
        <v>11. 3. 2021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Statutární město Děčín</v>
      </c>
      <c r="G54" s="36"/>
      <c r="H54" s="36"/>
      <c r="I54" s="29" t="s">
        <v>32</v>
      </c>
      <c r="J54" s="32" t="str">
        <f>E21</f>
        <v>Vladimír Vidai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30</v>
      </c>
      <c r="D55" s="36"/>
      <c r="E55" s="36"/>
      <c r="F55" s="27" t="str">
        <f>IF(E18="","",E18)</f>
        <v>Vyplň údaj</v>
      </c>
      <c r="G55" s="36"/>
      <c r="H55" s="36"/>
      <c r="I55" s="29" t="s">
        <v>37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101</v>
      </c>
      <c r="D57" s="131"/>
      <c r="E57" s="131"/>
      <c r="F57" s="131"/>
      <c r="G57" s="131"/>
      <c r="H57" s="131"/>
      <c r="I57" s="131"/>
      <c r="J57" s="132" t="s">
        <v>102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J86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103</v>
      </c>
    </row>
    <row r="60" spans="2:12" s="9" customFormat="1" ht="24.95" customHeight="1">
      <c r="B60" s="134"/>
      <c r="C60" s="135"/>
      <c r="D60" s="136" t="s">
        <v>104</v>
      </c>
      <c r="E60" s="137"/>
      <c r="F60" s="137"/>
      <c r="G60" s="137"/>
      <c r="H60" s="137"/>
      <c r="I60" s="137"/>
      <c r="J60" s="138">
        <f>J87</f>
        <v>0</v>
      </c>
      <c r="K60" s="135"/>
      <c r="L60" s="139"/>
    </row>
    <row r="61" spans="2:12" s="10" customFormat="1" ht="19.9" customHeight="1">
      <c r="B61" s="140"/>
      <c r="C61" s="141"/>
      <c r="D61" s="142" t="s">
        <v>241</v>
      </c>
      <c r="E61" s="143"/>
      <c r="F61" s="143"/>
      <c r="G61" s="143"/>
      <c r="H61" s="143"/>
      <c r="I61" s="143"/>
      <c r="J61" s="144">
        <f>J88</f>
        <v>0</v>
      </c>
      <c r="K61" s="141"/>
      <c r="L61" s="145"/>
    </row>
    <row r="62" spans="2:12" s="10" customFormat="1" ht="19.9" customHeight="1">
      <c r="B62" s="140"/>
      <c r="C62" s="141"/>
      <c r="D62" s="142" t="s">
        <v>107</v>
      </c>
      <c r="E62" s="143"/>
      <c r="F62" s="143"/>
      <c r="G62" s="143"/>
      <c r="H62" s="143"/>
      <c r="I62" s="143"/>
      <c r="J62" s="144">
        <f>J97</f>
        <v>0</v>
      </c>
      <c r="K62" s="141"/>
      <c r="L62" s="145"/>
    </row>
    <row r="63" spans="2:12" s="9" customFormat="1" ht="24.95" customHeight="1">
      <c r="B63" s="134"/>
      <c r="C63" s="135"/>
      <c r="D63" s="136" t="s">
        <v>108</v>
      </c>
      <c r="E63" s="137"/>
      <c r="F63" s="137"/>
      <c r="G63" s="137"/>
      <c r="H63" s="137"/>
      <c r="I63" s="137"/>
      <c r="J63" s="138">
        <f>J100</f>
        <v>0</v>
      </c>
      <c r="K63" s="135"/>
      <c r="L63" s="139"/>
    </row>
    <row r="64" spans="2:12" s="10" customFormat="1" ht="19.9" customHeight="1">
      <c r="B64" s="140"/>
      <c r="C64" s="141"/>
      <c r="D64" s="142" t="s">
        <v>110</v>
      </c>
      <c r="E64" s="143"/>
      <c r="F64" s="143"/>
      <c r="G64" s="143"/>
      <c r="H64" s="143"/>
      <c r="I64" s="143"/>
      <c r="J64" s="144">
        <f>J101</f>
        <v>0</v>
      </c>
      <c r="K64" s="141"/>
      <c r="L64" s="145"/>
    </row>
    <row r="65" spans="2:12" s="9" customFormat="1" ht="24.95" customHeight="1">
      <c r="B65" s="134"/>
      <c r="C65" s="135"/>
      <c r="D65" s="136" t="s">
        <v>242</v>
      </c>
      <c r="E65" s="137"/>
      <c r="F65" s="137"/>
      <c r="G65" s="137"/>
      <c r="H65" s="137"/>
      <c r="I65" s="137"/>
      <c r="J65" s="138">
        <f>J105</f>
        <v>0</v>
      </c>
      <c r="K65" s="135"/>
      <c r="L65" s="139"/>
    </row>
    <row r="66" spans="2:12" s="10" customFormat="1" ht="19.9" customHeight="1">
      <c r="B66" s="140"/>
      <c r="C66" s="141"/>
      <c r="D66" s="142" t="s">
        <v>243</v>
      </c>
      <c r="E66" s="143"/>
      <c r="F66" s="143"/>
      <c r="G66" s="143"/>
      <c r="H66" s="143"/>
      <c r="I66" s="143"/>
      <c r="J66" s="144">
        <f>J106</f>
        <v>0</v>
      </c>
      <c r="K66" s="141"/>
      <c r="L66" s="145"/>
    </row>
    <row r="67" spans="1:31" s="2" customFormat="1" ht="21.75" customHeight="1">
      <c r="A67" s="34"/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106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72" spans="1:31" s="2" customFormat="1" ht="6.95" customHeight="1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24.95" customHeight="1">
      <c r="A73" s="34"/>
      <c r="B73" s="35"/>
      <c r="C73" s="23" t="s">
        <v>111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16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59" t="str">
        <f>E7</f>
        <v>Venkovní opravy a údržba objektu knihovna, multimediální centrum ATLANTIK</v>
      </c>
      <c r="F76" s="360"/>
      <c r="G76" s="360"/>
      <c r="H76" s="360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98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30" customHeight="1">
      <c r="A78" s="34"/>
      <c r="B78" s="35"/>
      <c r="C78" s="36"/>
      <c r="D78" s="36"/>
      <c r="E78" s="312" t="str">
        <f>E9</f>
        <v>B - Očištění vjezdu do podzemního, podlaží očištění i dlažby pod budovou, obnova malby schodiště na WC</v>
      </c>
      <c r="F78" s="361"/>
      <c r="G78" s="361"/>
      <c r="H78" s="361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21</v>
      </c>
      <c r="D80" s="36"/>
      <c r="E80" s="36"/>
      <c r="F80" s="27" t="str">
        <f>F12</f>
        <v>Děčín I</v>
      </c>
      <c r="G80" s="36"/>
      <c r="H80" s="36"/>
      <c r="I80" s="29" t="s">
        <v>23</v>
      </c>
      <c r="J80" s="59" t="str">
        <f>IF(J12="","",J12)</f>
        <v>11. 3. 2021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25</v>
      </c>
      <c r="D82" s="36"/>
      <c r="E82" s="36"/>
      <c r="F82" s="27" t="str">
        <f>E15</f>
        <v>Statutární město Děčín</v>
      </c>
      <c r="G82" s="36"/>
      <c r="H82" s="36"/>
      <c r="I82" s="29" t="s">
        <v>32</v>
      </c>
      <c r="J82" s="32" t="str">
        <f>E21</f>
        <v>Vladimír Vidai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30</v>
      </c>
      <c r="D83" s="36"/>
      <c r="E83" s="36"/>
      <c r="F83" s="27" t="str">
        <f>IF(E18="","",E18)</f>
        <v>Vyplň údaj</v>
      </c>
      <c r="G83" s="36"/>
      <c r="H83" s="36"/>
      <c r="I83" s="29" t="s">
        <v>37</v>
      </c>
      <c r="J83" s="32" t="str">
        <f>E24</f>
        <v xml:space="preserve"> 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0.35" customHeight="1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11" customFormat="1" ht="29.25" customHeight="1">
      <c r="A85" s="146"/>
      <c r="B85" s="147"/>
      <c r="C85" s="148" t="s">
        <v>112</v>
      </c>
      <c r="D85" s="149" t="s">
        <v>60</v>
      </c>
      <c r="E85" s="149" t="s">
        <v>56</v>
      </c>
      <c r="F85" s="149" t="s">
        <v>57</v>
      </c>
      <c r="G85" s="149" t="s">
        <v>113</v>
      </c>
      <c r="H85" s="149" t="s">
        <v>114</v>
      </c>
      <c r="I85" s="149" t="s">
        <v>115</v>
      </c>
      <c r="J85" s="149" t="s">
        <v>102</v>
      </c>
      <c r="K85" s="150" t="s">
        <v>116</v>
      </c>
      <c r="L85" s="151"/>
      <c r="M85" s="68" t="s">
        <v>19</v>
      </c>
      <c r="N85" s="69" t="s">
        <v>45</v>
      </c>
      <c r="O85" s="69" t="s">
        <v>117</v>
      </c>
      <c r="P85" s="69" t="s">
        <v>118</v>
      </c>
      <c r="Q85" s="69" t="s">
        <v>119</v>
      </c>
      <c r="R85" s="69" t="s">
        <v>120</v>
      </c>
      <c r="S85" s="69" t="s">
        <v>121</v>
      </c>
      <c r="T85" s="70" t="s">
        <v>122</v>
      </c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</row>
    <row r="86" spans="1:63" s="2" customFormat="1" ht="22.9" customHeight="1">
      <c r="A86" s="34"/>
      <c r="B86" s="35"/>
      <c r="C86" s="75" t="s">
        <v>123</v>
      </c>
      <c r="D86" s="36"/>
      <c r="E86" s="36"/>
      <c r="F86" s="36"/>
      <c r="G86" s="36"/>
      <c r="H86" s="36"/>
      <c r="I86" s="36"/>
      <c r="J86" s="152">
        <f>BK86</f>
        <v>0</v>
      </c>
      <c r="K86" s="36"/>
      <c r="L86" s="39"/>
      <c r="M86" s="71"/>
      <c r="N86" s="153"/>
      <c r="O86" s="72"/>
      <c r="P86" s="154">
        <f>P87+P100+P105</f>
        <v>0</v>
      </c>
      <c r="Q86" s="72"/>
      <c r="R86" s="154">
        <f>R87+R100+R105</f>
        <v>0.0822402</v>
      </c>
      <c r="S86" s="72"/>
      <c r="T86" s="155">
        <f>T87+T100+T105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7" t="s">
        <v>74</v>
      </c>
      <c r="AU86" s="17" t="s">
        <v>103</v>
      </c>
      <c r="BK86" s="156">
        <f>BK87+BK100+BK105</f>
        <v>0</v>
      </c>
    </row>
    <row r="87" spans="2:63" s="12" customFormat="1" ht="25.9" customHeight="1">
      <c r="B87" s="157"/>
      <c r="C87" s="158"/>
      <c r="D87" s="159" t="s">
        <v>74</v>
      </c>
      <c r="E87" s="160" t="s">
        <v>124</v>
      </c>
      <c r="F87" s="160" t="s">
        <v>125</v>
      </c>
      <c r="G87" s="158"/>
      <c r="H87" s="158"/>
      <c r="I87" s="161"/>
      <c r="J87" s="162">
        <f>BK87</f>
        <v>0</v>
      </c>
      <c r="K87" s="158"/>
      <c r="L87" s="163"/>
      <c r="M87" s="164"/>
      <c r="N87" s="165"/>
      <c r="O87" s="165"/>
      <c r="P87" s="166">
        <f>P88+P97</f>
        <v>0</v>
      </c>
      <c r="Q87" s="165"/>
      <c r="R87" s="166">
        <f>R88+R97</f>
        <v>0.043180199999999995</v>
      </c>
      <c r="S87" s="165"/>
      <c r="T87" s="167">
        <f>T88+T97</f>
        <v>0</v>
      </c>
      <c r="AR87" s="168" t="s">
        <v>83</v>
      </c>
      <c r="AT87" s="169" t="s">
        <v>74</v>
      </c>
      <c r="AU87" s="169" t="s">
        <v>75</v>
      </c>
      <c r="AY87" s="168" t="s">
        <v>126</v>
      </c>
      <c r="BK87" s="170">
        <f>BK88+BK97</f>
        <v>0</v>
      </c>
    </row>
    <row r="88" spans="2:63" s="12" customFormat="1" ht="22.9" customHeight="1">
      <c r="B88" s="157"/>
      <c r="C88" s="158"/>
      <c r="D88" s="159" t="s">
        <v>74</v>
      </c>
      <c r="E88" s="171" t="s">
        <v>200</v>
      </c>
      <c r="F88" s="171" t="s">
        <v>244</v>
      </c>
      <c r="G88" s="158"/>
      <c r="H88" s="158"/>
      <c r="I88" s="161"/>
      <c r="J88" s="172">
        <f>BK88</f>
        <v>0</v>
      </c>
      <c r="K88" s="158"/>
      <c r="L88" s="163"/>
      <c r="M88" s="164"/>
      <c r="N88" s="165"/>
      <c r="O88" s="165"/>
      <c r="P88" s="166">
        <f>SUM(P89:P96)</f>
        <v>0</v>
      </c>
      <c r="Q88" s="165"/>
      <c r="R88" s="166">
        <f>SUM(R89:R96)</f>
        <v>0.039599999999999996</v>
      </c>
      <c r="S88" s="165"/>
      <c r="T88" s="167">
        <f>SUM(T89:T96)</f>
        <v>0</v>
      </c>
      <c r="AR88" s="168" t="s">
        <v>83</v>
      </c>
      <c r="AT88" s="169" t="s">
        <v>74</v>
      </c>
      <c r="AU88" s="169" t="s">
        <v>83</v>
      </c>
      <c r="AY88" s="168" t="s">
        <v>126</v>
      </c>
      <c r="BK88" s="170">
        <f>SUM(BK89:BK96)</f>
        <v>0</v>
      </c>
    </row>
    <row r="89" spans="1:65" s="2" customFormat="1" ht="16.5" customHeight="1">
      <c r="A89" s="34"/>
      <c r="B89" s="35"/>
      <c r="C89" s="173" t="s">
        <v>83</v>
      </c>
      <c r="D89" s="173" t="s">
        <v>130</v>
      </c>
      <c r="E89" s="174" t="s">
        <v>245</v>
      </c>
      <c r="F89" s="175" t="s">
        <v>246</v>
      </c>
      <c r="G89" s="176" t="s">
        <v>19</v>
      </c>
      <c r="H89" s="177">
        <v>1486</v>
      </c>
      <c r="I89" s="178"/>
      <c r="J89" s="179">
        <f>ROUND(I89*H89,2)</f>
        <v>0</v>
      </c>
      <c r="K89" s="175" t="s">
        <v>145</v>
      </c>
      <c r="L89" s="39"/>
      <c r="M89" s="180" t="s">
        <v>19</v>
      </c>
      <c r="N89" s="181" t="s">
        <v>46</v>
      </c>
      <c r="O89" s="64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135</v>
      </c>
      <c r="AT89" s="184" t="s">
        <v>130</v>
      </c>
      <c r="AU89" s="184" t="s">
        <v>85</v>
      </c>
      <c r="AY89" s="17" t="s">
        <v>126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83</v>
      </c>
      <c r="BK89" s="185">
        <f>ROUND(I89*H89,2)</f>
        <v>0</v>
      </c>
      <c r="BL89" s="17" t="s">
        <v>135</v>
      </c>
      <c r="BM89" s="184" t="s">
        <v>247</v>
      </c>
    </row>
    <row r="90" spans="1:47" s="2" customFormat="1" ht="39">
      <c r="A90" s="34"/>
      <c r="B90" s="35"/>
      <c r="C90" s="36"/>
      <c r="D90" s="188" t="s">
        <v>153</v>
      </c>
      <c r="E90" s="36"/>
      <c r="F90" s="208" t="s">
        <v>248</v>
      </c>
      <c r="G90" s="36"/>
      <c r="H90" s="36"/>
      <c r="I90" s="209"/>
      <c r="J90" s="36"/>
      <c r="K90" s="36"/>
      <c r="L90" s="39"/>
      <c r="M90" s="210"/>
      <c r="N90" s="211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153</v>
      </c>
      <c r="AU90" s="17" t="s">
        <v>85</v>
      </c>
    </row>
    <row r="91" spans="2:51" s="13" customFormat="1" ht="11.25">
      <c r="B91" s="186"/>
      <c r="C91" s="187"/>
      <c r="D91" s="188" t="s">
        <v>137</v>
      </c>
      <c r="E91" s="189" t="s">
        <v>19</v>
      </c>
      <c r="F91" s="190" t="s">
        <v>249</v>
      </c>
      <c r="G91" s="187"/>
      <c r="H91" s="191">
        <v>528</v>
      </c>
      <c r="I91" s="192"/>
      <c r="J91" s="187"/>
      <c r="K91" s="187"/>
      <c r="L91" s="193"/>
      <c r="M91" s="194"/>
      <c r="N91" s="195"/>
      <c r="O91" s="195"/>
      <c r="P91" s="195"/>
      <c r="Q91" s="195"/>
      <c r="R91" s="195"/>
      <c r="S91" s="195"/>
      <c r="T91" s="196"/>
      <c r="AT91" s="197" t="s">
        <v>137</v>
      </c>
      <c r="AU91" s="197" t="s">
        <v>85</v>
      </c>
      <c r="AV91" s="13" t="s">
        <v>85</v>
      </c>
      <c r="AW91" s="13" t="s">
        <v>36</v>
      </c>
      <c r="AX91" s="13" t="s">
        <v>75</v>
      </c>
      <c r="AY91" s="197" t="s">
        <v>126</v>
      </c>
    </row>
    <row r="92" spans="2:51" s="13" customFormat="1" ht="11.25">
      <c r="B92" s="186"/>
      <c r="C92" s="187"/>
      <c r="D92" s="188" t="s">
        <v>137</v>
      </c>
      <c r="E92" s="189" t="s">
        <v>19</v>
      </c>
      <c r="F92" s="190" t="s">
        <v>250</v>
      </c>
      <c r="G92" s="187"/>
      <c r="H92" s="191">
        <v>895</v>
      </c>
      <c r="I92" s="192"/>
      <c r="J92" s="187"/>
      <c r="K92" s="187"/>
      <c r="L92" s="193"/>
      <c r="M92" s="194"/>
      <c r="N92" s="195"/>
      <c r="O92" s="195"/>
      <c r="P92" s="195"/>
      <c r="Q92" s="195"/>
      <c r="R92" s="195"/>
      <c r="S92" s="195"/>
      <c r="T92" s="196"/>
      <c r="AT92" s="197" t="s">
        <v>137</v>
      </c>
      <c r="AU92" s="197" t="s">
        <v>85</v>
      </c>
      <c r="AV92" s="13" t="s">
        <v>85</v>
      </c>
      <c r="AW92" s="13" t="s">
        <v>36</v>
      </c>
      <c r="AX92" s="13" t="s">
        <v>75</v>
      </c>
      <c r="AY92" s="197" t="s">
        <v>126</v>
      </c>
    </row>
    <row r="93" spans="2:51" s="13" customFormat="1" ht="11.25">
      <c r="B93" s="186"/>
      <c r="C93" s="187"/>
      <c r="D93" s="188" t="s">
        <v>137</v>
      </c>
      <c r="E93" s="189" t="s">
        <v>19</v>
      </c>
      <c r="F93" s="190" t="s">
        <v>251</v>
      </c>
      <c r="G93" s="187"/>
      <c r="H93" s="191">
        <v>63</v>
      </c>
      <c r="I93" s="192"/>
      <c r="J93" s="187"/>
      <c r="K93" s="187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137</v>
      </c>
      <c r="AU93" s="197" t="s">
        <v>85</v>
      </c>
      <c r="AV93" s="13" t="s">
        <v>85</v>
      </c>
      <c r="AW93" s="13" t="s">
        <v>36</v>
      </c>
      <c r="AX93" s="13" t="s">
        <v>75</v>
      </c>
      <c r="AY93" s="197" t="s">
        <v>126</v>
      </c>
    </row>
    <row r="94" spans="2:51" s="14" customFormat="1" ht="11.25">
      <c r="B94" s="217"/>
      <c r="C94" s="218"/>
      <c r="D94" s="188" t="s">
        <v>137</v>
      </c>
      <c r="E94" s="219" t="s">
        <v>19</v>
      </c>
      <c r="F94" s="220" t="s">
        <v>252</v>
      </c>
      <c r="G94" s="218"/>
      <c r="H94" s="221">
        <v>1486</v>
      </c>
      <c r="I94" s="222"/>
      <c r="J94" s="218"/>
      <c r="K94" s="218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137</v>
      </c>
      <c r="AU94" s="227" t="s">
        <v>85</v>
      </c>
      <c r="AV94" s="14" t="s">
        <v>135</v>
      </c>
      <c r="AW94" s="14" t="s">
        <v>36</v>
      </c>
      <c r="AX94" s="14" t="s">
        <v>83</v>
      </c>
      <c r="AY94" s="227" t="s">
        <v>126</v>
      </c>
    </row>
    <row r="95" spans="1:65" s="2" customFormat="1" ht="16.5" customHeight="1">
      <c r="A95" s="34"/>
      <c r="B95" s="35"/>
      <c r="C95" s="173" t="s">
        <v>85</v>
      </c>
      <c r="D95" s="173" t="s">
        <v>130</v>
      </c>
      <c r="E95" s="174" t="s">
        <v>253</v>
      </c>
      <c r="F95" s="175" t="s">
        <v>254</v>
      </c>
      <c r="G95" s="176" t="s">
        <v>133</v>
      </c>
      <c r="H95" s="177">
        <v>264</v>
      </c>
      <c r="I95" s="178"/>
      <c r="J95" s="179">
        <f>ROUND(I95*H95,2)</f>
        <v>0</v>
      </c>
      <c r="K95" s="175" t="s">
        <v>145</v>
      </c>
      <c r="L95" s="39"/>
      <c r="M95" s="180" t="s">
        <v>19</v>
      </c>
      <c r="N95" s="181" t="s">
        <v>46</v>
      </c>
      <c r="O95" s="64"/>
      <c r="P95" s="182">
        <f>O95*H95</f>
        <v>0</v>
      </c>
      <c r="Q95" s="182">
        <v>0.00015</v>
      </c>
      <c r="R95" s="182">
        <f>Q95*H95</f>
        <v>0.039599999999999996</v>
      </c>
      <c r="S95" s="182">
        <v>0</v>
      </c>
      <c r="T95" s="183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135</v>
      </c>
      <c r="AT95" s="184" t="s">
        <v>130</v>
      </c>
      <c r="AU95" s="184" t="s">
        <v>85</v>
      </c>
      <c r="AY95" s="17" t="s">
        <v>126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83</v>
      </c>
      <c r="BK95" s="185">
        <f>ROUND(I95*H95,2)</f>
        <v>0</v>
      </c>
      <c r="BL95" s="17" t="s">
        <v>135</v>
      </c>
      <c r="BM95" s="184" t="s">
        <v>255</v>
      </c>
    </row>
    <row r="96" spans="2:51" s="13" customFormat="1" ht="11.25">
      <c r="B96" s="186"/>
      <c r="C96" s="187"/>
      <c r="D96" s="188" t="s">
        <v>137</v>
      </c>
      <c r="E96" s="187"/>
      <c r="F96" s="190" t="s">
        <v>256</v>
      </c>
      <c r="G96" s="187"/>
      <c r="H96" s="191">
        <v>264</v>
      </c>
      <c r="I96" s="192"/>
      <c r="J96" s="187"/>
      <c r="K96" s="187"/>
      <c r="L96" s="193"/>
      <c r="M96" s="194"/>
      <c r="N96" s="195"/>
      <c r="O96" s="195"/>
      <c r="P96" s="195"/>
      <c r="Q96" s="195"/>
      <c r="R96" s="195"/>
      <c r="S96" s="195"/>
      <c r="T96" s="196"/>
      <c r="AT96" s="197" t="s">
        <v>137</v>
      </c>
      <c r="AU96" s="197" t="s">
        <v>85</v>
      </c>
      <c r="AV96" s="13" t="s">
        <v>85</v>
      </c>
      <c r="AW96" s="13" t="s">
        <v>4</v>
      </c>
      <c r="AX96" s="13" t="s">
        <v>83</v>
      </c>
      <c r="AY96" s="197" t="s">
        <v>126</v>
      </c>
    </row>
    <row r="97" spans="2:63" s="12" customFormat="1" ht="22.9" customHeight="1">
      <c r="B97" s="157"/>
      <c r="C97" s="158"/>
      <c r="D97" s="159" t="s">
        <v>74</v>
      </c>
      <c r="E97" s="171" t="s">
        <v>155</v>
      </c>
      <c r="F97" s="171" t="s">
        <v>156</v>
      </c>
      <c r="G97" s="158"/>
      <c r="H97" s="158"/>
      <c r="I97" s="161"/>
      <c r="J97" s="172">
        <f>BK97</f>
        <v>0</v>
      </c>
      <c r="K97" s="158"/>
      <c r="L97" s="163"/>
      <c r="M97" s="164"/>
      <c r="N97" s="165"/>
      <c r="O97" s="165"/>
      <c r="P97" s="166">
        <f>SUM(P98:P99)</f>
        <v>0</v>
      </c>
      <c r="Q97" s="165"/>
      <c r="R97" s="166">
        <f>SUM(R98:R99)</f>
        <v>0.0035801999999999995</v>
      </c>
      <c r="S97" s="165"/>
      <c r="T97" s="167">
        <f>SUM(T98:T99)</f>
        <v>0</v>
      </c>
      <c r="AR97" s="168" t="s">
        <v>83</v>
      </c>
      <c r="AT97" s="169" t="s">
        <v>74</v>
      </c>
      <c r="AU97" s="169" t="s">
        <v>83</v>
      </c>
      <c r="AY97" s="168" t="s">
        <v>126</v>
      </c>
      <c r="BK97" s="170">
        <f>SUM(BK98:BK99)</f>
        <v>0</v>
      </c>
    </row>
    <row r="98" spans="1:65" s="2" customFormat="1" ht="24">
      <c r="A98" s="34"/>
      <c r="B98" s="35"/>
      <c r="C98" s="173" t="s">
        <v>173</v>
      </c>
      <c r="D98" s="173" t="s">
        <v>130</v>
      </c>
      <c r="E98" s="174" t="s">
        <v>158</v>
      </c>
      <c r="F98" s="175" t="s">
        <v>159</v>
      </c>
      <c r="G98" s="176" t="s">
        <v>133</v>
      </c>
      <c r="H98" s="177">
        <v>27.54</v>
      </c>
      <c r="I98" s="178"/>
      <c r="J98" s="179">
        <f>ROUND(I98*H98,2)</f>
        <v>0</v>
      </c>
      <c r="K98" s="175" t="s">
        <v>134</v>
      </c>
      <c r="L98" s="39"/>
      <c r="M98" s="180" t="s">
        <v>19</v>
      </c>
      <c r="N98" s="181" t="s">
        <v>46</v>
      </c>
      <c r="O98" s="64"/>
      <c r="P98" s="182">
        <f>O98*H98</f>
        <v>0</v>
      </c>
      <c r="Q98" s="182">
        <v>0.00013</v>
      </c>
      <c r="R98" s="182">
        <f>Q98*H98</f>
        <v>0.0035801999999999995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135</v>
      </c>
      <c r="AT98" s="184" t="s">
        <v>130</v>
      </c>
      <c r="AU98" s="184" t="s">
        <v>85</v>
      </c>
      <c r="AY98" s="17" t="s">
        <v>126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83</v>
      </c>
      <c r="BK98" s="185">
        <f>ROUND(I98*H98,2)</f>
        <v>0</v>
      </c>
      <c r="BL98" s="17" t="s">
        <v>135</v>
      </c>
      <c r="BM98" s="184" t="s">
        <v>257</v>
      </c>
    </row>
    <row r="99" spans="2:51" s="13" customFormat="1" ht="11.25">
      <c r="B99" s="186"/>
      <c r="C99" s="187"/>
      <c r="D99" s="188" t="s">
        <v>137</v>
      </c>
      <c r="E99" s="189" t="s">
        <v>19</v>
      </c>
      <c r="F99" s="190" t="s">
        <v>258</v>
      </c>
      <c r="G99" s="187"/>
      <c r="H99" s="191">
        <v>27.54</v>
      </c>
      <c r="I99" s="192"/>
      <c r="J99" s="187"/>
      <c r="K99" s="187"/>
      <c r="L99" s="193"/>
      <c r="M99" s="194"/>
      <c r="N99" s="195"/>
      <c r="O99" s="195"/>
      <c r="P99" s="195"/>
      <c r="Q99" s="195"/>
      <c r="R99" s="195"/>
      <c r="S99" s="195"/>
      <c r="T99" s="196"/>
      <c r="AT99" s="197" t="s">
        <v>137</v>
      </c>
      <c r="AU99" s="197" t="s">
        <v>85</v>
      </c>
      <c r="AV99" s="13" t="s">
        <v>85</v>
      </c>
      <c r="AW99" s="13" t="s">
        <v>36</v>
      </c>
      <c r="AX99" s="13" t="s">
        <v>83</v>
      </c>
      <c r="AY99" s="197" t="s">
        <v>126</v>
      </c>
    </row>
    <row r="100" spans="2:63" s="12" customFormat="1" ht="25.9" customHeight="1">
      <c r="B100" s="157"/>
      <c r="C100" s="158"/>
      <c r="D100" s="159" t="s">
        <v>74</v>
      </c>
      <c r="E100" s="160" t="s">
        <v>162</v>
      </c>
      <c r="F100" s="160" t="s">
        <v>163</v>
      </c>
      <c r="G100" s="158"/>
      <c r="H100" s="158"/>
      <c r="I100" s="161"/>
      <c r="J100" s="162">
        <f>BK100</f>
        <v>0</v>
      </c>
      <c r="K100" s="158"/>
      <c r="L100" s="163"/>
      <c r="M100" s="164"/>
      <c r="N100" s="165"/>
      <c r="O100" s="165"/>
      <c r="P100" s="166">
        <f>P101</f>
        <v>0</v>
      </c>
      <c r="Q100" s="165"/>
      <c r="R100" s="166">
        <f>R101</f>
        <v>0.039060000000000004</v>
      </c>
      <c r="S100" s="165"/>
      <c r="T100" s="167">
        <f>T101</f>
        <v>0</v>
      </c>
      <c r="AR100" s="168" t="s">
        <v>85</v>
      </c>
      <c r="AT100" s="169" t="s">
        <v>74</v>
      </c>
      <c r="AU100" s="169" t="s">
        <v>75</v>
      </c>
      <c r="AY100" s="168" t="s">
        <v>126</v>
      </c>
      <c r="BK100" s="170">
        <f>BK101</f>
        <v>0</v>
      </c>
    </row>
    <row r="101" spans="2:63" s="12" customFormat="1" ht="22.9" customHeight="1">
      <c r="B101" s="157"/>
      <c r="C101" s="158"/>
      <c r="D101" s="159" t="s">
        <v>74</v>
      </c>
      <c r="E101" s="171" t="s">
        <v>210</v>
      </c>
      <c r="F101" s="171" t="s">
        <v>211</v>
      </c>
      <c r="G101" s="158"/>
      <c r="H101" s="158"/>
      <c r="I101" s="161"/>
      <c r="J101" s="172">
        <f>BK101</f>
        <v>0</v>
      </c>
      <c r="K101" s="158"/>
      <c r="L101" s="163"/>
      <c r="M101" s="164"/>
      <c r="N101" s="165"/>
      <c r="O101" s="165"/>
      <c r="P101" s="166">
        <f>SUM(P102:P104)</f>
        <v>0</v>
      </c>
      <c r="Q101" s="165"/>
      <c r="R101" s="166">
        <f>SUM(R102:R104)</f>
        <v>0.039060000000000004</v>
      </c>
      <c r="S101" s="165"/>
      <c r="T101" s="167">
        <f>SUM(T102:T104)</f>
        <v>0</v>
      </c>
      <c r="AR101" s="168" t="s">
        <v>85</v>
      </c>
      <c r="AT101" s="169" t="s">
        <v>74</v>
      </c>
      <c r="AU101" s="169" t="s">
        <v>83</v>
      </c>
      <c r="AY101" s="168" t="s">
        <v>126</v>
      </c>
      <c r="BK101" s="170">
        <f>SUM(BK102:BK104)</f>
        <v>0</v>
      </c>
    </row>
    <row r="102" spans="1:65" s="2" customFormat="1" ht="16.5" customHeight="1">
      <c r="A102" s="34"/>
      <c r="B102" s="35"/>
      <c r="C102" s="173" t="s">
        <v>135</v>
      </c>
      <c r="D102" s="173" t="s">
        <v>130</v>
      </c>
      <c r="E102" s="174" t="s">
        <v>259</v>
      </c>
      <c r="F102" s="175" t="s">
        <v>260</v>
      </c>
      <c r="G102" s="176" t="s">
        <v>133</v>
      </c>
      <c r="H102" s="177">
        <v>63</v>
      </c>
      <c r="I102" s="178"/>
      <c r="J102" s="179">
        <f>ROUND(I102*H102,2)</f>
        <v>0</v>
      </c>
      <c r="K102" s="175" t="s">
        <v>134</v>
      </c>
      <c r="L102" s="39"/>
      <c r="M102" s="180" t="s">
        <v>19</v>
      </c>
      <c r="N102" s="181" t="s">
        <v>46</v>
      </c>
      <c r="O102" s="64"/>
      <c r="P102" s="182">
        <f>O102*H102</f>
        <v>0</v>
      </c>
      <c r="Q102" s="182">
        <v>8E-05</v>
      </c>
      <c r="R102" s="182">
        <f>Q102*H102</f>
        <v>0.00504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168</v>
      </c>
      <c r="AT102" s="184" t="s">
        <v>130</v>
      </c>
      <c r="AU102" s="184" t="s">
        <v>85</v>
      </c>
      <c r="AY102" s="17" t="s">
        <v>126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83</v>
      </c>
      <c r="BK102" s="185">
        <f>ROUND(I102*H102,2)</f>
        <v>0</v>
      </c>
      <c r="BL102" s="17" t="s">
        <v>168</v>
      </c>
      <c r="BM102" s="184" t="s">
        <v>261</v>
      </c>
    </row>
    <row r="103" spans="2:51" s="13" customFormat="1" ht="11.25">
      <c r="B103" s="186"/>
      <c r="C103" s="187"/>
      <c r="D103" s="188" t="s">
        <v>137</v>
      </c>
      <c r="E103" s="189" t="s">
        <v>19</v>
      </c>
      <c r="F103" s="190" t="s">
        <v>251</v>
      </c>
      <c r="G103" s="187"/>
      <c r="H103" s="191">
        <v>63</v>
      </c>
      <c r="I103" s="192"/>
      <c r="J103" s="187"/>
      <c r="K103" s="187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137</v>
      </c>
      <c r="AU103" s="197" t="s">
        <v>85</v>
      </c>
      <c r="AV103" s="13" t="s">
        <v>85</v>
      </c>
      <c r="AW103" s="13" t="s">
        <v>36</v>
      </c>
      <c r="AX103" s="13" t="s">
        <v>83</v>
      </c>
      <c r="AY103" s="197" t="s">
        <v>126</v>
      </c>
    </row>
    <row r="104" spans="1:65" s="2" customFormat="1" ht="24">
      <c r="A104" s="34"/>
      <c r="B104" s="35"/>
      <c r="C104" s="173" t="s">
        <v>181</v>
      </c>
      <c r="D104" s="173" t="s">
        <v>130</v>
      </c>
      <c r="E104" s="174" t="s">
        <v>262</v>
      </c>
      <c r="F104" s="175" t="s">
        <v>263</v>
      </c>
      <c r="G104" s="176" t="s">
        <v>133</v>
      </c>
      <c r="H104" s="177">
        <v>63</v>
      </c>
      <c r="I104" s="178"/>
      <c r="J104" s="179">
        <f>ROUND(I104*H104,2)</f>
        <v>0</v>
      </c>
      <c r="K104" s="175" t="s">
        <v>134</v>
      </c>
      <c r="L104" s="39"/>
      <c r="M104" s="180" t="s">
        <v>19</v>
      </c>
      <c r="N104" s="181" t="s">
        <v>46</v>
      </c>
      <c r="O104" s="64"/>
      <c r="P104" s="182">
        <f>O104*H104</f>
        <v>0</v>
      </c>
      <c r="Q104" s="182">
        <v>0.00054</v>
      </c>
      <c r="R104" s="182">
        <f>Q104*H104</f>
        <v>0.03402</v>
      </c>
      <c r="S104" s="182">
        <v>0</v>
      </c>
      <c r="T104" s="183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84" t="s">
        <v>168</v>
      </c>
      <c r="AT104" s="184" t="s">
        <v>130</v>
      </c>
      <c r="AU104" s="184" t="s">
        <v>85</v>
      </c>
      <c r="AY104" s="17" t="s">
        <v>126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7" t="s">
        <v>83</v>
      </c>
      <c r="BK104" s="185">
        <f>ROUND(I104*H104,2)</f>
        <v>0</v>
      </c>
      <c r="BL104" s="17" t="s">
        <v>168</v>
      </c>
      <c r="BM104" s="184" t="s">
        <v>264</v>
      </c>
    </row>
    <row r="105" spans="2:63" s="12" customFormat="1" ht="25.9" customHeight="1">
      <c r="B105" s="157"/>
      <c r="C105" s="158"/>
      <c r="D105" s="159" t="s">
        <v>74</v>
      </c>
      <c r="E105" s="160" t="s">
        <v>265</v>
      </c>
      <c r="F105" s="160" t="s">
        <v>266</v>
      </c>
      <c r="G105" s="158"/>
      <c r="H105" s="158"/>
      <c r="I105" s="161"/>
      <c r="J105" s="162">
        <f>BK105</f>
        <v>0</v>
      </c>
      <c r="K105" s="158"/>
      <c r="L105" s="163"/>
      <c r="M105" s="164"/>
      <c r="N105" s="165"/>
      <c r="O105" s="165"/>
      <c r="P105" s="166">
        <f>P106</f>
        <v>0</v>
      </c>
      <c r="Q105" s="165"/>
      <c r="R105" s="166">
        <f>R106</f>
        <v>0</v>
      </c>
      <c r="S105" s="165"/>
      <c r="T105" s="167">
        <f>T106</f>
        <v>0</v>
      </c>
      <c r="AR105" s="168" t="s">
        <v>181</v>
      </c>
      <c r="AT105" s="169" t="s">
        <v>74</v>
      </c>
      <c r="AU105" s="169" t="s">
        <v>75</v>
      </c>
      <c r="AY105" s="168" t="s">
        <v>126</v>
      </c>
      <c r="BK105" s="170">
        <f>BK106</f>
        <v>0</v>
      </c>
    </row>
    <row r="106" spans="2:63" s="12" customFormat="1" ht="22.9" customHeight="1">
      <c r="B106" s="157"/>
      <c r="C106" s="158"/>
      <c r="D106" s="159" t="s">
        <v>74</v>
      </c>
      <c r="E106" s="171" t="s">
        <v>267</v>
      </c>
      <c r="F106" s="171" t="s">
        <v>268</v>
      </c>
      <c r="G106" s="158"/>
      <c r="H106" s="158"/>
      <c r="I106" s="161"/>
      <c r="J106" s="172">
        <f>BK106</f>
        <v>0</v>
      </c>
      <c r="K106" s="158"/>
      <c r="L106" s="163"/>
      <c r="M106" s="164"/>
      <c r="N106" s="165"/>
      <c r="O106" s="165"/>
      <c r="P106" s="166">
        <f>SUM(P107:P108)</f>
        <v>0</v>
      </c>
      <c r="Q106" s="165"/>
      <c r="R106" s="166">
        <f>SUM(R107:R108)</f>
        <v>0</v>
      </c>
      <c r="S106" s="165"/>
      <c r="T106" s="167">
        <f>SUM(T107:T108)</f>
        <v>0</v>
      </c>
      <c r="AR106" s="168" t="s">
        <v>181</v>
      </c>
      <c r="AT106" s="169" t="s">
        <v>74</v>
      </c>
      <c r="AU106" s="169" t="s">
        <v>83</v>
      </c>
      <c r="AY106" s="168" t="s">
        <v>126</v>
      </c>
      <c r="BK106" s="170">
        <f>SUM(BK107:BK108)</f>
        <v>0</v>
      </c>
    </row>
    <row r="107" spans="1:65" s="2" customFormat="1" ht="16.5" customHeight="1">
      <c r="A107" s="34"/>
      <c r="B107" s="35"/>
      <c r="C107" s="173" t="s">
        <v>185</v>
      </c>
      <c r="D107" s="173" t="s">
        <v>130</v>
      </c>
      <c r="E107" s="174" t="s">
        <v>269</v>
      </c>
      <c r="F107" s="175" t="s">
        <v>270</v>
      </c>
      <c r="G107" s="176" t="s">
        <v>271</v>
      </c>
      <c r="H107" s="177">
        <v>1</v>
      </c>
      <c r="I107" s="178"/>
      <c r="J107" s="179">
        <f>ROUND(I107*H107,2)</f>
        <v>0</v>
      </c>
      <c r="K107" s="175" t="s">
        <v>134</v>
      </c>
      <c r="L107" s="39"/>
      <c r="M107" s="180" t="s">
        <v>19</v>
      </c>
      <c r="N107" s="181" t="s">
        <v>46</v>
      </c>
      <c r="O107" s="64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272</v>
      </c>
      <c r="AT107" s="184" t="s">
        <v>130</v>
      </c>
      <c r="AU107" s="184" t="s">
        <v>85</v>
      </c>
      <c r="AY107" s="17" t="s">
        <v>126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83</v>
      </c>
      <c r="BK107" s="185">
        <f>ROUND(I107*H107,2)</f>
        <v>0</v>
      </c>
      <c r="BL107" s="17" t="s">
        <v>272</v>
      </c>
      <c r="BM107" s="184" t="s">
        <v>273</v>
      </c>
    </row>
    <row r="108" spans="1:47" s="2" customFormat="1" ht="19.5">
      <c r="A108" s="34"/>
      <c r="B108" s="35"/>
      <c r="C108" s="36"/>
      <c r="D108" s="188" t="s">
        <v>153</v>
      </c>
      <c r="E108" s="36"/>
      <c r="F108" s="208" t="s">
        <v>274</v>
      </c>
      <c r="G108" s="36"/>
      <c r="H108" s="36"/>
      <c r="I108" s="209"/>
      <c r="J108" s="36"/>
      <c r="K108" s="36"/>
      <c r="L108" s="39"/>
      <c r="M108" s="228"/>
      <c r="N108" s="229"/>
      <c r="O108" s="214"/>
      <c r="P108" s="214"/>
      <c r="Q108" s="214"/>
      <c r="R108" s="214"/>
      <c r="S108" s="214"/>
      <c r="T108" s="230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153</v>
      </c>
      <c r="AU108" s="17" t="s">
        <v>85</v>
      </c>
    </row>
    <row r="109" spans="1:31" s="2" customFormat="1" ht="6.95" customHeight="1">
      <c r="A109" s="34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39"/>
      <c r="M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</sheetData>
  <sheetProtection algorithmName="SHA-512" hashValue="/2NG+oZISKqujKoLeIPSAyURtLbwC/OXbrcwQQEExx7awAEUa30OTiORVgoogAPUVgkMPrI0TYYgdUsmS6jYMw==" saltValue="Ge8JQErAWW6dxa5mPFeZeDW7TRVMBnxKlMY1Q2lydNVWfs7n0IckIo1zsYrwXuCTzFka13dgwantH/7gc7dpSw==" spinCount="100000" sheet="1" objects="1" scenarios="1" formatColumns="0" formatRows="0" autoFilter="0"/>
  <autoFilter ref="C85:K108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7" t="s">
        <v>91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5" customHeight="1">
      <c r="B4" s="20"/>
      <c r="D4" s="103" t="s">
        <v>97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2" t="str">
        <f>'Rekapitulace stavby'!K6</f>
        <v>Venkovní opravy a údržba objektu knihovna, multimediální centrum ATLANTIK</v>
      </c>
      <c r="F7" s="353"/>
      <c r="G7" s="353"/>
      <c r="H7" s="353"/>
      <c r="L7" s="20"/>
    </row>
    <row r="8" spans="1:31" s="2" customFormat="1" ht="12" customHeight="1">
      <c r="A8" s="34"/>
      <c r="B8" s="39"/>
      <c r="C8" s="34"/>
      <c r="D8" s="105" t="s">
        <v>98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4" t="s">
        <v>275</v>
      </c>
      <c r="F9" s="355"/>
      <c r="G9" s="355"/>
      <c r="H9" s="355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11. 3. 2021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30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6" t="str">
        <f>'Rekapitulace stavby'!E14</f>
        <v>Vyplň údaj</v>
      </c>
      <c r="F18" s="357"/>
      <c r="G18" s="357"/>
      <c r="H18" s="357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32</v>
      </c>
      <c r="E20" s="34"/>
      <c r="F20" s="34"/>
      <c r="G20" s="34"/>
      <c r="H20" s="34"/>
      <c r="I20" s="105" t="s">
        <v>26</v>
      </c>
      <c r="J20" s="107" t="s">
        <v>33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34</v>
      </c>
      <c r="F21" s="34"/>
      <c r="G21" s="34"/>
      <c r="H21" s="34"/>
      <c r="I21" s="105" t="s">
        <v>29</v>
      </c>
      <c r="J21" s="107" t="s">
        <v>35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37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29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58" t="s">
        <v>19</v>
      </c>
      <c r="F27" s="358"/>
      <c r="G27" s="358"/>
      <c r="H27" s="358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ROUND(J84,2)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45</v>
      </c>
      <c r="E33" s="105" t="s">
        <v>46</v>
      </c>
      <c r="F33" s="117">
        <f>ROUND((SUM(BE84:BE103)),2)</f>
        <v>0</v>
      </c>
      <c r="G33" s="34"/>
      <c r="H33" s="34"/>
      <c r="I33" s="118">
        <v>0.21</v>
      </c>
      <c r="J33" s="117">
        <f>ROUND(((SUM(BE84:BE103))*I33),2)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47</v>
      </c>
      <c r="F34" s="117">
        <f>ROUND((SUM(BF84:BF103)),2)</f>
        <v>0</v>
      </c>
      <c r="G34" s="34"/>
      <c r="H34" s="34"/>
      <c r="I34" s="118">
        <v>0.15</v>
      </c>
      <c r="J34" s="117">
        <f>ROUND(((SUM(BF84:BF103))*I34),2)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48</v>
      </c>
      <c r="F35" s="117">
        <f>ROUND((SUM(BG84:BG103)),2)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49</v>
      </c>
      <c r="F36" s="117">
        <f>ROUND((SUM(BH84:BH103)),2)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50</v>
      </c>
      <c r="F37" s="117">
        <f>ROUND((SUM(BI84:BI103)),2)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9" t="str">
        <f>E7</f>
        <v>Venkovní opravy a údržba objektu knihovna, multimediální centrum ATLANTIK</v>
      </c>
      <c r="F48" s="360"/>
      <c r="G48" s="360"/>
      <c r="H48" s="360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98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2" t="str">
        <f>E9</f>
        <v>C - Oprava povrchu vnější stěny</v>
      </c>
      <c r="F50" s="361"/>
      <c r="G50" s="361"/>
      <c r="H50" s="361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Děčín I</v>
      </c>
      <c r="G52" s="36"/>
      <c r="H52" s="36"/>
      <c r="I52" s="29" t="s">
        <v>23</v>
      </c>
      <c r="J52" s="59" t="str">
        <f>IF(J12="","",J12)</f>
        <v>11. 3. 2021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Statutární město Děčín</v>
      </c>
      <c r="G54" s="36"/>
      <c r="H54" s="36"/>
      <c r="I54" s="29" t="s">
        <v>32</v>
      </c>
      <c r="J54" s="32" t="str">
        <f>E21</f>
        <v>Vladimír Vidai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30</v>
      </c>
      <c r="D55" s="36"/>
      <c r="E55" s="36"/>
      <c r="F55" s="27" t="str">
        <f>IF(E18="","",E18)</f>
        <v>Vyplň údaj</v>
      </c>
      <c r="G55" s="36"/>
      <c r="H55" s="36"/>
      <c r="I55" s="29" t="s">
        <v>37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101</v>
      </c>
      <c r="D57" s="131"/>
      <c r="E57" s="131"/>
      <c r="F57" s="131"/>
      <c r="G57" s="131"/>
      <c r="H57" s="131"/>
      <c r="I57" s="131"/>
      <c r="J57" s="132" t="s">
        <v>102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J84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103</v>
      </c>
    </row>
    <row r="60" spans="2:12" s="9" customFormat="1" ht="24.95" customHeight="1">
      <c r="B60" s="134"/>
      <c r="C60" s="135"/>
      <c r="D60" s="136" t="s">
        <v>104</v>
      </c>
      <c r="E60" s="137"/>
      <c r="F60" s="137"/>
      <c r="G60" s="137"/>
      <c r="H60" s="137"/>
      <c r="I60" s="137"/>
      <c r="J60" s="138">
        <f>J85</f>
        <v>0</v>
      </c>
      <c r="K60" s="135"/>
      <c r="L60" s="139"/>
    </row>
    <row r="61" spans="2:12" s="10" customFormat="1" ht="19.9" customHeight="1">
      <c r="B61" s="140"/>
      <c r="C61" s="141"/>
      <c r="D61" s="142" t="s">
        <v>105</v>
      </c>
      <c r="E61" s="143"/>
      <c r="F61" s="143"/>
      <c r="G61" s="143"/>
      <c r="H61" s="143"/>
      <c r="I61" s="143"/>
      <c r="J61" s="144">
        <f>J86</f>
        <v>0</v>
      </c>
      <c r="K61" s="141"/>
      <c r="L61" s="145"/>
    </row>
    <row r="62" spans="2:12" s="10" customFormat="1" ht="19.9" customHeight="1">
      <c r="B62" s="140"/>
      <c r="C62" s="141"/>
      <c r="D62" s="142" t="s">
        <v>107</v>
      </c>
      <c r="E62" s="143"/>
      <c r="F62" s="143"/>
      <c r="G62" s="143"/>
      <c r="H62" s="143"/>
      <c r="I62" s="143"/>
      <c r="J62" s="144">
        <f>J88</f>
        <v>0</v>
      </c>
      <c r="K62" s="141"/>
      <c r="L62" s="145"/>
    </row>
    <row r="63" spans="2:12" s="9" customFormat="1" ht="24.95" customHeight="1">
      <c r="B63" s="134"/>
      <c r="C63" s="135"/>
      <c r="D63" s="136" t="s">
        <v>108</v>
      </c>
      <c r="E63" s="137"/>
      <c r="F63" s="137"/>
      <c r="G63" s="137"/>
      <c r="H63" s="137"/>
      <c r="I63" s="137"/>
      <c r="J63" s="138">
        <f>J90</f>
        <v>0</v>
      </c>
      <c r="K63" s="135"/>
      <c r="L63" s="139"/>
    </row>
    <row r="64" spans="2:12" s="10" customFormat="1" ht="19.9" customHeight="1">
      <c r="B64" s="140"/>
      <c r="C64" s="141"/>
      <c r="D64" s="142" t="s">
        <v>110</v>
      </c>
      <c r="E64" s="143"/>
      <c r="F64" s="143"/>
      <c r="G64" s="143"/>
      <c r="H64" s="143"/>
      <c r="I64" s="143"/>
      <c r="J64" s="144">
        <f>J91</f>
        <v>0</v>
      </c>
      <c r="K64" s="141"/>
      <c r="L64" s="145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6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111</v>
      </c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59" t="str">
        <f>E7</f>
        <v>Venkovní opravy a údržba objektu knihovna, multimediální centrum ATLANTIK</v>
      </c>
      <c r="F74" s="360"/>
      <c r="G74" s="360"/>
      <c r="H74" s="360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98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6"/>
      <c r="D76" s="36"/>
      <c r="E76" s="312" t="str">
        <f>E9</f>
        <v>C - Oprava povrchu vnější stěny</v>
      </c>
      <c r="F76" s="361"/>
      <c r="G76" s="361"/>
      <c r="H76" s="361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21</v>
      </c>
      <c r="D78" s="36"/>
      <c r="E78" s="36"/>
      <c r="F78" s="27" t="str">
        <f>F12</f>
        <v>Děčín I</v>
      </c>
      <c r="G78" s="36"/>
      <c r="H78" s="36"/>
      <c r="I78" s="29" t="s">
        <v>23</v>
      </c>
      <c r="J78" s="59" t="str">
        <f>IF(J12="","",J12)</f>
        <v>11. 3. 2021</v>
      </c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25</v>
      </c>
      <c r="D80" s="36"/>
      <c r="E80" s="36"/>
      <c r="F80" s="27" t="str">
        <f>E15</f>
        <v>Statutární město Děčín</v>
      </c>
      <c r="G80" s="36"/>
      <c r="H80" s="36"/>
      <c r="I80" s="29" t="s">
        <v>32</v>
      </c>
      <c r="J80" s="32" t="str">
        <f>E21</f>
        <v>Vladimír Vidai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9" t="s">
        <v>30</v>
      </c>
      <c r="D81" s="36"/>
      <c r="E81" s="36"/>
      <c r="F81" s="27" t="str">
        <f>IF(E18="","",E18)</f>
        <v>Vyplň údaj</v>
      </c>
      <c r="G81" s="36"/>
      <c r="H81" s="36"/>
      <c r="I81" s="29" t="s">
        <v>37</v>
      </c>
      <c r="J81" s="32" t="str">
        <f>E24</f>
        <v xml:space="preserve"> 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46"/>
      <c r="B83" s="147"/>
      <c r="C83" s="148" t="s">
        <v>112</v>
      </c>
      <c r="D83" s="149" t="s">
        <v>60</v>
      </c>
      <c r="E83" s="149" t="s">
        <v>56</v>
      </c>
      <c r="F83" s="149" t="s">
        <v>57</v>
      </c>
      <c r="G83" s="149" t="s">
        <v>113</v>
      </c>
      <c r="H83" s="149" t="s">
        <v>114</v>
      </c>
      <c r="I83" s="149" t="s">
        <v>115</v>
      </c>
      <c r="J83" s="149" t="s">
        <v>102</v>
      </c>
      <c r="K83" s="150" t="s">
        <v>116</v>
      </c>
      <c r="L83" s="151"/>
      <c r="M83" s="68" t="s">
        <v>19</v>
      </c>
      <c r="N83" s="69" t="s">
        <v>45</v>
      </c>
      <c r="O83" s="69" t="s">
        <v>117</v>
      </c>
      <c r="P83" s="69" t="s">
        <v>118</v>
      </c>
      <c r="Q83" s="69" t="s">
        <v>119</v>
      </c>
      <c r="R83" s="69" t="s">
        <v>120</v>
      </c>
      <c r="S83" s="69" t="s">
        <v>121</v>
      </c>
      <c r="T83" s="70" t="s">
        <v>122</v>
      </c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</row>
    <row r="84" spans="1:63" s="2" customFormat="1" ht="22.9" customHeight="1">
      <c r="A84" s="34"/>
      <c r="B84" s="35"/>
      <c r="C84" s="75" t="s">
        <v>123</v>
      </c>
      <c r="D84" s="36"/>
      <c r="E84" s="36"/>
      <c r="F84" s="36"/>
      <c r="G84" s="36"/>
      <c r="H84" s="36"/>
      <c r="I84" s="36"/>
      <c r="J84" s="152">
        <f>BK84</f>
        <v>0</v>
      </c>
      <c r="K84" s="36"/>
      <c r="L84" s="39"/>
      <c r="M84" s="71"/>
      <c r="N84" s="153"/>
      <c r="O84" s="72"/>
      <c r="P84" s="154">
        <f>P85+P90</f>
        <v>0</v>
      </c>
      <c r="Q84" s="72"/>
      <c r="R84" s="154">
        <f>R85+R90</f>
        <v>0.17670216000000002</v>
      </c>
      <c r="S84" s="72"/>
      <c r="T84" s="155">
        <f>T85+T90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7" t="s">
        <v>74</v>
      </c>
      <c r="AU84" s="17" t="s">
        <v>103</v>
      </c>
      <c r="BK84" s="156">
        <f>BK85+BK90</f>
        <v>0</v>
      </c>
    </row>
    <row r="85" spans="2:63" s="12" customFormat="1" ht="25.9" customHeight="1">
      <c r="B85" s="157"/>
      <c r="C85" s="158"/>
      <c r="D85" s="159" t="s">
        <v>74</v>
      </c>
      <c r="E85" s="160" t="s">
        <v>124</v>
      </c>
      <c r="F85" s="160" t="s">
        <v>125</v>
      </c>
      <c r="G85" s="158"/>
      <c r="H85" s="158"/>
      <c r="I85" s="161"/>
      <c r="J85" s="162">
        <f>BK85</f>
        <v>0</v>
      </c>
      <c r="K85" s="158"/>
      <c r="L85" s="163"/>
      <c r="M85" s="164"/>
      <c r="N85" s="165"/>
      <c r="O85" s="165"/>
      <c r="P85" s="166">
        <f>P86+P88</f>
        <v>0</v>
      </c>
      <c r="Q85" s="165"/>
      <c r="R85" s="166">
        <f>R86+R88</f>
        <v>0.0052</v>
      </c>
      <c r="S85" s="165"/>
      <c r="T85" s="167">
        <f>T86+T88</f>
        <v>0</v>
      </c>
      <c r="AR85" s="168" t="s">
        <v>83</v>
      </c>
      <c r="AT85" s="169" t="s">
        <v>74</v>
      </c>
      <c r="AU85" s="169" t="s">
        <v>75</v>
      </c>
      <c r="AY85" s="168" t="s">
        <v>126</v>
      </c>
      <c r="BK85" s="170">
        <f>BK86+BK88</f>
        <v>0</v>
      </c>
    </row>
    <row r="86" spans="2:63" s="12" customFormat="1" ht="22.9" customHeight="1">
      <c r="B86" s="157"/>
      <c r="C86" s="158"/>
      <c r="D86" s="159" t="s">
        <v>74</v>
      </c>
      <c r="E86" s="171" t="s">
        <v>127</v>
      </c>
      <c r="F86" s="171" t="s">
        <v>128</v>
      </c>
      <c r="G86" s="158"/>
      <c r="H86" s="158"/>
      <c r="I86" s="161"/>
      <c r="J86" s="172">
        <f>BK86</f>
        <v>0</v>
      </c>
      <c r="K86" s="158"/>
      <c r="L86" s="163"/>
      <c r="M86" s="164"/>
      <c r="N86" s="165"/>
      <c r="O86" s="165"/>
      <c r="P86" s="166">
        <f>P87</f>
        <v>0</v>
      </c>
      <c r="Q86" s="165"/>
      <c r="R86" s="166">
        <f>R87</f>
        <v>0</v>
      </c>
      <c r="S86" s="165"/>
      <c r="T86" s="167">
        <f>T87</f>
        <v>0</v>
      </c>
      <c r="AR86" s="168" t="s">
        <v>83</v>
      </c>
      <c r="AT86" s="169" t="s">
        <v>74</v>
      </c>
      <c r="AU86" s="169" t="s">
        <v>83</v>
      </c>
      <c r="AY86" s="168" t="s">
        <v>126</v>
      </c>
      <c r="BK86" s="170">
        <f>BK87</f>
        <v>0</v>
      </c>
    </row>
    <row r="87" spans="1:65" s="2" customFormat="1" ht="16.5" customHeight="1">
      <c r="A87" s="34"/>
      <c r="B87" s="35"/>
      <c r="C87" s="173" t="s">
        <v>83</v>
      </c>
      <c r="D87" s="173" t="s">
        <v>130</v>
      </c>
      <c r="E87" s="174" t="s">
        <v>131</v>
      </c>
      <c r="F87" s="175" t="s">
        <v>132</v>
      </c>
      <c r="G87" s="176" t="s">
        <v>133</v>
      </c>
      <c r="H87" s="177">
        <v>86.44</v>
      </c>
      <c r="I87" s="178"/>
      <c r="J87" s="179">
        <f>ROUND(I87*H87,2)</f>
        <v>0</v>
      </c>
      <c r="K87" s="175" t="s">
        <v>134</v>
      </c>
      <c r="L87" s="39"/>
      <c r="M87" s="180" t="s">
        <v>19</v>
      </c>
      <c r="N87" s="181" t="s">
        <v>46</v>
      </c>
      <c r="O87" s="64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84" t="s">
        <v>135</v>
      </c>
      <c r="AT87" s="184" t="s">
        <v>130</v>
      </c>
      <c r="AU87" s="184" t="s">
        <v>85</v>
      </c>
      <c r="AY87" s="17" t="s">
        <v>126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7" t="s">
        <v>83</v>
      </c>
      <c r="BK87" s="185">
        <f>ROUND(I87*H87,2)</f>
        <v>0</v>
      </c>
      <c r="BL87" s="17" t="s">
        <v>135</v>
      </c>
      <c r="BM87" s="184" t="s">
        <v>276</v>
      </c>
    </row>
    <row r="88" spans="2:63" s="12" customFormat="1" ht="22.9" customHeight="1">
      <c r="B88" s="157"/>
      <c r="C88" s="158"/>
      <c r="D88" s="159" t="s">
        <v>74</v>
      </c>
      <c r="E88" s="171" t="s">
        <v>155</v>
      </c>
      <c r="F88" s="171" t="s">
        <v>156</v>
      </c>
      <c r="G88" s="158"/>
      <c r="H88" s="158"/>
      <c r="I88" s="161"/>
      <c r="J88" s="172">
        <f>BK88</f>
        <v>0</v>
      </c>
      <c r="K88" s="158"/>
      <c r="L88" s="163"/>
      <c r="M88" s="164"/>
      <c r="N88" s="165"/>
      <c r="O88" s="165"/>
      <c r="P88" s="166">
        <f>P89</f>
        <v>0</v>
      </c>
      <c r="Q88" s="165"/>
      <c r="R88" s="166">
        <f>R89</f>
        <v>0.0052</v>
      </c>
      <c r="S88" s="165"/>
      <c r="T88" s="167">
        <f>T89</f>
        <v>0</v>
      </c>
      <c r="AR88" s="168" t="s">
        <v>83</v>
      </c>
      <c r="AT88" s="169" t="s">
        <v>74</v>
      </c>
      <c r="AU88" s="169" t="s">
        <v>83</v>
      </c>
      <c r="AY88" s="168" t="s">
        <v>126</v>
      </c>
      <c r="BK88" s="170">
        <f>BK89</f>
        <v>0</v>
      </c>
    </row>
    <row r="89" spans="1:65" s="2" customFormat="1" ht="24">
      <c r="A89" s="34"/>
      <c r="B89" s="35"/>
      <c r="C89" s="173" t="s">
        <v>85</v>
      </c>
      <c r="D89" s="173" t="s">
        <v>130</v>
      </c>
      <c r="E89" s="174" t="s">
        <v>158</v>
      </c>
      <c r="F89" s="175" t="s">
        <v>159</v>
      </c>
      <c r="G89" s="176" t="s">
        <v>133</v>
      </c>
      <c r="H89" s="177">
        <v>40</v>
      </c>
      <c r="I89" s="178"/>
      <c r="J89" s="179">
        <f>ROUND(I89*H89,2)</f>
        <v>0</v>
      </c>
      <c r="K89" s="175" t="s">
        <v>134</v>
      </c>
      <c r="L89" s="39"/>
      <c r="M89" s="180" t="s">
        <v>19</v>
      </c>
      <c r="N89" s="181" t="s">
        <v>46</v>
      </c>
      <c r="O89" s="64"/>
      <c r="P89" s="182">
        <f>O89*H89</f>
        <v>0</v>
      </c>
      <c r="Q89" s="182">
        <v>0.00013</v>
      </c>
      <c r="R89" s="182">
        <f>Q89*H89</f>
        <v>0.0052</v>
      </c>
      <c r="S89" s="182">
        <v>0</v>
      </c>
      <c r="T89" s="183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84" t="s">
        <v>135</v>
      </c>
      <c r="AT89" s="184" t="s">
        <v>130</v>
      </c>
      <c r="AU89" s="184" t="s">
        <v>85</v>
      </c>
      <c r="AY89" s="17" t="s">
        <v>126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7" t="s">
        <v>83</v>
      </c>
      <c r="BK89" s="185">
        <f>ROUND(I89*H89,2)</f>
        <v>0</v>
      </c>
      <c r="BL89" s="17" t="s">
        <v>135</v>
      </c>
      <c r="BM89" s="184" t="s">
        <v>277</v>
      </c>
    </row>
    <row r="90" spans="2:63" s="12" customFormat="1" ht="25.9" customHeight="1">
      <c r="B90" s="157"/>
      <c r="C90" s="158"/>
      <c r="D90" s="159" t="s">
        <v>74</v>
      </c>
      <c r="E90" s="160" t="s">
        <v>162</v>
      </c>
      <c r="F90" s="160" t="s">
        <v>163</v>
      </c>
      <c r="G90" s="158"/>
      <c r="H90" s="158"/>
      <c r="I90" s="161"/>
      <c r="J90" s="162">
        <f>BK90</f>
        <v>0</v>
      </c>
      <c r="K90" s="158"/>
      <c r="L90" s="163"/>
      <c r="M90" s="164"/>
      <c r="N90" s="165"/>
      <c r="O90" s="165"/>
      <c r="P90" s="166">
        <f>P91</f>
        <v>0</v>
      </c>
      <c r="Q90" s="165"/>
      <c r="R90" s="166">
        <f>R91</f>
        <v>0.17150216000000001</v>
      </c>
      <c r="S90" s="165"/>
      <c r="T90" s="167">
        <f>T91</f>
        <v>0</v>
      </c>
      <c r="AR90" s="168" t="s">
        <v>85</v>
      </c>
      <c r="AT90" s="169" t="s">
        <v>74</v>
      </c>
      <c r="AU90" s="169" t="s">
        <v>75</v>
      </c>
      <c r="AY90" s="168" t="s">
        <v>126</v>
      </c>
      <c r="BK90" s="170">
        <f>BK91</f>
        <v>0</v>
      </c>
    </row>
    <row r="91" spans="2:63" s="12" customFormat="1" ht="22.9" customHeight="1">
      <c r="B91" s="157"/>
      <c r="C91" s="158"/>
      <c r="D91" s="159" t="s">
        <v>74</v>
      </c>
      <c r="E91" s="171" t="s">
        <v>210</v>
      </c>
      <c r="F91" s="171" t="s">
        <v>211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SUM(P92:P103)</f>
        <v>0</v>
      </c>
      <c r="Q91" s="165"/>
      <c r="R91" s="166">
        <f>SUM(R92:R103)</f>
        <v>0.17150216000000001</v>
      </c>
      <c r="S91" s="165"/>
      <c r="T91" s="167">
        <f>SUM(T92:T103)</f>
        <v>0</v>
      </c>
      <c r="AR91" s="168" t="s">
        <v>85</v>
      </c>
      <c r="AT91" s="169" t="s">
        <v>74</v>
      </c>
      <c r="AU91" s="169" t="s">
        <v>83</v>
      </c>
      <c r="AY91" s="168" t="s">
        <v>126</v>
      </c>
      <c r="BK91" s="170">
        <f>SUM(BK92:BK103)</f>
        <v>0</v>
      </c>
    </row>
    <row r="92" spans="1:65" s="2" customFormat="1" ht="16.5" customHeight="1">
      <c r="A92" s="34"/>
      <c r="B92" s="35"/>
      <c r="C92" s="173" t="s">
        <v>173</v>
      </c>
      <c r="D92" s="173" t="s">
        <v>130</v>
      </c>
      <c r="E92" s="174" t="s">
        <v>223</v>
      </c>
      <c r="F92" s="175" t="s">
        <v>224</v>
      </c>
      <c r="G92" s="176" t="s">
        <v>133</v>
      </c>
      <c r="H92" s="177">
        <v>40</v>
      </c>
      <c r="I92" s="178"/>
      <c r="J92" s="179">
        <f>ROUND(I92*H92,2)</f>
        <v>0</v>
      </c>
      <c r="K92" s="175" t="s">
        <v>134</v>
      </c>
      <c r="L92" s="39"/>
      <c r="M92" s="180" t="s">
        <v>19</v>
      </c>
      <c r="N92" s="181" t="s">
        <v>46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168</v>
      </c>
      <c r="AT92" s="184" t="s">
        <v>130</v>
      </c>
      <c r="AU92" s="184" t="s">
        <v>85</v>
      </c>
      <c r="AY92" s="17" t="s">
        <v>126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83</v>
      </c>
      <c r="BK92" s="185">
        <f>ROUND(I92*H92,2)</f>
        <v>0</v>
      </c>
      <c r="BL92" s="17" t="s">
        <v>168</v>
      </c>
      <c r="BM92" s="184" t="s">
        <v>278</v>
      </c>
    </row>
    <row r="93" spans="1:65" s="2" customFormat="1" ht="16.5" customHeight="1">
      <c r="A93" s="34"/>
      <c r="B93" s="35"/>
      <c r="C93" s="198" t="s">
        <v>135</v>
      </c>
      <c r="D93" s="198" t="s">
        <v>148</v>
      </c>
      <c r="E93" s="199" t="s">
        <v>227</v>
      </c>
      <c r="F93" s="200" t="s">
        <v>228</v>
      </c>
      <c r="G93" s="201" t="s">
        <v>133</v>
      </c>
      <c r="H93" s="202">
        <v>42</v>
      </c>
      <c r="I93" s="203"/>
      <c r="J93" s="204">
        <f>ROUND(I93*H93,2)</f>
        <v>0</v>
      </c>
      <c r="K93" s="200" t="s">
        <v>134</v>
      </c>
      <c r="L93" s="205"/>
      <c r="M93" s="206" t="s">
        <v>19</v>
      </c>
      <c r="N93" s="207" t="s">
        <v>46</v>
      </c>
      <c r="O93" s="64"/>
      <c r="P93" s="182">
        <f>O93*H93</f>
        <v>0</v>
      </c>
      <c r="Q93" s="182">
        <v>0.00035</v>
      </c>
      <c r="R93" s="182">
        <f>Q93*H93</f>
        <v>0.0147</v>
      </c>
      <c r="S93" s="182">
        <v>0</v>
      </c>
      <c r="T93" s="183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188</v>
      </c>
      <c r="AT93" s="184" t="s">
        <v>148</v>
      </c>
      <c r="AU93" s="184" t="s">
        <v>85</v>
      </c>
      <c r="AY93" s="17" t="s">
        <v>126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83</v>
      </c>
      <c r="BK93" s="185">
        <f>ROUND(I93*H93,2)</f>
        <v>0</v>
      </c>
      <c r="BL93" s="17" t="s">
        <v>168</v>
      </c>
      <c r="BM93" s="184" t="s">
        <v>279</v>
      </c>
    </row>
    <row r="94" spans="2:51" s="13" customFormat="1" ht="11.25">
      <c r="B94" s="186"/>
      <c r="C94" s="187"/>
      <c r="D94" s="188" t="s">
        <v>137</v>
      </c>
      <c r="E94" s="187"/>
      <c r="F94" s="190" t="s">
        <v>280</v>
      </c>
      <c r="G94" s="187"/>
      <c r="H94" s="191">
        <v>42</v>
      </c>
      <c r="I94" s="192"/>
      <c r="J94" s="187"/>
      <c r="K94" s="187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137</v>
      </c>
      <c r="AU94" s="197" t="s">
        <v>85</v>
      </c>
      <c r="AV94" s="13" t="s">
        <v>85</v>
      </c>
      <c r="AW94" s="13" t="s">
        <v>4</v>
      </c>
      <c r="AX94" s="13" t="s">
        <v>83</v>
      </c>
      <c r="AY94" s="197" t="s">
        <v>126</v>
      </c>
    </row>
    <row r="95" spans="1:65" s="2" customFormat="1" ht="16.5" customHeight="1">
      <c r="A95" s="34"/>
      <c r="B95" s="35"/>
      <c r="C95" s="173" t="s">
        <v>181</v>
      </c>
      <c r="D95" s="173" t="s">
        <v>130</v>
      </c>
      <c r="E95" s="174" t="s">
        <v>281</v>
      </c>
      <c r="F95" s="175" t="s">
        <v>282</v>
      </c>
      <c r="G95" s="176" t="s">
        <v>194</v>
      </c>
      <c r="H95" s="177">
        <v>20</v>
      </c>
      <c r="I95" s="178"/>
      <c r="J95" s="179">
        <f>ROUND(I95*H95,2)</f>
        <v>0</v>
      </c>
      <c r="K95" s="175" t="s">
        <v>134</v>
      </c>
      <c r="L95" s="39"/>
      <c r="M95" s="180" t="s">
        <v>19</v>
      </c>
      <c r="N95" s="181" t="s">
        <v>46</v>
      </c>
      <c r="O95" s="64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168</v>
      </c>
      <c r="AT95" s="184" t="s">
        <v>130</v>
      </c>
      <c r="AU95" s="184" t="s">
        <v>85</v>
      </c>
      <c r="AY95" s="17" t="s">
        <v>126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83</v>
      </c>
      <c r="BK95" s="185">
        <f>ROUND(I95*H95,2)</f>
        <v>0</v>
      </c>
      <c r="BL95" s="17" t="s">
        <v>168</v>
      </c>
      <c r="BM95" s="184" t="s">
        <v>283</v>
      </c>
    </row>
    <row r="96" spans="1:65" s="2" customFormat="1" ht="16.5" customHeight="1">
      <c r="A96" s="34"/>
      <c r="B96" s="35"/>
      <c r="C96" s="198" t="s">
        <v>185</v>
      </c>
      <c r="D96" s="198" t="s">
        <v>148</v>
      </c>
      <c r="E96" s="199" t="s">
        <v>284</v>
      </c>
      <c r="F96" s="200" t="s">
        <v>285</v>
      </c>
      <c r="G96" s="201" t="s">
        <v>194</v>
      </c>
      <c r="H96" s="202">
        <v>21</v>
      </c>
      <c r="I96" s="203"/>
      <c r="J96" s="204">
        <f>ROUND(I96*H96,2)</f>
        <v>0</v>
      </c>
      <c r="K96" s="200" t="s">
        <v>134</v>
      </c>
      <c r="L96" s="205"/>
      <c r="M96" s="206" t="s">
        <v>19</v>
      </c>
      <c r="N96" s="207" t="s">
        <v>46</v>
      </c>
      <c r="O96" s="64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84" t="s">
        <v>188</v>
      </c>
      <c r="AT96" s="184" t="s">
        <v>148</v>
      </c>
      <c r="AU96" s="184" t="s">
        <v>85</v>
      </c>
      <c r="AY96" s="17" t="s">
        <v>126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7" t="s">
        <v>83</v>
      </c>
      <c r="BK96" s="185">
        <f>ROUND(I96*H96,2)</f>
        <v>0</v>
      </c>
      <c r="BL96" s="17" t="s">
        <v>168</v>
      </c>
      <c r="BM96" s="184" t="s">
        <v>286</v>
      </c>
    </row>
    <row r="97" spans="2:51" s="13" customFormat="1" ht="11.25">
      <c r="B97" s="186"/>
      <c r="C97" s="187"/>
      <c r="D97" s="188" t="s">
        <v>137</v>
      </c>
      <c r="E97" s="187"/>
      <c r="F97" s="190" t="s">
        <v>287</v>
      </c>
      <c r="G97" s="187"/>
      <c r="H97" s="191">
        <v>21</v>
      </c>
      <c r="I97" s="192"/>
      <c r="J97" s="187"/>
      <c r="K97" s="187"/>
      <c r="L97" s="193"/>
      <c r="M97" s="194"/>
      <c r="N97" s="195"/>
      <c r="O97" s="195"/>
      <c r="P97" s="195"/>
      <c r="Q97" s="195"/>
      <c r="R97" s="195"/>
      <c r="S97" s="195"/>
      <c r="T97" s="196"/>
      <c r="AT97" s="197" t="s">
        <v>137</v>
      </c>
      <c r="AU97" s="197" t="s">
        <v>85</v>
      </c>
      <c r="AV97" s="13" t="s">
        <v>85</v>
      </c>
      <c r="AW97" s="13" t="s">
        <v>4</v>
      </c>
      <c r="AX97" s="13" t="s">
        <v>83</v>
      </c>
      <c r="AY97" s="197" t="s">
        <v>126</v>
      </c>
    </row>
    <row r="98" spans="1:65" s="2" customFormat="1" ht="16.5" customHeight="1">
      <c r="A98" s="34"/>
      <c r="B98" s="35"/>
      <c r="C98" s="173" t="s">
        <v>191</v>
      </c>
      <c r="D98" s="173" t="s">
        <v>130</v>
      </c>
      <c r="E98" s="174" t="s">
        <v>288</v>
      </c>
      <c r="F98" s="175" t="s">
        <v>289</v>
      </c>
      <c r="G98" s="176" t="s">
        <v>133</v>
      </c>
      <c r="H98" s="177">
        <v>86.44</v>
      </c>
      <c r="I98" s="178"/>
      <c r="J98" s="179">
        <f>ROUND(I98*H98,2)</f>
        <v>0</v>
      </c>
      <c r="K98" s="175" t="s">
        <v>134</v>
      </c>
      <c r="L98" s="39"/>
      <c r="M98" s="180" t="s">
        <v>19</v>
      </c>
      <c r="N98" s="181" t="s">
        <v>46</v>
      </c>
      <c r="O98" s="64"/>
      <c r="P98" s="182">
        <f>O98*H98</f>
        <v>0</v>
      </c>
      <c r="Q98" s="182">
        <v>1E-05</v>
      </c>
      <c r="R98" s="182">
        <f>Q98*H98</f>
        <v>0.0008644000000000001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168</v>
      </c>
      <c r="AT98" s="184" t="s">
        <v>130</v>
      </c>
      <c r="AU98" s="184" t="s">
        <v>85</v>
      </c>
      <c r="AY98" s="17" t="s">
        <v>126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83</v>
      </c>
      <c r="BK98" s="185">
        <f>ROUND(I98*H98,2)</f>
        <v>0</v>
      </c>
      <c r="BL98" s="17" t="s">
        <v>168</v>
      </c>
      <c r="BM98" s="184" t="s">
        <v>290</v>
      </c>
    </row>
    <row r="99" spans="1:65" s="2" customFormat="1" ht="16.5" customHeight="1">
      <c r="A99" s="34"/>
      <c r="B99" s="35"/>
      <c r="C99" s="173" t="s">
        <v>151</v>
      </c>
      <c r="D99" s="173" t="s">
        <v>130</v>
      </c>
      <c r="E99" s="174" t="s">
        <v>291</v>
      </c>
      <c r="F99" s="175" t="s">
        <v>292</v>
      </c>
      <c r="G99" s="176" t="s">
        <v>133</v>
      </c>
      <c r="H99" s="177">
        <v>86.44</v>
      </c>
      <c r="I99" s="178"/>
      <c r="J99" s="179">
        <f>ROUND(I99*H99,2)</f>
        <v>0</v>
      </c>
      <c r="K99" s="175" t="s">
        <v>134</v>
      </c>
      <c r="L99" s="39"/>
      <c r="M99" s="180" t="s">
        <v>19</v>
      </c>
      <c r="N99" s="181" t="s">
        <v>46</v>
      </c>
      <c r="O99" s="64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4" t="s">
        <v>168</v>
      </c>
      <c r="AT99" s="184" t="s">
        <v>130</v>
      </c>
      <c r="AU99" s="184" t="s">
        <v>85</v>
      </c>
      <c r="AY99" s="17" t="s">
        <v>126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7" t="s">
        <v>83</v>
      </c>
      <c r="BK99" s="185">
        <f>ROUND(I99*H99,2)</f>
        <v>0</v>
      </c>
      <c r="BL99" s="17" t="s">
        <v>168</v>
      </c>
      <c r="BM99" s="184" t="s">
        <v>293</v>
      </c>
    </row>
    <row r="100" spans="1:65" s="2" customFormat="1" ht="21.75" customHeight="1">
      <c r="A100" s="34"/>
      <c r="B100" s="35"/>
      <c r="C100" s="173" t="s">
        <v>200</v>
      </c>
      <c r="D100" s="173" t="s">
        <v>130</v>
      </c>
      <c r="E100" s="174" t="s">
        <v>294</v>
      </c>
      <c r="F100" s="175" t="s">
        <v>295</v>
      </c>
      <c r="G100" s="176" t="s">
        <v>133</v>
      </c>
      <c r="H100" s="177">
        <v>17.288</v>
      </c>
      <c r="I100" s="178"/>
      <c r="J100" s="179">
        <f>ROUND(I100*H100,2)</f>
        <v>0</v>
      </c>
      <c r="K100" s="175" t="s">
        <v>134</v>
      </c>
      <c r="L100" s="39"/>
      <c r="M100" s="180" t="s">
        <v>19</v>
      </c>
      <c r="N100" s="181" t="s">
        <v>46</v>
      </c>
      <c r="O100" s="64"/>
      <c r="P100" s="182">
        <f>O100*H100</f>
        <v>0</v>
      </c>
      <c r="Q100" s="182">
        <v>0.00472</v>
      </c>
      <c r="R100" s="182">
        <f>Q100*H100</f>
        <v>0.08159936000000001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168</v>
      </c>
      <c r="AT100" s="184" t="s">
        <v>130</v>
      </c>
      <c r="AU100" s="184" t="s">
        <v>85</v>
      </c>
      <c r="AY100" s="17" t="s">
        <v>126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83</v>
      </c>
      <c r="BK100" s="185">
        <f>ROUND(I100*H100,2)</f>
        <v>0</v>
      </c>
      <c r="BL100" s="17" t="s">
        <v>168</v>
      </c>
      <c r="BM100" s="184" t="s">
        <v>296</v>
      </c>
    </row>
    <row r="101" spans="2:51" s="13" customFormat="1" ht="11.25">
      <c r="B101" s="186"/>
      <c r="C101" s="187"/>
      <c r="D101" s="188" t="s">
        <v>137</v>
      </c>
      <c r="E101" s="187"/>
      <c r="F101" s="190" t="s">
        <v>297</v>
      </c>
      <c r="G101" s="187"/>
      <c r="H101" s="191">
        <v>17.288</v>
      </c>
      <c r="I101" s="192"/>
      <c r="J101" s="187"/>
      <c r="K101" s="187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137</v>
      </c>
      <c r="AU101" s="197" t="s">
        <v>85</v>
      </c>
      <c r="AV101" s="13" t="s">
        <v>85</v>
      </c>
      <c r="AW101" s="13" t="s">
        <v>4</v>
      </c>
      <c r="AX101" s="13" t="s">
        <v>83</v>
      </c>
      <c r="AY101" s="197" t="s">
        <v>126</v>
      </c>
    </row>
    <row r="102" spans="1:65" s="2" customFormat="1" ht="24">
      <c r="A102" s="34"/>
      <c r="B102" s="35"/>
      <c r="C102" s="173" t="s">
        <v>205</v>
      </c>
      <c r="D102" s="173" t="s">
        <v>130</v>
      </c>
      <c r="E102" s="174" t="s">
        <v>232</v>
      </c>
      <c r="F102" s="175" t="s">
        <v>233</v>
      </c>
      <c r="G102" s="176" t="s">
        <v>133</v>
      </c>
      <c r="H102" s="177">
        <v>86.44</v>
      </c>
      <c r="I102" s="178"/>
      <c r="J102" s="179">
        <f>ROUND(I102*H102,2)</f>
        <v>0</v>
      </c>
      <c r="K102" s="175" t="s">
        <v>134</v>
      </c>
      <c r="L102" s="39"/>
      <c r="M102" s="180" t="s">
        <v>19</v>
      </c>
      <c r="N102" s="181" t="s">
        <v>46</v>
      </c>
      <c r="O102" s="64"/>
      <c r="P102" s="182">
        <f>O102*H102</f>
        <v>0</v>
      </c>
      <c r="Q102" s="182">
        <v>0.00014</v>
      </c>
      <c r="R102" s="182">
        <f>Q102*H102</f>
        <v>0.012101599999999999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168</v>
      </c>
      <c r="AT102" s="184" t="s">
        <v>130</v>
      </c>
      <c r="AU102" s="184" t="s">
        <v>85</v>
      </c>
      <c r="AY102" s="17" t="s">
        <v>126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83</v>
      </c>
      <c r="BK102" s="185">
        <f>ROUND(I102*H102,2)</f>
        <v>0</v>
      </c>
      <c r="BL102" s="17" t="s">
        <v>168</v>
      </c>
      <c r="BM102" s="184" t="s">
        <v>298</v>
      </c>
    </row>
    <row r="103" spans="1:65" s="2" customFormat="1" ht="24">
      <c r="A103" s="34"/>
      <c r="B103" s="35"/>
      <c r="C103" s="173" t="s">
        <v>212</v>
      </c>
      <c r="D103" s="173" t="s">
        <v>130</v>
      </c>
      <c r="E103" s="174" t="s">
        <v>237</v>
      </c>
      <c r="F103" s="175" t="s">
        <v>238</v>
      </c>
      <c r="G103" s="176" t="s">
        <v>133</v>
      </c>
      <c r="H103" s="177">
        <v>86.44</v>
      </c>
      <c r="I103" s="178"/>
      <c r="J103" s="179">
        <f>ROUND(I103*H103,2)</f>
        <v>0</v>
      </c>
      <c r="K103" s="175" t="s">
        <v>134</v>
      </c>
      <c r="L103" s="39"/>
      <c r="M103" s="212" t="s">
        <v>19</v>
      </c>
      <c r="N103" s="213" t="s">
        <v>46</v>
      </c>
      <c r="O103" s="214"/>
      <c r="P103" s="215">
        <f>O103*H103</f>
        <v>0</v>
      </c>
      <c r="Q103" s="215">
        <v>0.00072</v>
      </c>
      <c r="R103" s="215">
        <f>Q103*H103</f>
        <v>0.0622368</v>
      </c>
      <c r="S103" s="215">
        <v>0</v>
      </c>
      <c r="T103" s="216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4" t="s">
        <v>168</v>
      </c>
      <c r="AT103" s="184" t="s">
        <v>130</v>
      </c>
      <c r="AU103" s="184" t="s">
        <v>85</v>
      </c>
      <c r="AY103" s="17" t="s">
        <v>126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7" t="s">
        <v>83</v>
      </c>
      <c r="BK103" s="185">
        <f>ROUND(I103*H103,2)</f>
        <v>0</v>
      </c>
      <c r="BL103" s="17" t="s">
        <v>168</v>
      </c>
      <c r="BM103" s="184" t="s">
        <v>299</v>
      </c>
    </row>
    <row r="104" spans="1:31" s="2" customFormat="1" ht="6.95" customHeight="1">
      <c r="A104" s="34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9"/>
      <c r="M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</sheetData>
  <sheetProtection algorithmName="SHA-512" hashValue="w8EhUayykpTQIHuboYCBFpJXpzUzBv1md5fJQlV9immxSKhZKwoyeGqJHIdhlRxQCnGwQAXi907wTOBQzfyppg==" saltValue="H8EMSZ+EUa7zBstNxUGS+zLORhvKsBCbN0pjWdDBDIVLIoA3ZAXj738FDBKJYPt6fIhLCI7PBg34/p1lgdO/WQ==" spinCount="100000" sheet="1" objects="1" scenarios="1" formatColumns="0" formatRows="0" autoFilter="0"/>
  <autoFilter ref="C83:K10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7" t="s">
        <v>93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5" customHeight="1">
      <c r="B4" s="20"/>
      <c r="D4" s="103" t="s">
        <v>97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2" t="str">
        <f>'Rekapitulace stavby'!K6</f>
        <v>Venkovní opravy a údržba objektu knihovna, multimediální centrum ATLANTIK</v>
      </c>
      <c r="F7" s="353"/>
      <c r="G7" s="353"/>
      <c r="H7" s="353"/>
      <c r="L7" s="20"/>
    </row>
    <row r="8" spans="1:31" s="2" customFormat="1" ht="12" customHeight="1">
      <c r="A8" s="34"/>
      <c r="B8" s="39"/>
      <c r="C8" s="34"/>
      <c r="D8" s="105" t="s">
        <v>98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4" t="s">
        <v>300</v>
      </c>
      <c r="F9" s="355"/>
      <c r="G9" s="355"/>
      <c r="H9" s="355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11. 3. 2021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30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6" t="str">
        <f>'Rekapitulace stavby'!E14</f>
        <v>Vyplň údaj</v>
      </c>
      <c r="F18" s="357"/>
      <c r="G18" s="357"/>
      <c r="H18" s="357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32</v>
      </c>
      <c r="E20" s="34"/>
      <c r="F20" s="34"/>
      <c r="G20" s="34"/>
      <c r="H20" s="34"/>
      <c r="I20" s="105" t="s">
        <v>26</v>
      </c>
      <c r="J20" s="107" t="s">
        <v>33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34</v>
      </c>
      <c r="F21" s="34"/>
      <c r="G21" s="34"/>
      <c r="H21" s="34"/>
      <c r="I21" s="105" t="s">
        <v>29</v>
      </c>
      <c r="J21" s="107" t="s">
        <v>35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37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29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58" t="s">
        <v>19</v>
      </c>
      <c r="F27" s="358"/>
      <c r="G27" s="358"/>
      <c r="H27" s="358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ROUND(J87,2)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45</v>
      </c>
      <c r="E33" s="105" t="s">
        <v>46</v>
      </c>
      <c r="F33" s="117">
        <f>ROUND((SUM(BE87:BE107)),2)</f>
        <v>0</v>
      </c>
      <c r="G33" s="34"/>
      <c r="H33" s="34"/>
      <c r="I33" s="118">
        <v>0.21</v>
      </c>
      <c r="J33" s="117">
        <f>ROUND(((SUM(BE87:BE107))*I33),2)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47</v>
      </c>
      <c r="F34" s="117">
        <f>ROUND((SUM(BF87:BF107)),2)</f>
        <v>0</v>
      </c>
      <c r="G34" s="34"/>
      <c r="H34" s="34"/>
      <c r="I34" s="118">
        <v>0.15</v>
      </c>
      <c r="J34" s="117">
        <f>ROUND(((SUM(BF87:BF107))*I34),2)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48</v>
      </c>
      <c r="F35" s="117">
        <f>ROUND((SUM(BG87:BG107)),2)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49</v>
      </c>
      <c r="F36" s="117">
        <f>ROUND((SUM(BH87:BH107)),2)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50</v>
      </c>
      <c r="F37" s="117">
        <f>ROUND((SUM(BI87:BI107)),2)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9" t="str">
        <f>E7</f>
        <v>Venkovní opravy a údržba objektu knihovna, multimediální centrum ATLANTIK</v>
      </c>
      <c r="F48" s="360"/>
      <c r="G48" s="360"/>
      <c r="H48" s="360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98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2" t="str">
        <f>E9</f>
        <v>D - Oprava povrchu podlahy a očištění zábradelní zdi lávky</v>
      </c>
      <c r="F50" s="361"/>
      <c r="G50" s="361"/>
      <c r="H50" s="361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Děčín I</v>
      </c>
      <c r="G52" s="36"/>
      <c r="H52" s="36"/>
      <c r="I52" s="29" t="s">
        <v>23</v>
      </c>
      <c r="J52" s="59" t="str">
        <f>IF(J12="","",J12)</f>
        <v>11. 3. 2021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Statutární město Děčín</v>
      </c>
      <c r="G54" s="36"/>
      <c r="H54" s="36"/>
      <c r="I54" s="29" t="s">
        <v>32</v>
      </c>
      <c r="J54" s="32" t="str">
        <f>E21</f>
        <v>Vladimír Vidai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30</v>
      </c>
      <c r="D55" s="36"/>
      <c r="E55" s="36"/>
      <c r="F55" s="27" t="str">
        <f>IF(E18="","",E18)</f>
        <v>Vyplň údaj</v>
      </c>
      <c r="G55" s="36"/>
      <c r="H55" s="36"/>
      <c r="I55" s="29" t="s">
        <v>37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101</v>
      </c>
      <c r="D57" s="131"/>
      <c r="E57" s="131"/>
      <c r="F57" s="131"/>
      <c r="G57" s="131"/>
      <c r="H57" s="131"/>
      <c r="I57" s="131"/>
      <c r="J57" s="132" t="s">
        <v>102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J87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103</v>
      </c>
    </row>
    <row r="60" spans="2:12" s="9" customFormat="1" ht="24.95" customHeight="1">
      <c r="B60" s="134"/>
      <c r="C60" s="135"/>
      <c r="D60" s="136" t="s">
        <v>104</v>
      </c>
      <c r="E60" s="137"/>
      <c r="F60" s="137"/>
      <c r="G60" s="137"/>
      <c r="H60" s="137"/>
      <c r="I60" s="137"/>
      <c r="J60" s="138">
        <f>J88</f>
        <v>0</v>
      </c>
      <c r="K60" s="135"/>
      <c r="L60" s="139"/>
    </row>
    <row r="61" spans="2:12" s="10" customFormat="1" ht="19.9" customHeight="1">
      <c r="B61" s="140"/>
      <c r="C61" s="141"/>
      <c r="D61" s="142" t="s">
        <v>301</v>
      </c>
      <c r="E61" s="143"/>
      <c r="F61" s="143"/>
      <c r="G61" s="143"/>
      <c r="H61" s="143"/>
      <c r="I61" s="143"/>
      <c r="J61" s="144">
        <f>J89</f>
        <v>0</v>
      </c>
      <c r="K61" s="141"/>
      <c r="L61" s="145"/>
    </row>
    <row r="62" spans="2:12" s="10" customFormat="1" ht="19.9" customHeight="1">
      <c r="B62" s="140"/>
      <c r="C62" s="141"/>
      <c r="D62" s="142" t="s">
        <v>302</v>
      </c>
      <c r="E62" s="143"/>
      <c r="F62" s="143"/>
      <c r="G62" s="143"/>
      <c r="H62" s="143"/>
      <c r="I62" s="143"/>
      <c r="J62" s="144">
        <f>J91</f>
        <v>0</v>
      </c>
      <c r="K62" s="141"/>
      <c r="L62" s="145"/>
    </row>
    <row r="63" spans="2:12" s="9" customFormat="1" ht="24.95" customHeight="1">
      <c r="B63" s="134"/>
      <c r="C63" s="135"/>
      <c r="D63" s="136" t="s">
        <v>108</v>
      </c>
      <c r="E63" s="137"/>
      <c r="F63" s="137"/>
      <c r="G63" s="137"/>
      <c r="H63" s="137"/>
      <c r="I63" s="137"/>
      <c r="J63" s="138">
        <f>J96</f>
        <v>0</v>
      </c>
      <c r="K63" s="135"/>
      <c r="L63" s="139"/>
    </row>
    <row r="64" spans="2:12" s="10" customFormat="1" ht="19.9" customHeight="1">
      <c r="B64" s="140"/>
      <c r="C64" s="141"/>
      <c r="D64" s="142" t="s">
        <v>303</v>
      </c>
      <c r="E64" s="143"/>
      <c r="F64" s="143"/>
      <c r="G64" s="143"/>
      <c r="H64" s="143"/>
      <c r="I64" s="143"/>
      <c r="J64" s="144">
        <f>J97</f>
        <v>0</v>
      </c>
      <c r="K64" s="141"/>
      <c r="L64" s="145"/>
    </row>
    <row r="65" spans="2:12" s="9" customFormat="1" ht="24.95" customHeight="1">
      <c r="B65" s="134"/>
      <c r="C65" s="135"/>
      <c r="D65" s="136" t="s">
        <v>242</v>
      </c>
      <c r="E65" s="137"/>
      <c r="F65" s="137"/>
      <c r="G65" s="137"/>
      <c r="H65" s="137"/>
      <c r="I65" s="137"/>
      <c r="J65" s="138">
        <f>J103</f>
        <v>0</v>
      </c>
      <c r="K65" s="135"/>
      <c r="L65" s="139"/>
    </row>
    <row r="66" spans="2:12" s="10" customFormat="1" ht="19.9" customHeight="1">
      <c r="B66" s="140"/>
      <c r="C66" s="141"/>
      <c r="D66" s="142" t="s">
        <v>243</v>
      </c>
      <c r="E66" s="143"/>
      <c r="F66" s="143"/>
      <c r="G66" s="143"/>
      <c r="H66" s="143"/>
      <c r="I66" s="143"/>
      <c r="J66" s="144">
        <f>J104</f>
        <v>0</v>
      </c>
      <c r="K66" s="141"/>
      <c r="L66" s="145"/>
    </row>
    <row r="67" spans="2:12" s="10" customFormat="1" ht="19.9" customHeight="1">
      <c r="B67" s="140"/>
      <c r="C67" s="141"/>
      <c r="D67" s="142" t="s">
        <v>304</v>
      </c>
      <c r="E67" s="143"/>
      <c r="F67" s="143"/>
      <c r="G67" s="143"/>
      <c r="H67" s="143"/>
      <c r="I67" s="143"/>
      <c r="J67" s="144">
        <f>J106</f>
        <v>0</v>
      </c>
      <c r="K67" s="141"/>
      <c r="L67" s="145"/>
    </row>
    <row r="68" spans="1:31" s="2" customFormat="1" ht="21.75" customHeight="1">
      <c r="A68" s="34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106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3" t="s">
        <v>111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16</v>
      </c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6"/>
      <c r="D77" s="36"/>
      <c r="E77" s="359" t="str">
        <f>E7</f>
        <v>Venkovní opravy a údržba objektu knihovna, multimediální centrum ATLANTIK</v>
      </c>
      <c r="F77" s="360"/>
      <c r="G77" s="360"/>
      <c r="H77" s="360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98</v>
      </c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6"/>
      <c r="D79" s="36"/>
      <c r="E79" s="312" t="str">
        <f>E9</f>
        <v>D - Oprava povrchu podlahy a očištění zábradelní zdi lávky</v>
      </c>
      <c r="F79" s="361"/>
      <c r="G79" s="361"/>
      <c r="H79" s="361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21</v>
      </c>
      <c r="D81" s="36"/>
      <c r="E81" s="36"/>
      <c r="F81" s="27" t="str">
        <f>F12</f>
        <v>Děčín I</v>
      </c>
      <c r="G81" s="36"/>
      <c r="H81" s="36"/>
      <c r="I81" s="29" t="s">
        <v>23</v>
      </c>
      <c r="J81" s="59" t="str">
        <f>IF(J12="","",J12)</f>
        <v>11. 3. 2021</v>
      </c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25</v>
      </c>
      <c r="D83" s="36"/>
      <c r="E83" s="36"/>
      <c r="F83" s="27" t="str">
        <f>E15</f>
        <v>Statutární město Děčín</v>
      </c>
      <c r="G83" s="36"/>
      <c r="H83" s="36"/>
      <c r="I83" s="29" t="s">
        <v>32</v>
      </c>
      <c r="J83" s="32" t="str">
        <f>E21</f>
        <v>Vladimír Vidai</v>
      </c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30</v>
      </c>
      <c r="D84" s="36"/>
      <c r="E84" s="36"/>
      <c r="F84" s="27" t="str">
        <f>IF(E18="","",E18)</f>
        <v>Vyplň údaj</v>
      </c>
      <c r="G84" s="36"/>
      <c r="H84" s="36"/>
      <c r="I84" s="29" t="s">
        <v>37</v>
      </c>
      <c r="J84" s="32" t="str">
        <f>E24</f>
        <v xml:space="preserve"> </v>
      </c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46"/>
      <c r="B86" s="147"/>
      <c r="C86" s="148" t="s">
        <v>112</v>
      </c>
      <c r="D86" s="149" t="s">
        <v>60</v>
      </c>
      <c r="E86" s="149" t="s">
        <v>56</v>
      </c>
      <c r="F86" s="149" t="s">
        <v>57</v>
      </c>
      <c r="G86" s="149" t="s">
        <v>113</v>
      </c>
      <c r="H86" s="149" t="s">
        <v>114</v>
      </c>
      <c r="I86" s="149" t="s">
        <v>115</v>
      </c>
      <c r="J86" s="149" t="s">
        <v>102</v>
      </c>
      <c r="K86" s="150" t="s">
        <v>116</v>
      </c>
      <c r="L86" s="151"/>
      <c r="M86" s="68" t="s">
        <v>19</v>
      </c>
      <c r="N86" s="69" t="s">
        <v>45</v>
      </c>
      <c r="O86" s="69" t="s">
        <v>117</v>
      </c>
      <c r="P86" s="69" t="s">
        <v>118</v>
      </c>
      <c r="Q86" s="69" t="s">
        <v>119</v>
      </c>
      <c r="R86" s="69" t="s">
        <v>120</v>
      </c>
      <c r="S86" s="69" t="s">
        <v>121</v>
      </c>
      <c r="T86" s="70" t="s">
        <v>122</v>
      </c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</row>
    <row r="87" spans="1:63" s="2" customFormat="1" ht="22.9" customHeight="1">
      <c r="A87" s="34"/>
      <c r="B87" s="35"/>
      <c r="C87" s="75" t="s">
        <v>123</v>
      </c>
      <c r="D87" s="36"/>
      <c r="E87" s="36"/>
      <c r="F87" s="36"/>
      <c r="G87" s="36"/>
      <c r="H87" s="36"/>
      <c r="I87" s="36"/>
      <c r="J87" s="152">
        <f>BK87</f>
        <v>0</v>
      </c>
      <c r="K87" s="36"/>
      <c r="L87" s="39"/>
      <c r="M87" s="71"/>
      <c r="N87" s="153"/>
      <c r="O87" s="72"/>
      <c r="P87" s="154">
        <f>P88+P96+P103</f>
        <v>0</v>
      </c>
      <c r="Q87" s="72"/>
      <c r="R87" s="154">
        <f>R88+R96+R103</f>
        <v>1.151348</v>
      </c>
      <c r="S87" s="72"/>
      <c r="T87" s="155">
        <f>T88+T96+T103</f>
        <v>0.01705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74</v>
      </c>
      <c r="AU87" s="17" t="s">
        <v>103</v>
      </c>
      <c r="BK87" s="156">
        <f>BK88+BK96+BK103</f>
        <v>0</v>
      </c>
    </row>
    <row r="88" spans="2:63" s="12" customFormat="1" ht="25.9" customHeight="1">
      <c r="B88" s="157"/>
      <c r="C88" s="158"/>
      <c r="D88" s="159" t="s">
        <v>74</v>
      </c>
      <c r="E88" s="160" t="s">
        <v>124</v>
      </c>
      <c r="F88" s="160" t="s">
        <v>125</v>
      </c>
      <c r="G88" s="158"/>
      <c r="H88" s="158"/>
      <c r="I88" s="161"/>
      <c r="J88" s="162">
        <f>BK88</f>
        <v>0</v>
      </c>
      <c r="K88" s="158"/>
      <c r="L88" s="163"/>
      <c r="M88" s="164"/>
      <c r="N88" s="165"/>
      <c r="O88" s="165"/>
      <c r="P88" s="166">
        <f>P89+P91</f>
        <v>0</v>
      </c>
      <c r="Q88" s="165"/>
      <c r="R88" s="166">
        <f>R89+R91</f>
        <v>0</v>
      </c>
      <c r="S88" s="165"/>
      <c r="T88" s="167">
        <f>T89+T91</f>
        <v>0.01705</v>
      </c>
      <c r="AR88" s="168" t="s">
        <v>83</v>
      </c>
      <c r="AT88" s="169" t="s">
        <v>74</v>
      </c>
      <c r="AU88" s="169" t="s">
        <v>75</v>
      </c>
      <c r="AY88" s="168" t="s">
        <v>126</v>
      </c>
      <c r="BK88" s="170">
        <f>BK89+BK91</f>
        <v>0</v>
      </c>
    </row>
    <row r="89" spans="2:63" s="12" customFormat="1" ht="22.9" customHeight="1">
      <c r="B89" s="157"/>
      <c r="C89" s="158"/>
      <c r="D89" s="159" t="s">
        <v>74</v>
      </c>
      <c r="E89" s="171" t="s">
        <v>305</v>
      </c>
      <c r="F89" s="171" t="s">
        <v>306</v>
      </c>
      <c r="G89" s="158"/>
      <c r="H89" s="158"/>
      <c r="I89" s="161"/>
      <c r="J89" s="172">
        <f>BK89</f>
        <v>0</v>
      </c>
      <c r="K89" s="158"/>
      <c r="L89" s="163"/>
      <c r="M89" s="164"/>
      <c r="N89" s="165"/>
      <c r="O89" s="165"/>
      <c r="P89" s="166">
        <f>P90</f>
        <v>0</v>
      </c>
      <c r="Q89" s="165"/>
      <c r="R89" s="166">
        <f>R90</f>
        <v>0</v>
      </c>
      <c r="S89" s="165"/>
      <c r="T89" s="167">
        <f>T90</f>
        <v>0</v>
      </c>
      <c r="AR89" s="168" t="s">
        <v>83</v>
      </c>
      <c r="AT89" s="169" t="s">
        <v>74</v>
      </c>
      <c r="AU89" s="169" t="s">
        <v>83</v>
      </c>
      <c r="AY89" s="168" t="s">
        <v>126</v>
      </c>
      <c r="BK89" s="170">
        <f>BK90</f>
        <v>0</v>
      </c>
    </row>
    <row r="90" spans="1:65" s="2" customFormat="1" ht="16.5" customHeight="1">
      <c r="A90" s="34"/>
      <c r="B90" s="35"/>
      <c r="C90" s="173" t="s">
        <v>83</v>
      </c>
      <c r="D90" s="173" t="s">
        <v>130</v>
      </c>
      <c r="E90" s="174" t="s">
        <v>131</v>
      </c>
      <c r="F90" s="175" t="s">
        <v>132</v>
      </c>
      <c r="G90" s="176" t="s">
        <v>133</v>
      </c>
      <c r="H90" s="177">
        <v>83.26</v>
      </c>
      <c r="I90" s="178"/>
      <c r="J90" s="179">
        <f>ROUND(I90*H90,2)</f>
        <v>0</v>
      </c>
      <c r="K90" s="175" t="s">
        <v>134</v>
      </c>
      <c r="L90" s="39"/>
      <c r="M90" s="180" t="s">
        <v>19</v>
      </c>
      <c r="N90" s="181" t="s">
        <v>46</v>
      </c>
      <c r="O90" s="64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84" t="s">
        <v>135</v>
      </c>
      <c r="AT90" s="184" t="s">
        <v>130</v>
      </c>
      <c r="AU90" s="184" t="s">
        <v>85</v>
      </c>
      <c r="AY90" s="17" t="s">
        <v>126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7" t="s">
        <v>83</v>
      </c>
      <c r="BK90" s="185">
        <f>ROUND(I90*H90,2)</f>
        <v>0</v>
      </c>
      <c r="BL90" s="17" t="s">
        <v>135</v>
      </c>
      <c r="BM90" s="184" t="s">
        <v>307</v>
      </c>
    </row>
    <row r="91" spans="2:63" s="12" customFormat="1" ht="22.9" customHeight="1">
      <c r="B91" s="157"/>
      <c r="C91" s="158"/>
      <c r="D91" s="159" t="s">
        <v>74</v>
      </c>
      <c r="E91" s="171" t="s">
        <v>200</v>
      </c>
      <c r="F91" s="171" t="s">
        <v>308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SUM(P92:P95)</f>
        <v>0</v>
      </c>
      <c r="Q91" s="165"/>
      <c r="R91" s="166">
        <f>SUM(R92:R95)</f>
        <v>0</v>
      </c>
      <c r="S91" s="165"/>
      <c r="T91" s="167">
        <f>SUM(T92:T95)</f>
        <v>0.01705</v>
      </c>
      <c r="AR91" s="168" t="s">
        <v>83</v>
      </c>
      <c r="AT91" s="169" t="s">
        <v>74</v>
      </c>
      <c r="AU91" s="169" t="s">
        <v>83</v>
      </c>
      <c r="AY91" s="168" t="s">
        <v>126</v>
      </c>
      <c r="BK91" s="170">
        <f>SUM(BK92:BK95)</f>
        <v>0</v>
      </c>
    </row>
    <row r="92" spans="1:65" s="2" customFormat="1" ht="16.5" customHeight="1">
      <c r="A92" s="34"/>
      <c r="B92" s="35"/>
      <c r="C92" s="173" t="s">
        <v>85</v>
      </c>
      <c r="D92" s="173" t="s">
        <v>130</v>
      </c>
      <c r="E92" s="174" t="s">
        <v>309</v>
      </c>
      <c r="F92" s="175" t="s">
        <v>310</v>
      </c>
      <c r="G92" s="176" t="s">
        <v>144</v>
      </c>
      <c r="H92" s="177">
        <v>1</v>
      </c>
      <c r="I92" s="178"/>
      <c r="J92" s="179">
        <f>ROUND(I92*H92,2)</f>
        <v>0</v>
      </c>
      <c r="K92" s="175" t="s">
        <v>145</v>
      </c>
      <c r="L92" s="39"/>
      <c r="M92" s="180" t="s">
        <v>19</v>
      </c>
      <c r="N92" s="181" t="s">
        <v>46</v>
      </c>
      <c r="O92" s="64"/>
      <c r="P92" s="182">
        <f>O92*H92</f>
        <v>0</v>
      </c>
      <c r="Q92" s="182">
        <v>0</v>
      </c>
      <c r="R92" s="182">
        <f>Q92*H92</f>
        <v>0</v>
      </c>
      <c r="S92" s="182">
        <v>0.01705</v>
      </c>
      <c r="T92" s="183">
        <f>S92*H92</f>
        <v>0.01705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135</v>
      </c>
      <c r="AT92" s="184" t="s">
        <v>130</v>
      </c>
      <c r="AU92" s="184" t="s">
        <v>85</v>
      </c>
      <c r="AY92" s="17" t="s">
        <v>126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83</v>
      </c>
      <c r="BK92" s="185">
        <f>ROUND(I92*H92,2)</f>
        <v>0</v>
      </c>
      <c r="BL92" s="17" t="s">
        <v>135</v>
      </c>
      <c r="BM92" s="184" t="s">
        <v>311</v>
      </c>
    </row>
    <row r="93" spans="1:65" s="2" customFormat="1" ht="16.5" customHeight="1">
      <c r="A93" s="34"/>
      <c r="B93" s="35"/>
      <c r="C93" s="173" t="s">
        <v>173</v>
      </c>
      <c r="D93" s="173" t="s">
        <v>130</v>
      </c>
      <c r="E93" s="174" t="s">
        <v>312</v>
      </c>
      <c r="F93" s="175" t="s">
        <v>313</v>
      </c>
      <c r="G93" s="176" t="s">
        <v>133</v>
      </c>
      <c r="H93" s="177">
        <v>120.56</v>
      </c>
      <c r="I93" s="178"/>
      <c r="J93" s="179">
        <f>ROUND(I93*H93,2)</f>
        <v>0</v>
      </c>
      <c r="K93" s="175" t="s">
        <v>134</v>
      </c>
      <c r="L93" s="39"/>
      <c r="M93" s="180" t="s">
        <v>19</v>
      </c>
      <c r="N93" s="181" t="s">
        <v>46</v>
      </c>
      <c r="O93" s="64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84" t="s">
        <v>135</v>
      </c>
      <c r="AT93" s="184" t="s">
        <v>130</v>
      </c>
      <c r="AU93" s="184" t="s">
        <v>85</v>
      </c>
      <c r="AY93" s="17" t="s">
        <v>126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7" t="s">
        <v>83</v>
      </c>
      <c r="BK93" s="185">
        <f>ROUND(I93*H93,2)</f>
        <v>0</v>
      </c>
      <c r="BL93" s="17" t="s">
        <v>135</v>
      </c>
      <c r="BM93" s="184" t="s">
        <v>314</v>
      </c>
    </row>
    <row r="94" spans="2:51" s="13" customFormat="1" ht="11.25">
      <c r="B94" s="186"/>
      <c r="C94" s="187"/>
      <c r="D94" s="188" t="s">
        <v>137</v>
      </c>
      <c r="E94" s="189" t="s">
        <v>19</v>
      </c>
      <c r="F94" s="190" t="s">
        <v>315</v>
      </c>
      <c r="G94" s="187"/>
      <c r="H94" s="191">
        <v>120.56</v>
      </c>
      <c r="I94" s="192"/>
      <c r="J94" s="187"/>
      <c r="K94" s="187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137</v>
      </c>
      <c r="AU94" s="197" t="s">
        <v>85</v>
      </c>
      <c r="AV94" s="13" t="s">
        <v>85</v>
      </c>
      <c r="AW94" s="13" t="s">
        <v>36</v>
      </c>
      <c r="AX94" s="13" t="s">
        <v>83</v>
      </c>
      <c r="AY94" s="197" t="s">
        <v>126</v>
      </c>
    </row>
    <row r="95" spans="1:65" s="2" customFormat="1" ht="16.5" customHeight="1">
      <c r="A95" s="34"/>
      <c r="B95" s="35"/>
      <c r="C95" s="173" t="s">
        <v>135</v>
      </c>
      <c r="D95" s="173" t="s">
        <v>130</v>
      </c>
      <c r="E95" s="174" t="s">
        <v>316</v>
      </c>
      <c r="F95" s="175" t="s">
        <v>317</v>
      </c>
      <c r="G95" s="176" t="s">
        <v>133</v>
      </c>
      <c r="H95" s="177">
        <v>112.2</v>
      </c>
      <c r="I95" s="178"/>
      <c r="J95" s="179">
        <f>ROUND(I95*H95,2)</f>
        <v>0</v>
      </c>
      <c r="K95" s="175" t="s">
        <v>134</v>
      </c>
      <c r="L95" s="39"/>
      <c r="M95" s="180" t="s">
        <v>19</v>
      </c>
      <c r="N95" s="181" t="s">
        <v>46</v>
      </c>
      <c r="O95" s="64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135</v>
      </c>
      <c r="AT95" s="184" t="s">
        <v>130</v>
      </c>
      <c r="AU95" s="184" t="s">
        <v>85</v>
      </c>
      <c r="AY95" s="17" t="s">
        <v>126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83</v>
      </c>
      <c r="BK95" s="185">
        <f>ROUND(I95*H95,2)</f>
        <v>0</v>
      </c>
      <c r="BL95" s="17" t="s">
        <v>135</v>
      </c>
      <c r="BM95" s="184" t="s">
        <v>318</v>
      </c>
    </row>
    <row r="96" spans="2:63" s="12" customFormat="1" ht="25.9" customHeight="1">
      <c r="B96" s="157"/>
      <c r="C96" s="158"/>
      <c r="D96" s="159" t="s">
        <v>74</v>
      </c>
      <c r="E96" s="160" t="s">
        <v>162</v>
      </c>
      <c r="F96" s="160" t="s">
        <v>163</v>
      </c>
      <c r="G96" s="158"/>
      <c r="H96" s="158"/>
      <c r="I96" s="161"/>
      <c r="J96" s="162">
        <f>BK96</f>
        <v>0</v>
      </c>
      <c r="K96" s="158"/>
      <c r="L96" s="163"/>
      <c r="M96" s="164"/>
      <c r="N96" s="165"/>
      <c r="O96" s="165"/>
      <c r="P96" s="166">
        <f>P97</f>
        <v>0</v>
      </c>
      <c r="Q96" s="165"/>
      <c r="R96" s="166">
        <f>R97</f>
        <v>1.151348</v>
      </c>
      <c r="S96" s="165"/>
      <c r="T96" s="167">
        <f>T97</f>
        <v>0</v>
      </c>
      <c r="AR96" s="168" t="s">
        <v>85</v>
      </c>
      <c r="AT96" s="169" t="s">
        <v>74</v>
      </c>
      <c r="AU96" s="169" t="s">
        <v>75</v>
      </c>
      <c r="AY96" s="168" t="s">
        <v>126</v>
      </c>
      <c r="BK96" s="170">
        <f>BK97</f>
        <v>0</v>
      </c>
    </row>
    <row r="97" spans="2:63" s="12" customFormat="1" ht="22.9" customHeight="1">
      <c r="B97" s="157"/>
      <c r="C97" s="158"/>
      <c r="D97" s="159" t="s">
        <v>74</v>
      </c>
      <c r="E97" s="171" t="s">
        <v>319</v>
      </c>
      <c r="F97" s="171" t="s">
        <v>320</v>
      </c>
      <c r="G97" s="158"/>
      <c r="H97" s="158"/>
      <c r="I97" s="161"/>
      <c r="J97" s="172">
        <f>BK97</f>
        <v>0</v>
      </c>
      <c r="K97" s="158"/>
      <c r="L97" s="163"/>
      <c r="M97" s="164"/>
      <c r="N97" s="165"/>
      <c r="O97" s="165"/>
      <c r="P97" s="166">
        <f>SUM(P98:P102)</f>
        <v>0</v>
      </c>
      <c r="Q97" s="165"/>
      <c r="R97" s="166">
        <f>SUM(R98:R102)</f>
        <v>1.151348</v>
      </c>
      <c r="S97" s="165"/>
      <c r="T97" s="167">
        <f>SUM(T98:T102)</f>
        <v>0</v>
      </c>
      <c r="AR97" s="168" t="s">
        <v>85</v>
      </c>
      <c r="AT97" s="169" t="s">
        <v>74</v>
      </c>
      <c r="AU97" s="169" t="s">
        <v>83</v>
      </c>
      <c r="AY97" s="168" t="s">
        <v>126</v>
      </c>
      <c r="BK97" s="170">
        <f>SUM(BK98:BK102)</f>
        <v>0</v>
      </c>
    </row>
    <row r="98" spans="1:65" s="2" customFormat="1" ht="16.5" customHeight="1">
      <c r="A98" s="34"/>
      <c r="B98" s="35"/>
      <c r="C98" s="173" t="s">
        <v>181</v>
      </c>
      <c r="D98" s="173" t="s">
        <v>130</v>
      </c>
      <c r="E98" s="174" t="s">
        <v>321</v>
      </c>
      <c r="F98" s="175" t="s">
        <v>322</v>
      </c>
      <c r="G98" s="176" t="s">
        <v>133</v>
      </c>
      <c r="H98" s="177">
        <v>120.56</v>
      </c>
      <c r="I98" s="178"/>
      <c r="J98" s="179">
        <f>ROUND(I98*H98,2)</f>
        <v>0</v>
      </c>
      <c r="K98" s="175" t="s">
        <v>145</v>
      </c>
      <c r="L98" s="39"/>
      <c r="M98" s="180" t="s">
        <v>19</v>
      </c>
      <c r="N98" s="181" t="s">
        <v>46</v>
      </c>
      <c r="O98" s="64"/>
      <c r="P98" s="182">
        <f>O98*H98</f>
        <v>0</v>
      </c>
      <c r="Q98" s="182">
        <v>0.00055</v>
      </c>
      <c r="R98" s="182">
        <f>Q98*H98</f>
        <v>0.066308</v>
      </c>
      <c r="S98" s="182">
        <v>0</v>
      </c>
      <c r="T98" s="183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168</v>
      </c>
      <c r="AT98" s="184" t="s">
        <v>130</v>
      </c>
      <c r="AU98" s="184" t="s">
        <v>85</v>
      </c>
      <c r="AY98" s="17" t="s">
        <v>126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83</v>
      </c>
      <c r="BK98" s="185">
        <f>ROUND(I98*H98,2)</f>
        <v>0</v>
      </c>
      <c r="BL98" s="17" t="s">
        <v>168</v>
      </c>
      <c r="BM98" s="184" t="s">
        <v>323</v>
      </c>
    </row>
    <row r="99" spans="1:47" s="2" customFormat="1" ht="29.25">
      <c r="A99" s="34"/>
      <c r="B99" s="35"/>
      <c r="C99" s="36"/>
      <c r="D99" s="188" t="s">
        <v>153</v>
      </c>
      <c r="E99" s="36"/>
      <c r="F99" s="208" t="s">
        <v>324</v>
      </c>
      <c r="G99" s="36"/>
      <c r="H99" s="36"/>
      <c r="I99" s="209"/>
      <c r="J99" s="36"/>
      <c r="K99" s="36"/>
      <c r="L99" s="39"/>
      <c r="M99" s="210"/>
      <c r="N99" s="211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153</v>
      </c>
      <c r="AU99" s="17" t="s">
        <v>85</v>
      </c>
    </row>
    <row r="100" spans="1:65" s="2" customFormat="1" ht="24">
      <c r="A100" s="34"/>
      <c r="B100" s="35"/>
      <c r="C100" s="173" t="s">
        <v>185</v>
      </c>
      <c r="D100" s="173" t="s">
        <v>130</v>
      </c>
      <c r="E100" s="174" t="s">
        <v>325</v>
      </c>
      <c r="F100" s="175" t="s">
        <v>326</v>
      </c>
      <c r="G100" s="176" t="s">
        <v>133</v>
      </c>
      <c r="H100" s="177">
        <v>120.56</v>
      </c>
      <c r="I100" s="178"/>
      <c r="J100" s="179">
        <f>ROUND(I100*H100,2)</f>
        <v>0</v>
      </c>
      <c r="K100" s="175" t="s">
        <v>145</v>
      </c>
      <c r="L100" s="39"/>
      <c r="M100" s="180" t="s">
        <v>19</v>
      </c>
      <c r="N100" s="181" t="s">
        <v>46</v>
      </c>
      <c r="O100" s="64"/>
      <c r="P100" s="182">
        <f>O100*H100</f>
        <v>0</v>
      </c>
      <c r="Q100" s="182">
        <v>0.009</v>
      </c>
      <c r="R100" s="182">
        <f>Q100*H100</f>
        <v>1.08504</v>
      </c>
      <c r="S100" s="182">
        <v>0</v>
      </c>
      <c r="T100" s="183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84" t="s">
        <v>168</v>
      </c>
      <c r="AT100" s="184" t="s">
        <v>130</v>
      </c>
      <c r="AU100" s="184" t="s">
        <v>85</v>
      </c>
      <c r="AY100" s="17" t="s">
        <v>126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7" t="s">
        <v>83</v>
      </c>
      <c r="BK100" s="185">
        <f>ROUND(I100*H100,2)</f>
        <v>0</v>
      </c>
      <c r="BL100" s="17" t="s">
        <v>168</v>
      </c>
      <c r="BM100" s="184" t="s">
        <v>327</v>
      </c>
    </row>
    <row r="101" spans="1:47" s="2" customFormat="1" ht="29.25">
      <c r="A101" s="34"/>
      <c r="B101" s="35"/>
      <c r="C101" s="36"/>
      <c r="D101" s="188" t="s">
        <v>153</v>
      </c>
      <c r="E101" s="36"/>
      <c r="F101" s="208" t="s">
        <v>324</v>
      </c>
      <c r="G101" s="36"/>
      <c r="H101" s="36"/>
      <c r="I101" s="209"/>
      <c r="J101" s="36"/>
      <c r="K101" s="36"/>
      <c r="L101" s="39"/>
      <c r="M101" s="210"/>
      <c r="N101" s="211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153</v>
      </c>
      <c r="AU101" s="17" t="s">
        <v>85</v>
      </c>
    </row>
    <row r="102" spans="1:65" s="2" customFormat="1" ht="24">
      <c r="A102" s="34"/>
      <c r="B102" s="35"/>
      <c r="C102" s="173" t="s">
        <v>191</v>
      </c>
      <c r="D102" s="173" t="s">
        <v>130</v>
      </c>
      <c r="E102" s="174" t="s">
        <v>328</v>
      </c>
      <c r="F102" s="175" t="s">
        <v>329</v>
      </c>
      <c r="G102" s="176" t="s">
        <v>208</v>
      </c>
      <c r="H102" s="177">
        <v>1.151</v>
      </c>
      <c r="I102" s="178"/>
      <c r="J102" s="179">
        <f>ROUND(I102*H102,2)</f>
        <v>0</v>
      </c>
      <c r="K102" s="175" t="s">
        <v>134</v>
      </c>
      <c r="L102" s="39"/>
      <c r="M102" s="180" t="s">
        <v>19</v>
      </c>
      <c r="N102" s="181" t="s">
        <v>46</v>
      </c>
      <c r="O102" s="64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168</v>
      </c>
      <c r="AT102" s="184" t="s">
        <v>130</v>
      </c>
      <c r="AU102" s="184" t="s">
        <v>85</v>
      </c>
      <c r="AY102" s="17" t="s">
        <v>126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83</v>
      </c>
      <c r="BK102" s="185">
        <f>ROUND(I102*H102,2)</f>
        <v>0</v>
      </c>
      <c r="BL102" s="17" t="s">
        <v>168</v>
      </c>
      <c r="BM102" s="184" t="s">
        <v>330</v>
      </c>
    </row>
    <row r="103" spans="2:63" s="12" customFormat="1" ht="25.9" customHeight="1">
      <c r="B103" s="157"/>
      <c r="C103" s="158"/>
      <c r="D103" s="159" t="s">
        <v>74</v>
      </c>
      <c r="E103" s="160" t="s">
        <v>265</v>
      </c>
      <c r="F103" s="160" t="s">
        <v>266</v>
      </c>
      <c r="G103" s="158"/>
      <c r="H103" s="158"/>
      <c r="I103" s="161"/>
      <c r="J103" s="162">
        <f>BK103</f>
        <v>0</v>
      </c>
      <c r="K103" s="158"/>
      <c r="L103" s="163"/>
      <c r="M103" s="164"/>
      <c r="N103" s="165"/>
      <c r="O103" s="165"/>
      <c r="P103" s="166">
        <f>P104+P106</f>
        <v>0</v>
      </c>
      <c r="Q103" s="165"/>
      <c r="R103" s="166">
        <f>R104+R106</f>
        <v>0</v>
      </c>
      <c r="S103" s="165"/>
      <c r="T103" s="167">
        <f>T104+T106</f>
        <v>0</v>
      </c>
      <c r="AR103" s="168" t="s">
        <v>181</v>
      </c>
      <c r="AT103" s="169" t="s">
        <v>74</v>
      </c>
      <c r="AU103" s="169" t="s">
        <v>75</v>
      </c>
      <c r="AY103" s="168" t="s">
        <v>126</v>
      </c>
      <c r="BK103" s="170">
        <f>BK104+BK106</f>
        <v>0</v>
      </c>
    </row>
    <row r="104" spans="2:63" s="12" customFormat="1" ht="22.9" customHeight="1">
      <c r="B104" s="157"/>
      <c r="C104" s="158"/>
      <c r="D104" s="159" t="s">
        <v>74</v>
      </c>
      <c r="E104" s="171" t="s">
        <v>267</v>
      </c>
      <c r="F104" s="171" t="s">
        <v>268</v>
      </c>
      <c r="G104" s="158"/>
      <c r="H104" s="158"/>
      <c r="I104" s="161"/>
      <c r="J104" s="172">
        <f>BK104</f>
        <v>0</v>
      </c>
      <c r="K104" s="158"/>
      <c r="L104" s="163"/>
      <c r="M104" s="164"/>
      <c r="N104" s="165"/>
      <c r="O104" s="165"/>
      <c r="P104" s="166">
        <f>P105</f>
        <v>0</v>
      </c>
      <c r="Q104" s="165"/>
      <c r="R104" s="166">
        <f>R105</f>
        <v>0</v>
      </c>
      <c r="S104" s="165"/>
      <c r="T104" s="167">
        <f>T105</f>
        <v>0</v>
      </c>
      <c r="AR104" s="168" t="s">
        <v>181</v>
      </c>
      <c r="AT104" s="169" t="s">
        <v>74</v>
      </c>
      <c r="AU104" s="169" t="s">
        <v>83</v>
      </c>
      <c r="AY104" s="168" t="s">
        <v>126</v>
      </c>
      <c r="BK104" s="170">
        <f>BK105</f>
        <v>0</v>
      </c>
    </row>
    <row r="105" spans="1:65" s="2" customFormat="1" ht="16.5" customHeight="1">
      <c r="A105" s="34"/>
      <c r="B105" s="35"/>
      <c r="C105" s="173" t="s">
        <v>151</v>
      </c>
      <c r="D105" s="173" t="s">
        <v>130</v>
      </c>
      <c r="E105" s="174" t="s">
        <v>269</v>
      </c>
      <c r="F105" s="175" t="s">
        <v>270</v>
      </c>
      <c r="G105" s="176" t="s">
        <v>271</v>
      </c>
      <c r="H105" s="177">
        <v>1</v>
      </c>
      <c r="I105" s="178"/>
      <c r="J105" s="179">
        <f>ROUND(I105*H105,2)</f>
        <v>0</v>
      </c>
      <c r="K105" s="175" t="s">
        <v>134</v>
      </c>
      <c r="L105" s="39"/>
      <c r="M105" s="180" t="s">
        <v>19</v>
      </c>
      <c r="N105" s="181" t="s">
        <v>46</v>
      </c>
      <c r="O105" s="64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272</v>
      </c>
      <c r="AT105" s="184" t="s">
        <v>130</v>
      </c>
      <c r="AU105" s="184" t="s">
        <v>85</v>
      </c>
      <c r="AY105" s="17" t="s">
        <v>126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83</v>
      </c>
      <c r="BK105" s="185">
        <f>ROUND(I105*H105,2)</f>
        <v>0</v>
      </c>
      <c r="BL105" s="17" t="s">
        <v>272</v>
      </c>
      <c r="BM105" s="184" t="s">
        <v>331</v>
      </c>
    </row>
    <row r="106" spans="2:63" s="12" customFormat="1" ht="22.9" customHeight="1">
      <c r="B106" s="157"/>
      <c r="C106" s="158"/>
      <c r="D106" s="159" t="s">
        <v>74</v>
      </c>
      <c r="E106" s="171" t="s">
        <v>332</v>
      </c>
      <c r="F106" s="171" t="s">
        <v>333</v>
      </c>
      <c r="G106" s="158"/>
      <c r="H106" s="158"/>
      <c r="I106" s="161"/>
      <c r="J106" s="172">
        <f>BK106</f>
        <v>0</v>
      </c>
      <c r="K106" s="158"/>
      <c r="L106" s="163"/>
      <c r="M106" s="164"/>
      <c r="N106" s="165"/>
      <c r="O106" s="165"/>
      <c r="P106" s="166">
        <f>P107</f>
        <v>0</v>
      </c>
      <c r="Q106" s="165"/>
      <c r="R106" s="166">
        <f>R107</f>
        <v>0</v>
      </c>
      <c r="S106" s="165"/>
      <c r="T106" s="167">
        <f>T107</f>
        <v>0</v>
      </c>
      <c r="AR106" s="168" t="s">
        <v>181</v>
      </c>
      <c r="AT106" s="169" t="s">
        <v>74</v>
      </c>
      <c r="AU106" s="169" t="s">
        <v>83</v>
      </c>
      <c r="AY106" s="168" t="s">
        <v>126</v>
      </c>
      <c r="BK106" s="170">
        <f>BK107</f>
        <v>0</v>
      </c>
    </row>
    <row r="107" spans="1:65" s="2" customFormat="1" ht="16.5" customHeight="1">
      <c r="A107" s="34"/>
      <c r="B107" s="35"/>
      <c r="C107" s="173" t="s">
        <v>200</v>
      </c>
      <c r="D107" s="173" t="s">
        <v>130</v>
      </c>
      <c r="E107" s="174" t="s">
        <v>334</v>
      </c>
      <c r="F107" s="175" t="s">
        <v>335</v>
      </c>
      <c r="G107" s="176" t="s">
        <v>271</v>
      </c>
      <c r="H107" s="177">
        <v>1</v>
      </c>
      <c r="I107" s="178"/>
      <c r="J107" s="179">
        <f>ROUND(I107*H107,2)</f>
        <v>0</v>
      </c>
      <c r="K107" s="175" t="s">
        <v>134</v>
      </c>
      <c r="L107" s="39"/>
      <c r="M107" s="212" t="s">
        <v>19</v>
      </c>
      <c r="N107" s="213" t="s">
        <v>46</v>
      </c>
      <c r="O107" s="214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84" t="s">
        <v>272</v>
      </c>
      <c r="AT107" s="184" t="s">
        <v>130</v>
      </c>
      <c r="AU107" s="184" t="s">
        <v>85</v>
      </c>
      <c r="AY107" s="17" t="s">
        <v>126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7" t="s">
        <v>83</v>
      </c>
      <c r="BK107" s="185">
        <f>ROUND(I107*H107,2)</f>
        <v>0</v>
      </c>
      <c r="BL107" s="17" t="s">
        <v>272</v>
      </c>
      <c r="BM107" s="184" t="s">
        <v>336</v>
      </c>
    </row>
    <row r="108" spans="1:31" s="2" customFormat="1" ht="6.95" customHeight="1">
      <c r="A108" s="34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39"/>
      <c r="M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</sheetData>
  <sheetProtection algorithmName="SHA-512" hashValue="HPXz9EbwmYquy9/95/ZVVeHQYzygvcK5niw/a4y2Bi2PpXkbCgypXSBP6b4y6Xi4G0pO5GPEkrDmqyUEvqlVyw==" saltValue="bg3vS8WB5kXOpuMqeXqJP5MoL2sKs435ZX24/yHNSb1ycr2In2f01DkUhNF8PdRxTYPEHGFVeFREtdeaF7coiw==" spinCount="100000" sheet="1" objects="1" scenarios="1" formatColumns="0" formatRows="0" autoFilter="0"/>
  <autoFilter ref="C86:K10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7" t="s">
        <v>96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85</v>
      </c>
    </row>
    <row r="4" spans="2:46" s="1" customFormat="1" ht="24.95" customHeight="1">
      <c r="B4" s="20"/>
      <c r="D4" s="103" t="s">
        <v>97</v>
      </c>
      <c r="L4" s="20"/>
      <c r="M4" s="104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5" t="s">
        <v>16</v>
      </c>
      <c r="L6" s="20"/>
    </row>
    <row r="7" spans="2:12" s="1" customFormat="1" ht="16.5" customHeight="1">
      <c r="B7" s="20"/>
      <c r="E7" s="352" t="str">
        <f>'Rekapitulace stavby'!K6</f>
        <v>Venkovní opravy a údržba objektu knihovna, multimediální centrum ATLANTIK</v>
      </c>
      <c r="F7" s="353"/>
      <c r="G7" s="353"/>
      <c r="H7" s="353"/>
      <c r="L7" s="20"/>
    </row>
    <row r="8" spans="1:31" s="2" customFormat="1" ht="12" customHeight="1">
      <c r="A8" s="34"/>
      <c r="B8" s="39"/>
      <c r="C8" s="34"/>
      <c r="D8" s="105" t="s">
        <v>98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4" t="s">
        <v>337</v>
      </c>
      <c r="F9" s="355"/>
      <c r="G9" s="355"/>
      <c r="H9" s="355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19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5" t="s">
        <v>21</v>
      </c>
      <c r="E12" s="34"/>
      <c r="F12" s="107" t="s">
        <v>22</v>
      </c>
      <c r="G12" s="34"/>
      <c r="H12" s="34"/>
      <c r="I12" s="105" t="s">
        <v>23</v>
      </c>
      <c r="J12" s="108" t="str">
        <f>'Rekapitulace stavby'!AN8</f>
        <v>11. 3. 2021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5" t="s">
        <v>25</v>
      </c>
      <c r="E14" s="34"/>
      <c r="F14" s="34"/>
      <c r="G14" s="34"/>
      <c r="H14" s="34"/>
      <c r="I14" s="105" t="s">
        <v>26</v>
      </c>
      <c r="J14" s="107" t="s">
        <v>27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7" t="s">
        <v>28</v>
      </c>
      <c r="F15" s="34"/>
      <c r="G15" s="34"/>
      <c r="H15" s="34"/>
      <c r="I15" s="105" t="s">
        <v>29</v>
      </c>
      <c r="J15" s="107" t="s">
        <v>19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30</v>
      </c>
      <c r="E17" s="34"/>
      <c r="F17" s="34"/>
      <c r="G17" s="34"/>
      <c r="H17" s="34"/>
      <c r="I17" s="105" t="s">
        <v>26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6" t="str">
        <f>'Rekapitulace stavby'!E14</f>
        <v>Vyplň údaj</v>
      </c>
      <c r="F18" s="357"/>
      <c r="G18" s="357"/>
      <c r="H18" s="357"/>
      <c r="I18" s="105" t="s">
        <v>29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32</v>
      </c>
      <c r="E20" s="34"/>
      <c r="F20" s="34"/>
      <c r="G20" s="34"/>
      <c r="H20" s="34"/>
      <c r="I20" s="105" t="s">
        <v>26</v>
      </c>
      <c r="J20" s="107" t="s">
        <v>33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34</v>
      </c>
      <c r="F21" s="34"/>
      <c r="G21" s="34"/>
      <c r="H21" s="34"/>
      <c r="I21" s="105" t="s">
        <v>29</v>
      </c>
      <c r="J21" s="107" t="s">
        <v>35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37</v>
      </c>
      <c r="E23" s="34"/>
      <c r="F23" s="34"/>
      <c r="G23" s="34"/>
      <c r="H23" s="34"/>
      <c r="I23" s="105" t="s">
        <v>26</v>
      </c>
      <c r="J23" s="107" t="str">
        <f>IF('Rekapitulace stavby'!AN19="","",'Rekapitulace stavby'!AN19)</f>
        <v/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tr">
        <f>IF('Rekapitulace stavby'!E20="","",'Rekapitulace stavby'!E20)</f>
        <v xml:space="preserve"> </v>
      </c>
      <c r="F24" s="34"/>
      <c r="G24" s="34"/>
      <c r="H24" s="34"/>
      <c r="I24" s="105" t="s">
        <v>29</v>
      </c>
      <c r="J24" s="107" t="str">
        <f>IF('Rekapitulace stavby'!AN20="","",'Rekapitulace stavby'!AN20)</f>
        <v/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39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09"/>
      <c r="B27" s="110"/>
      <c r="C27" s="109"/>
      <c r="D27" s="109"/>
      <c r="E27" s="358" t="s">
        <v>19</v>
      </c>
      <c r="F27" s="358"/>
      <c r="G27" s="358"/>
      <c r="H27" s="358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41</v>
      </c>
      <c r="E30" s="34"/>
      <c r="F30" s="34"/>
      <c r="G30" s="34"/>
      <c r="H30" s="34"/>
      <c r="I30" s="34"/>
      <c r="J30" s="114">
        <f>ROUND(J83,2)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43</v>
      </c>
      <c r="G32" s="34"/>
      <c r="H32" s="34"/>
      <c r="I32" s="115" t="s">
        <v>42</v>
      </c>
      <c r="J32" s="115" t="s">
        <v>44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45</v>
      </c>
      <c r="E33" s="105" t="s">
        <v>46</v>
      </c>
      <c r="F33" s="117">
        <f>ROUND((SUM(BE83:BE92)),2)</f>
        <v>0</v>
      </c>
      <c r="G33" s="34"/>
      <c r="H33" s="34"/>
      <c r="I33" s="118">
        <v>0.21</v>
      </c>
      <c r="J33" s="117">
        <f>ROUND(((SUM(BE83:BE92))*I33),2)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47</v>
      </c>
      <c r="F34" s="117">
        <f>ROUND((SUM(BF83:BF92)),2)</f>
        <v>0</v>
      </c>
      <c r="G34" s="34"/>
      <c r="H34" s="34"/>
      <c r="I34" s="118">
        <v>0.15</v>
      </c>
      <c r="J34" s="117">
        <f>ROUND(((SUM(BF83:BF92))*I34),2)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5" t="s">
        <v>48</v>
      </c>
      <c r="F35" s="117">
        <f>ROUND((SUM(BG83:BG92)),2)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5" t="s">
        <v>49</v>
      </c>
      <c r="F36" s="117">
        <f>ROUND((SUM(BH83:BH92)),2)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5" t="s">
        <v>50</v>
      </c>
      <c r="F37" s="117">
        <f>ROUND((SUM(BI83:BI92)),2)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100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9" t="str">
        <f>E7</f>
        <v>Venkovní opravy a údržba objektu knihovna, multimediální centrum ATLANTIK</v>
      </c>
      <c r="F48" s="360"/>
      <c r="G48" s="360"/>
      <c r="H48" s="360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98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12" t="str">
        <f>E9</f>
        <v>E - Obnova nátěru desek fasády se jmény autorů knih</v>
      </c>
      <c r="F50" s="361"/>
      <c r="G50" s="361"/>
      <c r="H50" s="361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6"/>
      <c r="E52" s="36"/>
      <c r="F52" s="27" t="str">
        <f>F12</f>
        <v>Děčín I</v>
      </c>
      <c r="G52" s="36"/>
      <c r="H52" s="36"/>
      <c r="I52" s="29" t="s">
        <v>23</v>
      </c>
      <c r="J52" s="59" t="str">
        <f>IF(J12="","",J12)</f>
        <v>11. 3. 2021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25</v>
      </c>
      <c r="D54" s="36"/>
      <c r="E54" s="36"/>
      <c r="F54" s="27" t="str">
        <f>E15</f>
        <v>Statutární město Děčín</v>
      </c>
      <c r="G54" s="36"/>
      <c r="H54" s="36"/>
      <c r="I54" s="29" t="s">
        <v>32</v>
      </c>
      <c r="J54" s="32" t="str">
        <f>E21</f>
        <v>Vladimír Vidai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30</v>
      </c>
      <c r="D55" s="36"/>
      <c r="E55" s="36"/>
      <c r="F55" s="27" t="str">
        <f>IF(E18="","",E18)</f>
        <v>Vyplň údaj</v>
      </c>
      <c r="G55" s="36"/>
      <c r="H55" s="36"/>
      <c r="I55" s="29" t="s">
        <v>37</v>
      </c>
      <c r="J55" s="32" t="str">
        <f>E24</f>
        <v xml:space="preserve"> 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0" t="s">
        <v>101</v>
      </c>
      <c r="D57" s="131"/>
      <c r="E57" s="131"/>
      <c r="F57" s="131"/>
      <c r="G57" s="131"/>
      <c r="H57" s="131"/>
      <c r="I57" s="131"/>
      <c r="J57" s="132" t="s">
        <v>102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73</v>
      </c>
      <c r="D59" s="36"/>
      <c r="E59" s="36"/>
      <c r="F59" s="36"/>
      <c r="G59" s="36"/>
      <c r="H59" s="36"/>
      <c r="I59" s="36"/>
      <c r="J59" s="77">
        <f>J83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103</v>
      </c>
    </row>
    <row r="60" spans="2:12" s="9" customFormat="1" ht="24.95" customHeight="1">
      <c r="B60" s="134"/>
      <c r="C60" s="135"/>
      <c r="D60" s="136" t="s">
        <v>108</v>
      </c>
      <c r="E60" s="137"/>
      <c r="F60" s="137"/>
      <c r="G60" s="137"/>
      <c r="H60" s="137"/>
      <c r="I60" s="137"/>
      <c r="J60" s="138">
        <f>J84</f>
        <v>0</v>
      </c>
      <c r="K60" s="135"/>
      <c r="L60" s="139"/>
    </row>
    <row r="61" spans="2:12" s="10" customFormat="1" ht="19.9" customHeight="1">
      <c r="B61" s="140"/>
      <c r="C61" s="141"/>
      <c r="D61" s="142" t="s">
        <v>338</v>
      </c>
      <c r="E61" s="143"/>
      <c r="F61" s="143"/>
      <c r="G61" s="143"/>
      <c r="H61" s="143"/>
      <c r="I61" s="143"/>
      <c r="J61" s="144">
        <f>J85</f>
        <v>0</v>
      </c>
      <c r="K61" s="141"/>
      <c r="L61" s="145"/>
    </row>
    <row r="62" spans="2:12" s="9" customFormat="1" ht="24.95" customHeight="1">
      <c r="B62" s="134"/>
      <c r="C62" s="135"/>
      <c r="D62" s="136" t="s">
        <v>242</v>
      </c>
      <c r="E62" s="137"/>
      <c r="F62" s="137"/>
      <c r="G62" s="137"/>
      <c r="H62" s="137"/>
      <c r="I62" s="137"/>
      <c r="J62" s="138">
        <f>J90</f>
        <v>0</v>
      </c>
      <c r="K62" s="135"/>
      <c r="L62" s="139"/>
    </row>
    <row r="63" spans="2:12" s="10" customFormat="1" ht="19.9" customHeight="1">
      <c r="B63" s="140"/>
      <c r="C63" s="141"/>
      <c r="D63" s="142" t="s">
        <v>304</v>
      </c>
      <c r="E63" s="143"/>
      <c r="F63" s="143"/>
      <c r="G63" s="143"/>
      <c r="H63" s="143"/>
      <c r="I63" s="143"/>
      <c r="J63" s="144">
        <f>J91</f>
        <v>0</v>
      </c>
      <c r="K63" s="141"/>
      <c r="L63" s="145"/>
    </row>
    <row r="64" spans="1:31" s="2" customFormat="1" ht="21.75" customHeight="1">
      <c r="A64" s="34"/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106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10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3" t="s">
        <v>111</v>
      </c>
      <c r="D70" s="36"/>
      <c r="E70" s="36"/>
      <c r="F70" s="36"/>
      <c r="G70" s="36"/>
      <c r="H70" s="36"/>
      <c r="I70" s="36"/>
      <c r="J70" s="36"/>
      <c r="K70" s="36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6"/>
      <c r="D71" s="36"/>
      <c r="E71" s="36"/>
      <c r="F71" s="36"/>
      <c r="G71" s="36"/>
      <c r="H71" s="36"/>
      <c r="I71" s="36"/>
      <c r="J71" s="36"/>
      <c r="K71" s="36"/>
      <c r="L71" s="106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16</v>
      </c>
      <c r="D72" s="36"/>
      <c r="E72" s="36"/>
      <c r="F72" s="36"/>
      <c r="G72" s="36"/>
      <c r="H72" s="36"/>
      <c r="I72" s="36"/>
      <c r="J72" s="36"/>
      <c r="K72" s="36"/>
      <c r="L72" s="106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59" t="str">
        <f>E7</f>
        <v>Venkovní opravy a údržba objektu knihovna, multimediální centrum ATLANTIK</v>
      </c>
      <c r="F73" s="360"/>
      <c r="G73" s="360"/>
      <c r="H73" s="360"/>
      <c r="I73" s="36"/>
      <c r="J73" s="36"/>
      <c r="K73" s="36"/>
      <c r="L73" s="106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98</v>
      </c>
      <c r="D74" s="36"/>
      <c r="E74" s="36"/>
      <c r="F74" s="36"/>
      <c r="G74" s="36"/>
      <c r="H74" s="36"/>
      <c r="I74" s="36"/>
      <c r="J74" s="36"/>
      <c r="K74" s="36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6"/>
      <c r="D75" s="36"/>
      <c r="E75" s="312" t="str">
        <f>E9</f>
        <v>E - Obnova nátěru desek fasády se jmény autorů knih</v>
      </c>
      <c r="F75" s="361"/>
      <c r="G75" s="361"/>
      <c r="H75" s="361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21</v>
      </c>
      <c r="D77" s="36"/>
      <c r="E77" s="36"/>
      <c r="F77" s="27" t="str">
        <f>F12</f>
        <v>Děčín I</v>
      </c>
      <c r="G77" s="36"/>
      <c r="H77" s="36"/>
      <c r="I77" s="29" t="s">
        <v>23</v>
      </c>
      <c r="J77" s="59" t="str">
        <f>IF(J12="","",J12)</f>
        <v>11. 3. 2021</v>
      </c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25</v>
      </c>
      <c r="D79" s="36"/>
      <c r="E79" s="36"/>
      <c r="F79" s="27" t="str">
        <f>E15</f>
        <v>Statutární město Děčín</v>
      </c>
      <c r="G79" s="36"/>
      <c r="H79" s="36"/>
      <c r="I79" s="29" t="s">
        <v>32</v>
      </c>
      <c r="J79" s="32" t="str">
        <f>E21</f>
        <v>Vladimír Vidai</v>
      </c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9" t="s">
        <v>30</v>
      </c>
      <c r="D80" s="36"/>
      <c r="E80" s="36"/>
      <c r="F80" s="27" t="str">
        <f>IF(E18="","",E18)</f>
        <v>Vyplň údaj</v>
      </c>
      <c r="G80" s="36"/>
      <c r="H80" s="36"/>
      <c r="I80" s="29" t="s">
        <v>37</v>
      </c>
      <c r="J80" s="32" t="str">
        <f>E24</f>
        <v xml:space="preserve"> </v>
      </c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46"/>
      <c r="B82" s="147"/>
      <c r="C82" s="148" t="s">
        <v>112</v>
      </c>
      <c r="D82" s="149" t="s">
        <v>60</v>
      </c>
      <c r="E82" s="149" t="s">
        <v>56</v>
      </c>
      <c r="F82" s="149" t="s">
        <v>57</v>
      </c>
      <c r="G82" s="149" t="s">
        <v>113</v>
      </c>
      <c r="H82" s="149" t="s">
        <v>114</v>
      </c>
      <c r="I82" s="149" t="s">
        <v>115</v>
      </c>
      <c r="J82" s="149" t="s">
        <v>102</v>
      </c>
      <c r="K82" s="150" t="s">
        <v>116</v>
      </c>
      <c r="L82" s="151"/>
      <c r="M82" s="68" t="s">
        <v>19</v>
      </c>
      <c r="N82" s="69" t="s">
        <v>45</v>
      </c>
      <c r="O82" s="69" t="s">
        <v>117</v>
      </c>
      <c r="P82" s="69" t="s">
        <v>118</v>
      </c>
      <c r="Q82" s="69" t="s">
        <v>119</v>
      </c>
      <c r="R82" s="69" t="s">
        <v>120</v>
      </c>
      <c r="S82" s="69" t="s">
        <v>121</v>
      </c>
      <c r="T82" s="70" t="s">
        <v>122</v>
      </c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</row>
    <row r="83" spans="1:63" s="2" customFormat="1" ht="22.9" customHeight="1">
      <c r="A83" s="34"/>
      <c r="B83" s="35"/>
      <c r="C83" s="75" t="s">
        <v>123</v>
      </c>
      <c r="D83" s="36"/>
      <c r="E83" s="36"/>
      <c r="F83" s="36"/>
      <c r="G83" s="36"/>
      <c r="H83" s="36"/>
      <c r="I83" s="36"/>
      <c r="J83" s="152">
        <f>BK83</f>
        <v>0</v>
      </c>
      <c r="K83" s="36"/>
      <c r="L83" s="39"/>
      <c r="M83" s="71"/>
      <c r="N83" s="153"/>
      <c r="O83" s="72"/>
      <c r="P83" s="154">
        <f>P84+P90</f>
        <v>0</v>
      </c>
      <c r="Q83" s="72"/>
      <c r="R83" s="154">
        <f>R84+R90</f>
        <v>0</v>
      </c>
      <c r="S83" s="72"/>
      <c r="T83" s="155">
        <f>T84+T90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7" t="s">
        <v>74</v>
      </c>
      <c r="AU83" s="17" t="s">
        <v>103</v>
      </c>
      <c r="BK83" s="156">
        <f>BK84+BK90</f>
        <v>0</v>
      </c>
    </row>
    <row r="84" spans="2:63" s="12" customFormat="1" ht="25.9" customHeight="1">
      <c r="B84" s="157"/>
      <c r="C84" s="158"/>
      <c r="D84" s="159" t="s">
        <v>74</v>
      </c>
      <c r="E84" s="160" t="s">
        <v>162</v>
      </c>
      <c r="F84" s="160" t="s">
        <v>163</v>
      </c>
      <c r="G84" s="158"/>
      <c r="H84" s="158"/>
      <c r="I84" s="161"/>
      <c r="J84" s="162">
        <f>BK84</f>
        <v>0</v>
      </c>
      <c r="K84" s="158"/>
      <c r="L84" s="163"/>
      <c r="M84" s="164"/>
      <c r="N84" s="165"/>
      <c r="O84" s="165"/>
      <c r="P84" s="166">
        <f>P85</f>
        <v>0</v>
      </c>
      <c r="Q84" s="165"/>
      <c r="R84" s="166">
        <f>R85</f>
        <v>0</v>
      </c>
      <c r="S84" s="165"/>
      <c r="T84" s="167">
        <f>T85</f>
        <v>0</v>
      </c>
      <c r="AR84" s="168" t="s">
        <v>85</v>
      </c>
      <c r="AT84" s="169" t="s">
        <v>74</v>
      </c>
      <c r="AU84" s="169" t="s">
        <v>75</v>
      </c>
      <c r="AY84" s="168" t="s">
        <v>126</v>
      </c>
      <c r="BK84" s="170">
        <f>BK85</f>
        <v>0</v>
      </c>
    </row>
    <row r="85" spans="2:63" s="12" customFormat="1" ht="22.9" customHeight="1">
      <c r="B85" s="157"/>
      <c r="C85" s="158"/>
      <c r="D85" s="159" t="s">
        <v>74</v>
      </c>
      <c r="E85" s="171" t="s">
        <v>339</v>
      </c>
      <c r="F85" s="171" t="s">
        <v>340</v>
      </c>
      <c r="G85" s="158"/>
      <c r="H85" s="158"/>
      <c r="I85" s="161"/>
      <c r="J85" s="172">
        <f>BK85</f>
        <v>0</v>
      </c>
      <c r="K85" s="158"/>
      <c r="L85" s="163"/>
      <c r="M85" s="164"/>
      <c r="N85" s="165"/>
      <c r="O85" s="165"/>
      <c r="P85" s="166">
        <f>SUM(P86:P89)</f>
        <v>0</v>
      </c>
      <c r="Q85" s="165"/>
      <c r="R85" s="166">
        <f>SUM(R86:R89)</f>
        <v>0</v>
      </c>
      <c r="S85" s="165"/>
      <c r="T85" s="167">
        <f>SUM(T86:T89)</f>
        <v>0</v>
      </c>
      <c r="AR85" s="168" t="s">
        <v>85</v>
      </c>
      <c r="AT85" s="169" t="s">
        <v>74</v>
      </c>
      <c r="AU85" s="169" t="s">
        <v>83</v>
      </c>
      <c r="AY85" s="168" t="s">
        <v>126</v>
      </c>
      <c r="BK85" s="170">
        <f>SUM(BK86:BK89)</f>
        <v>0</v>
      </c>
    </row>
    <row r="86" spans="1:65" s="2" customFormat="1" ht="16.5" customHeight="1">
      <c r="A86" s="34"/>
      <c r="B86" s="35"/>
      <c r="C86" s="173" t="s">
        <v>83</v>
      </c>
      <c r="D86" s="173" t="s">
        <v>130</v>
      </c>
      <c r="E86" s="174" t="s">
        <v>341</v>
      </c>
      <c r="F86" s="175" t="s">
        <v>342</v>
      </c>
      <c r="G86" s="176" t="s">
        <v>144</v>
      </c>
      <c r="H86" s="177">
        <v>112</v>
      </c>
      <c r="I86" s="178"/>
      <c r="J86" s="179">
        <f>ROUND(I86*H86,2)</f>
        <v>0</v>
      </c>
      <c r="K86" s="175" t="s">
        <v>145</v>
      </c>
      <c r="L86" s="39"/>
      <c r="M86" s="180" t="s">
        <v>19</v>
      </c>
      <c r="N86" s="181" t="s">
        <v>46</v>
      </c>
      <c r="O86" s="64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84" t="s">
        <v>168</v>
      </c>
      <c r="AT86" s="184" t="s">
        <v>130</v>
      </c>
      <c r="AU86" s="184" t="s">
        <v>85</v>
      </c>
      <c r="AY86" s="17" t="s">
        <v>126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17" t="s">
        <v>83</v>
      </c>
      <c r="BK86" s="185">
        <f>ROUND(I86*H86,2)</f>
        <v>0</v>
      </c>
      <c r="BL86" s="17" t="s">
        <v>168</v>
      </c>
      <c r="BM86" s="184" t="s">
        <v>343</v>
      </c>
    </row>
    <row r="87" spans="1:47" s="2" customFormat="1" ht="19.5">
      <c r="A87" s="34"/>
      <c r="B87" s="35"/>
      <c r="C87" s="36"/>
      <c r="D87" s="188" t="s">
        <v>153</v>
      </c>
      <c r="E87" s="36"/>
      <c r="F87" s="208" t="s">
        <v>344</v>
      </c>
      <c r="G87" s="36"/>
      <c r="H87" s="36"/>
      <c r="I87" s="209"/>
      <c r="J87" s="36"/>
      <c r="K87" s="36"/>
      <c r="L87" s="39"/>
      <c r="M87" s="210"/>
      <c r="N87" s="211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153</v>
      </c>
      <c r="AU87" s="17" t="s">
        <v>85</v>
      </c>
    </row>
    <row r="88" spans="1:65" s="2" customFormat="1" ht="16.5" customHeight="1">
      <c r="A88" s="34"/>
      <c r="B88" s="35"/>
      <c r="C88" s="173" t="s">
        <v>85</v>
      </c>
      <c r="D88" s="173" t="s">
        <v>130</v>
      </c>
      <c r="E88" s="174" t="s">
        <v>345</v>
      </c>
      <c r="F88" s="175" t="s">
        <v>346</v>
      </c>
      <c r="G88" s="176" t="s">
        <v>144</v>
      </c>
      <c r="H88" s="177">
        <v>112</v>
      </c>
      <c r="I88" s="178"/>
      <c r="J88" s="179">
        <f>ROUND(I88*H88,2)</f>
        <v>0</v>
      </c>
      <c r="K88" s="175" t="s">
        <v>145</v>
      </c>
      <c r="L88" s="39"/>
      <c r="M88" s="180" t="s">
        <v>19</v>
      </c>
      <c r="N88" s="181" t="s">
        <v>46</v>
      </c>
      <c r="O88" s="64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84" t="s">
        <v>168</v>
      </c>
      <c r="AT88" s="184" t="s">
        <v>130</v>
      </c>
      <c r="AU88" s="184" t="s">
        <v>85</v>
      </c>
      <c r="AY88" s="17" t="s">
        <v>126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7" t="s">
        <v>83</v>
      </c>
      <c r="BK88" s="185">
        <f>ROUND(I88*H88,2)</f>
        <v>0</v>
      </c>
      <c r="BL88" s="17" t="s">
        <v>168</v>
      </c>
      <c r="BM88" s="184" t="s">
        <v>347</v>
      </c>
    </row>
    <row r="89" spans="1:47" s="2" customFormat="1" ht="19.5">
      <c r="A89" s="34"/>
      <c r="B89" s="35"/>
      <c r="C89" s="36"/>
      <c r="D89" s="188" t="s">
        <v>153</v>
      </c>
      <c r="E89" s="36"/>
      <c r="F89" s="208" t="s">
        <v>344</v>
      </c>
      <c r="G89" s="36"/>
      <c r="H89" s="36"/>
      <c r="I89" s="209"/>
      <c r="J89" s="36"/>
      <c r="K89" s="36"/>
      <c r="L89" s="39"/>
      <c r="M89" s="210"/>
      <c r="N89" s="211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153</v>
      </c>
      <c r="AU89" s="17" t="s">
        <v>85</v>
      </c>
    </row>
    <row r="90" spans="2:63" s="12" customFormat="1" ht="25.9" customHeight="1">
      <c r="B90" s="157"/>
      <c r="C90" s="158"/>
      <c r="D90" s="159" t="s">
        <v>74</v>
      </c>
      <c r="E90" s="160" t="s">
        <v>265</v>
      </c>
      <c r="F90" s="160" t="s">
        <v>266</v>
      </c>
      <c r="G90" s="158"/>
      <c r="H90" s="158"/>
      <c r="I90" s="161"/>
      <c r="J90" s="162">
        <f>BK90</f>
        <v>0</v>
      </c>
      <c r="K90" s="158"/>
      <c r="L90" s="163"/>
      <c r="M90" s="164"/>
      <c r="N90" s="165"/>
      <c r="O90" s="165"/>
      <c r="P90" s="166">
        <f>P91</f>
        <v>0</v>
      </c>
      <c r="Q90" s="165"/>
      <c r="R90" s="166">
        <f>R91</f>
        <v>0</v>
      </c>
      <c r="S90" s="165"/>
      <c r="T90" s="167">
        <f>T91</f>
        <v>0</v>
      </c>
      <c r="AR90" s="168" t="s">
        <v>181</v>
      </c>
      <c r="AT90" s="169" t="s">
        <v>74</v>
      </c>
      <c r="AU90" s="169" t="s">
        <v>75</v>
      </c>
      <c r="AY90" s="168" t="s">
        <v>126</v>
      </c>
      <c r="BK90" s="170">
        <f>BK91</f>
        <v>0</v>
      </c>
    </row>
    <row r="91" spans="2:63" s="12" customFormat="1" ht="22.9" customHeight="1">
      <c r="B91" s="157"/>
      <c r="C91" s="158"/>
      <c r="D91" s="159" t="s">
        <v>74</v>
      </c>
      <c r="E91" s="171" t="s">
        <v>332</v>
      </c>
      <c r="F91" s="171" t="s">
        <v>333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P92</f>
        <v>0</v>
      </c>
      <c r="Q91" s="165"/>
      <c r="R91" s="166">
        <f>R92</f>
        <v>0</v>
      </c>
      <c r="S91" s="165"/>
      <c r="T91" s="167">
        <f>T92</f>
        <v>0</v>
      </c>
      <c r="AR91" s="168" t="s">
        <v>181</v>
      </c>
      <c r="AT91" s="169" t="s">
        <v>74</v>
      </c>
      <c r="AU91" s="169" t="s">
        <v>83</v>
      </c>
      <c r="AY91" s="168" t="s">
        <v>126</v>
      </c>
      <c r="BK91" s="170">
        <f>BK92</f>
        <v>0</v>
      </c>
    </row>
    <row r="92" spans="1:65" s="2" customFormat="1" ht="16.5" customHeight="1">
      <c r="A92" s="34"/>
      <c r="B92" s="35"/>
      <c r="C92" s="173" t="s">
        <v>173</v>
      </c>
      <c r="D92" s="173" t="s">
        <v>130</v>
      </c>
      <c r="E92" s="174" t="s">
        <v>334</v>
      </c>
      <c r="F92" s="175" t="s">
        <v>335</v>
      </c>
      <c r="G92" s="176" t="s">
        <v>144</v>
      </c>
      <c r="H92" s="177">
        <v>112</v>
      </c>
      <c r="I92" s="178"/>
      <c r="J92" s="179">
        <f>ROUND(I92*H92,2)</f>
        <v>0</v>
      </c>
      <c r="K92" s="175" t="s">
        <v>134</v>
      </c>
      <c r="L92" s="39"/>
      <c r="M92" s="212" t="s">
        <v>19</v>
      </c>
      <c r="N92" s="213" t="s">
        <v>46</v>
      </c>
      <c r="O92" s="21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272</v>
      </c>
      <c r="AT92" s="184" t="s">
        <v>130</v>
      </c>
      <c r="AU92" s="184" t="s">
        <v>85</v>
      </c>
      <c r="AY92" s="17" t="s">
        <v>126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83</v>
      </c>
      <c r="BK92" s="185">
        <f>ROUND(I92*H92,2)</f>
        <v>0</v>
      </c>
      <c r="BL92" s="17" t="s">
        <v>272</v>
      </c>
      <c r="BM92" s="184" t="s">
        <v>348</v>
      </c>
    </row>
    <row r="93" spans="1:31" s="2" customFormat="1" ht="6.95" customHeight="1">
      <c r="A93" s="34"/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39"/>
      <c r="M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</sheetData>
  <sheetProtection algorithmName="SHA-512" hashValue="IsrqfbdXdsJYhfIYNGqRocmGNRwl6+PrhFC1NHY0xv4Eph0vN1QkuDc/1KBz6iy1xySBBZTCqjqbvJ4pGh++dg==" saltValue="UwnPIlqM9oI0C20dRROmukevaMdsTkyY84u0EtgDruMUtevVhR+0w4nyfrb8NVjel37hTo2MYDUjYM4Lu8nAHA==" spinCount="100000" sheet="1" objects="1" scenarios="1" formatColumns="0" formatRows="0" autoFilter="0"/>
  <autoFilter ref="C82:K92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1" customWidth="1"/>
    <col min="2" max="2" width="1.7109375" style="231" customWidth="1"/>
    <col min="3" max="4" width="5.00390625" style="231" customWidth="1"/>
    <col min="5" max="5" width="11.7109375" style="231" customWidth="1"/>
    <col min="6" max="6" width="9.140625" style="231" customWidth="1"/>
    <col min="7" max="7" width="5.00390625" style="231" customWidth="1"/>
    <col min="8" max="8" width="77.8515625" style="231" customWidth="1"/>
    <col min="9" max="10" width="20.00390625" style="231" customWidth="1"/>
    <col min="11" max="11" width="1.7109375" style="231" customWidth="1"/>
  </cols>
  <sheetData>
    <row r="1" s="1" customFormat="1" ht="37.5" customHeight="1"/>
    <row r="2" spans="2:11" s="1" customFormat="1" ht="7.5" customHeight="1">
      <c r="B2" s="232"/>
      <c r="C2" s="233"/>
      <c r="D2" s="233"/>
      <c r="E2" s="233"/>
      <c r="F2" s="233"/>
      <c r="G2" s="233"/>
      <c r="H2" s="233"/>
      <c r="I2" s="233"/>
      <c r="J2" s="233"/>
      <c r="K2" s="234"/>
    </row>
    <row r="3" spans="2:11" s="15" customFormat="1" ht="45" customHeight="1">
      <c r="B3" s="235"/>
      <c r="C3" s="363" t="s">
        <v>349</v>
      </c>
      <c r="D3" s="363"/>
      <c r="E3" s="363"/>
      <c r="F3" s="363"/>
      <c r="G3" s="363"/>
      <c r="H3" s="363"/>
      <c r="I3" s="363"/>
      <c r="J3" s="363"/>
      <c r="K3" s="236"/>
    </row>
    <row r="4" spans="2:11" s="1" customFormat="1" ht="25.5" customHeight="1">
      <c r="B4" s="237"/>
      <c r="C4" s="368" t="s">
        <v>350</v>
      </c>
      <c r="D4" s="368"/>
      <c r="E4" s="368"/>
      <c r="F4" s="368"/>
      <c r="G4" s="368"/>
      <c r="H4" s="368"/>
      <c r="I4" s="368"/>
      <c r="J4" s="368"/>
      <c r="K4" s="238"/>
    </row>
    <row r="5" spans="2:11" s="1" customFormat="1" ht="5.25" customHeight="1">
      <c r="B5" s="237"/>
      <c r="C5" s="239"/>
      <c r="D5" s="239"/>
      <c r="E5" s="239"/>
      <c r="F5" s="239"/>
      <c r="G5" s="239"/>
      <c r="H5" s="239"/>
      <c r="I5" s="239"/>
      <c r="J5" s="239"/>
      <c r="K5" s="238"/>
    </row>
    <row r="6" spans="2:11" s="1" customFormat="1" ht="15" customHeight="1">
      <c r="B6" s="237"/>
      <c r="C6" s="367" t="s">
        <v>351</v>
      </c>
      <c r="D6" s="367"/>
      <c r="E6" s="367"/>
      <c r="F6" s="367"/>
      <c r="G6" s="367"/>
      <c r="H6" s="367"/>
      <c r="I6" s="367"/>
      <c r="J6" s="367"/>
      <c r="K6" s="238"/>
    </row>
    <row r="7" spans="2:11" s="1" customFormat="1" ht="15" customHeight="1">
      <c r="B7" s="241"/>
      <c r="C7" s="367" t="s">
        <v>352</v>
      </c>
      <c r="D7" s="367"/>
      <c r="E7" s="367"/>
      <c r="F7" s="367"/>
      <c r="G7" s="367"/>
      <c r="H7" s="367"/>
      <c r="I7" s="367"/>
      <c r="J7" s="367"/>
      <c r="K7" s="238"/>
    </row>
    <row r="8" spans="2:11" s="1" customFormat="1" ht="12.75" customHeight="1">
      <c r="B8" s="241"/>
      <c r="C8" s="240"/>
      <c r="D8" s="240"/>
      <c r="E8" s="240"/>
      <c r="F8" s="240"/>
      <c r="G8" s="240"/>
      <c r="H8" s="240"/>
      <c r="I8" s="240"/>
      <c r="J8" s="240"/>
      <c r="K8" s="238"/>
    </row>
    <row r="9" spans="2:11" s="1" customFormat="1" ht="15" customHeight="1">
      <c r="B9" s="241"/>
      <c r="C9" s="367" t="s">
        <v>353</v>
      </c>
      <c r="D9" s="367"/>
      <c r="E9" s="367"/>
      <c r="F9" s="367"/>
      <c r="G9" s="367"/>
      <c r="H9" s="367"/>
      <c r="I9" s="367"/>
      <c r="J9" s="367"/>
      <c r="K9" s="238"/>
    </row>
    <row r="10" spans="2:11" s="1" customFormat="1" ht="15" customHeight="1">
      <c r="B10" s="241"/>
      <c r="C10" s="240"/>
      <c r="D10" s="367" t="s">
        <v>354</v>
      </c>
      <c r="E10" s="367"/>
      <c r="F10" s="367"/>
      <c r="G10" s="367"/>
      <c r="H10" s="367"/>
      <c r="I10" s="367"/>
      <c r="J10" s="367"/>
      <c r="K10" s="238"/>
    </row>
    <row r="11" spans="2:11" s="1" customFormat="1" ht="15" customHeight="1">
      <c r="B11" s="241"/>
      <c r="C11" s="242"/>
      <c r="D11" s="367" t="s">
        <v>355</v>
      </c>
      <c r="E11" s="367"/>
      <c r="F11" s="367"/>
      <c r="G11" s="367"/>
      <c r="H11" s="367"/>
      <c r="I11" s="367"/>
      <c r="J11" s="367"/>
      <c r="K11" s="238"/>
    </row>
    <row r="12" spans="2:11" s="1" customFormat="1" ht="15" customHeight="1">
      <c r="B12" s="241"/>
      <c r="C12" s="242"/>
      <c r="D12" s="240"/>
      <c r="E12" s="240"/>
      <c r="F12" s="240"/>
      <c r="G12" s="240"/>
      <c r="H12" s="240"/>
      <c r="I12" s="240"/>
      <c r="J12" s="240"/>
      <c r="K12" s="238"/>
    </row>
    <row r="13" spans="2:11" s="1" customFormat="1" ht="15" customHeight="1">
      <c r="B13" s="241"/>
      <c r="C13" s="242"/>
      <c r="D13" s="243" t="s">
        <v>356</v>
      </c>
      <c r="E13" s="240"/>
      <c r="F13" s="240"/>
      <c r="G13" s="240"/>
      <c r="H13" s="240"/>
      <c r="I13" s="240"/>
      <c r="J13" s="240"/>
      <c r="K13" s="238"/>
    </row>
    <row r="14" spans="2:11" s="1" customFormat="1" ht="12.75" customHeight="1">
      <c r="B14" s="241"/>
      <c r="C14" s="242"/>
      <c r="D14" s="242"/>
      <c r="E14" s="242"/>
      <c r="F14" s="242"/>
      <c r="G14" s="242"/>
      <c r="H14" s="242"/>
      <c r="I14" s="242"/>
      <c r="J14" s="242"/>
      <c r="K14" s="238"/>
    </row>
    <row r="15" spans="2:11" s="1" customFormat="1" ht="15" customHeight="1">
      <c r="B15" s="241"/>
      <c r="C15" s="242"/>
      <c r="D15" s="367" t="s">
        <v>357</v>
      </c>
      <c r="E15" s="367"/>
      <c r="F15" s="367"/>
      <c r="G15" s="367"/>
      <c r="H15" s="367"/>
      <c r="I15" s="367"/>
      <c r="J15" s="367"/>
      <c r="K15" s="238"/>
    </row>
    <row r="16" spans="2:11" s="1" customFormat="1" ht="15" customHeight="1">
      <c r="B16" s="241"/>
      <c r="C16" s="242"/>
      <c r="D16" s="367" t="s">
        <v>358</v>
      </c>
      <c r="E16" s="367"/>
      <c r="F16" s="367"/>
      <c r="G16" s="367"/>
      <c r="H16" s="367"/>
      <c r="I16" s="367"/>
      <c r="J16" s="367"/>
      <c r="K16" s="238"/>
    </row>
    <row r="17" spans="2:11" s="1" customFormat="1" ht="15" customHeight="1">
      <c r="B17" s="241"/>
      <c r="C17" s="242"/>
      <c r="D17" s="367" t="s">
        <v>359</v>
      </c>
      <c r="E17" s="367"/>
      <c r="F17" s="367"/>
      <c r="G17" s="367"/>
      <c r="H17" s="367"/>
      <c r="I17" s="367"/>
      <c r="J17" s="367"/>
      <c r="K17" s="238"/>
    </row>
    <row r="18" spans="2:11" s="1" customFormat="1" ht="15" customHeight="1">
      <c r="B18" s="241"/>
      <c r="C18" s="242"/>
      <c r="D18" s="242"/>
      <c r="E18" s="244" t="s">
        <v>82</v>
      </c>
      <c r="F18" s="367" t="s">
        <v>360</v>
      </c>
      <c r="G18" s="367"/>
      <c r="H18" s="367"/>
      <c r="I18" s="367"/>
      <c r="J18" s="367"/>
      <c r="K18" s="238"/>
    </row>
    <row r="19" spans="2:11" s="1" customFormat="1" ht="15" customHeight="1">
      <c r="B19" s="241"/>
      <c r="C19" s="242"/>
      <c r="D19" s="242"/>
      <c r="E19" s="244" t="s">
        <v>361</v>
      </c>
      <c r="F19" s="367" t="s">
        <v>362</v>
      </c>
      <c r="G19" s="367"/>
      <c r="H19" s="367"/>
      <c r="I19" s="367"/>
      <c r="J19" s="367"/>
      <c r="K19" s="238"/>
    </row>
    <row r="20" spans="2:11" s="1" customFormat="1" ht="15" customHeight="1">
      <c r="B20" s="241"/>
      <c r="C20" s="242"/>
      <c r="D20" s="242"/>
      <c r="E20" s="244" t="s">
        <v>363</v>
      </c>
      <c r="F20" s="367" t="s">
        <v>364</v>
      </c>
      <c r="G20" s="367"/>
      <c r="H20" s="367"/>
      <c r="I20" s="367"/>
      <c r="J20" s="367"/>
      <c r="K20" s="238"/>
    </row>
    <row r="21" spans="2:11" s="1" customFormat="1" ht="15" customHeight="1">
      <c r="B21" s="241"/>
      <c r="C21" s="242"/>
      <c r="D21" s="242"/>
      <c r="E21" s="244" t="s">
        <v>365</v>
      </c>
      <c r="F21" s="367" t="s">
        <v>366</v>
      </c>
      <c r="G21" s="367"/>
      <c r="H21" s="367"/>
      <c r="I21" s="367"/>
      <c r="J21" s="367"/>
      <c r="K21" s="238"/>
    </row>
    <row r="22" spans="2:11" s="1" customFormat="1" ht="15" customHeight="1">
      <c r="B22" s="241"/>
      <c r="C22" s="242"/>
      <c r="D22" s="242"/>
      <c r="E22" s="244" t="s">
        <v>367</v>
      </c>
      <c r="F22" s="367" t="s">
        <v>368</v>
      </c>
      <c r="G22" s="367"/>
      <c r="H22" s="367"/>
      <c r="I22" s="367"/>
      <c r="J22" s="367"/>
      <c r="K22" s="238"/>
    </row>
    <row r="23" spans="2:11" s="1" customFormat="1" ht="15" customHeight="1">
      <c r="B23" s="241"/>
      <c r="C23" s="242"/>
      <c r="D23" s="242"/>
      <c r="E23" s="244" t="s">
        <v>369</v>
      </c>
      <c r="F23" s="367" t="s">
        <v>370</v>
      </c>
      <c r="G23" s="367"/>
      <c r="H23" s="367"/>
      <c r="I23" s="367"/>
      <c r="J23" s="367"/>
      <c r="K23" s="238"/>
    </row>
    <row r="24" spans="2:11" s="1" customFormat="1" ht="12.75" customHeight="1">
      <c r="B24" s="241"/>
      <c r="C24" s="242"/>
      <c r="D24" s="242"/>
      <c r="E24" s="242"/>
      <c r="F24" s="242"/>
      <c r="G24" s="242"/>
      <c r="H24" s="242"/>
      <c r="I24" s="242"/>
      <c r="J24" s="242"/>
      <c r="K24" s="238"/>
    </row>
    <row r="25" spans="2:11" s="1" customFormat="1" ht="15" customHeight="1">
      <c r="B25" s="241"/>
      <c r="C25" s="367" t="s">
        <v>371</v>
      </c>
      <c r="D25" s="367"/>
      <c r="E25" s="367"/>
      <c r="F25" s="367"/>
      <c r="G25" s="367"/>
      <c r="H25" s="367"/>
      <c r="I25" s="367"/>
      <c r="J25" s="367"/>
      <c r="K25" s="238"/>
    </row>
    <row r="26" spans="2:11" s="1" customFormat="1" ht="15" customHeight="1">
      <c r="B26" s="241"/>
      <c r="C26" s="367" t="s">
        <v>372</v>
      </c>
      <c r="D26" s="367"/>
      <c r="E26" s="367"/>
      <c r="F26" s="367"/>
      <c r="G26" s="367"/>
      <c r="H26" s="367"/>
      <c r="I26" s="367"/>
      <c r="J26" s="367"/>
      <c r="K26" s="238"/>
    </row>
    <row r="27" spans="2:11" s="1" customFormat="1" ht="15" customHeight="1">
      <c r="B27" s="241"/>
      <c r="C27" s="240"/>
      <c r="D27" s="367" t="s">
        <v>373</v>
      </c>
      <c r="E27" s="367"/>
      <c r="F27" s="367"/>
      <c r="G27" s="367"/>
      <c r="H27" s="367"/>
      <c r="I27" s="367"/>
      <c r="J27" s="367"/>
      <c r="K27" s="238"/>
    </row>
    <row r="28" spans="2:11" s="1" customFormat="1" ht="15" customHeight="1">
      <c r="B28" s="241"/>
      <c r="C28" s="242"/>
      <c r="D28" s="367" t="s">
        <v>374</v>
      </c>
      <c r="E28" s="367"/>
      <c r="F28" s="367"/>
      <c r="G28" s="367"/>
      <c r="H28" s="367"/>
      <c r="I28" s="367"/>
      <c r="J28" s="367"/>
      <c r="K28" s="238"/>
    </row>
    <row r="29" spans="2:11" s="1" customFormat="1" ht="12.75" customHeight="1">
      <c r="B29" s="241"/>
      <c r="C29" s="242"/>
      <c r="D29" s="242"/>
      <c r="E29" s="242"/>
      <c r="F29" s="242"/>
      <c r="G29" s="242"/>
      <c r="H29" s="242"/>
      <c r="I29" s="242"/>
      <c r="J29" s="242"/>
      <c r="K29" s="238"/>
    </row>
    <row r="30" spans="2:11" s="1" customFormat="1" ht="15" customHeight="1">
      <c r="B30" s="241"/>
      <c r="C30" s="242"/>
      <c r="D30" s="367" t="s">
        <v>375</v>
      </c>
      <c r="E30" s="367"/>
      <c r="F30" s="367"/>
      <c r="G30" s="367"/>
      <c r="H30" s="367"/>
      <c r="I30" s="367"/>
      <c r="J30" s="367"/>
      <c r="K30" s="238"/>
    </row>
    <row r="31" spans="2:11" s="1" customFormat="1" ht="15" customHeight="1">
      <c r="B31" s="241"/>
      <c r="C31" s="242"/>
      <c r="D31" s="367" t="s">
        <v>376</v>
      </c>
      <c r="E31" s="367"/>
      <c r="F31" s="367"/>
      <c r="G31" s="367"/>
      <c r="H31" s="367"/>
      <c r="I31" s="367"/>
      <c r="J31" s="367"/>
      <c r="K31" s="238"/>
    </row>
    <row r="32" spans="2:11" s="1" customFormat="1" ht="12.75" customHeight="1">
      <c r="B32" s="241"/>
      <c r="C32" s="242"/>
      <c r="D32" s="242"/>
      <c r="E32" s="242"/>
      <c r="F32" s="242"/>
      <c r="G32" s="242"/>
      <c r="H32" s="242"/>
      <c r="I32" s="242"/>
      <c r="J32" s="242"/>
      <c r="K32" s="238"/>
    </row>
    <row r="33" spans="2:11" s="1" customFormat="1" ht="15" customHeight="1">
      <c r="B33" s="241"/>
      <c r="C33" s="242"/>
      <c r="D33" s="367" t="s">
        <v>377</v>
      </c>
      <c r="E33" s="367"/>
      <c r="F33" s="367"/>
      <c r="G33" s="367"/>
      <c r="H33" s="367"/>
      <c r="I33" s="367"/>
      <c r="J33" s="367"/>
      <c r="K33" s="238"/>
    </row>
    <row r="34" spans="2:11" s="1" customFormat="1" ht="15" customHeight="1">
      <c r="B34" s="241"/>
      <c r="C34" s="242"/>
      <c r="D34" s="367" t="s">
        <v>378</v>
      </c>
      <c r="E34" s="367"/>
      <c r="F34" s="367"/>
      <c r="G34" s="367"/>
      <c r="H34" s="367"/>
      <c r="I34" s="367"/>
      <c r="J34" s="367"/>
      <c r="K34" s="238"/>
    </row>
    <row r="35" spans="2:11" s="1" customFormat="1" ht="15" customHeight="1">
      <c r="B35" s="241"/>
      <c r="C35" s="242"/>
      <c r="D35" s="367" t="s">
        <v>379</v>
      </c>
      <c r="E35" s="367"/>
      <c r="F35" s="367"/>
      <c r="G35" s="367"/>
      <c r="H35" s="367"/>
      <c r="I35" s="367"/>
      <c r="J35" s="367"/>
      <c r="K35" s="238"/>
    </row>
    <row r="36" spans="2:11" s="1" customFormat="1" ht="15" customHeight="1">
      <c r="B36" s="241"/>
      <c r="C36" s="242"/>
      <c r="D36" s="240"/>
      <c r="E36" s="243" t="s">
        <v>112</v>
      </c>
      <c r="F36" s="240"/>
      <c r="G36" s="367" t="s">
        <v>380</v>
      </c>
      <c r="H36" s="367"/>
      <c r="I36" s="367"/>
      <c r="J36" s="367"/>
      <c r="K36" s="238"/>
    </row>
    <row r="37" spans="2:11" s="1" customFormat="1" ht="30.75" customHeight="1">
      <c r="B37" s="241"/>
      <c r="C37" s="242"/>
      <c r="D37" s="240"/>
      <c r="E37" s="243" t="s">
        <v>381</v>
      </c>
      <c r="F37" s="240"/>
      <c r="G37" s="367" t="s">
        <v>382</v>
      </c>
      <c r="H37" s="367"/>
      <c r="I37" s="367"/>
      <c r="J37" s="367"/>
      <c r="K37" s="238"/>
    </row>
    <row r="38" spans="2:11" s="1" customFormat="1" ht="15" customHeight="1">
      <c r="B38" s="241"/>
      <c r="C38" s="242"/>
      <c r="D38" s="240"/>
      <c r="E38" s="243" t="s">
        <v>56</v>
      </c>
      <c r="F38" s="240"/>
      <c r="G38" s="367" t="s">
        <v>383</v>
      </c>
      <c r="H38" s="367"/>
      <c r="I38" s="367"/>
      <c r="J38" s="367"/>
      <c r="K38" s="238"/>
    </row>
    <row r="39" spans="2:11" s="1" customFormat="1" ht="15" customHeight="1">
      <c r="B39" s="241"/>
      <c r="C39" s="242"/>
      <c r="D39" s="240"/>
      <c r="E39" s="243" t="s">
        <v>57</v>
      </c>
      <c r="F39" s="240"/>
      <c r="G39" s="367" t="s">
        <v>384</v>
      </c>
      <c r="H39" s="367"/>
      <c r="I39" s="367"/>
      <c r="J39" s="367"/>
      <c r="K39" s="238"/>
    </row>
    <row r="40" spans="2:11" s="1" customFormat="1" ht="15" customHeight="1">
      <c r="B40" s="241"/>
      <c r="C40" s="242"/>
      <c r="D40" s="240"/>
      <c r="E40" s="243" t="s">
        <v>113</v>
      </c>
      <c r="F40" s="240"/>
      <c r="G40" s="367" t="s">
        <v>385</v>
      </c>
      <c r="H40" s="367"/>
      <c r="I40" s="367"/>
      <c r="J40" s="367"/>
      <c r="K40" s="238"/>
    </row>
    <row r="41" spans="2:11" s="1" customFormat="1" ht="15" customHeight="1">
      <c r="B41" s="241"/>
      <c r="C41" s="242"/>
      <c r="D41" s="240"/>
      <c r="E41" s="243" t="s">
        <v>114</v>
      </c>
      <c r="F41" s="240"/>
      <c r="G41" s="367" t="s">
        <v>386</v>
      </c>
      <c r="H41" s="367"/>
      <c r="I41" s="367"/>
      <c r="J41" s="367"/>
      <c r="K41" s="238"/>
    </row>
    <row r="42" spans="2:11" s="1" customFormat="1" ht="15" customHeight="1">
      <c r="B42" s="241"/>
      <c r="C42" s="242"/>
      <c r="D42" s="240"/>
      <c r="E42" s="243" t="s">
        <v>387</v>
      </c>
      <c r="F42" s="240"/>
      <c r="G42" s="367" t="s">
        <v>388</v>
      </c>
      <c r="H42" s="367"/>
      <c r="I42" s="367"/>
      <c r="J42" s="367"/>
      <c r="K42" s="238"/>
    </row>
    <row r="43" spans="2:11" s="1" customFormat="1" ht="15" customHeight="1">
      <c r="B43" s="241"/>
      <c r="C43" s="242"/>
      <c r="D43" s="240"/>
      <c r="E43" s="243"/>
      <c r="F43" s="240"/>
      <c r="G43" s="367" t="s">
        <v>389</v>
      </c>
      <c r="H43" s="367"/>
      <c r="I43" s="367"/>
      <c r="J43" s="367"/>
      <c r="K43" s="238"/>
    </row>
    <row r="44" spans="2:11" s="1" customFormat="1" ht="15" customHeight="1">
      <c r="B44" s="241"/>
      <c r="C44" s="242"/>
      <c r="D44" s="240"/>
      <c r="E44" s="243" t="s">
        <v>390</v>
      </c>
      <c r="F44" s="240"/>
      <c r="G44" s="367" t="s">
        <v>391</v>
      </c>
      <c r="H44" s="367"/>
      <c r="I44" s="367"/>
      <c r="J44" s="367"/>
      <c r="K44" s="238"/>
    </row>
    <row r="45" spans="2:11" s="1" customFormat="1" ht="15" customHeight="1">
      <c r="B45" s="241"/>
      <c r="C45" s="242"/>
      <c r="D45" s="240"/>
      <c r="E45" s="243" t="s">
        <v>116</v>
      </c>
      <c r="F45" s="240"/>
      <c r="G45" s="367" t="s">
        <v>392</v>
      </c>
      <c r="H45" s="367"/>
      <c r="I45" s="367"/>
      <c r="J45" s="367"/>
      <c r="K45" s="238"/>
    </row>
    <row r="46" spans="2:11" s="1" customFormat="1" ht="12.75" customHeight="1">
      <c r="B46" s="241"/>
      <c r="C46" s="242"/>
      <c r="D46" s="240"/>
      <c r="E46" s="240"/>
      <c r="F46" s="240"/>
      <c r="G46" s="240"/>
      <c r="H46" s="240"/>
      <c r="I46" s="240"/>
      <c r="J46" s="240"/>
      <c r="K46" s="238"/>
    </row>
    <row r="47" spans="2:11" s="1" customFormat="1" ht="15" customHeight="1">
      <c r="B47" s="241"/>
      <c r="C47" s="242"/>
      <c r="D47" s="367" t="s">
        <v>393</v>
      </c>
      <c r="E47" s="367"/>
      <c r="F47" s="367"/>
      <c r="G47" s="367"/>
      <c r="H47" s="367"/>
      <c r="I47" s="367"/>
      <c r="J47" s="367"/>
      <c r="K47" s="238"/>
    </row>
    <row r="48" spans="2:11" s="1" customFormat="1" ht="15" customHeight="1">
      <c r="B48" s="241"/>
      <c r="C48" s="242"/>
      <c r="D48" s="242"/>
      <c r="E48" s="367" t="s">
        <v>394</v>
      </c>
      <c r="F48" s="367"/>
      <c r="G48" s="367"/>
      <c r="H48" s="367"/>
      <c r="I48" s="367"/>
      <c r="J48" s="367"/>
      <c r="K48" s="238"/>
    </row>
    <row r="49" spans="2:11" s="1" customFormat="1" ht="15" customHeight="1">
      <c r="B49" s="241"/>
      <c r="C49" s="242"/>
      <c r="D49" s="242"/>
      <c r="E49" s="367" t="s">
        <v>395</v>
      </c>
      <c r="F49" s="367"/>
      <c r="G49" s="367"/>
      <c r="H49" s="367"/>
      <c r="I49" s="367"/>
      <c r="J49" s="367"/>
      <c r="K49" s="238"/>
    </row>
    <row r="50" spans="2:11" s="1" customFormat="1" ht="15" customHeight="1">
      <c r="B50" s="241"/>
      <c r="C50" s="242"/>
      <c r="D50" s="242"/>
      <c r="E50" s="367" t="s">
        <v>396</v>
      </c>
      <c r="F50" s="367"/>
      <c r="G50" s="367"/>
      <c r="H50" s="367"/>
      <c r="I50" s="367"/>
      <c r="J50" s="367"/>
      <c r="K50" s="238"/>
    </row>
    <row r="51" spans="2:11" s="1" customFormat="1" ht="15" customHeight="1">
      <c r="B51" s="241"/>
      <c r="C51" s="242"/>
      <c r="D51" s="367" t="s">
        <v>397</v>
      </c>
      <c r="E51" s="367"/>
      <c r="F51" s="367"/>
      <c r="G51" s="367"/>
      <c r="H51" s="367"/>
      <c r="I51" s="367"/>
      <c r="J51" s="367"/>
      <c r="K51" s="238"/>
    </row>
    <row r="52" spans="2:11" s="1" customFormat="1" ht="25.5" customHeight="1">
      <c r="B52" s="237"/>
      <c r="C52" s="368" t="s">
        <v>398</v>
      </c>
      <c r="D52" s="368"/>
      <c r="E52" s="368"/>
      <c r="F52" s="368"/>
      <c r="G52" s="368"/>
      <c r="H52" s="368"/>
      <c r="I52" s="368"/>
      <c r="J52" s="368"/>
      <c r="K52" s="238"/>
    </row>
    <row r="53" spans="2:11" s="1" customFormat="1" ht="5.25" customHeight="1">
      <c r="B53" s="237"/>
      <c r="C53" s="239"/>
      <c r="D53" s="239"/>
      <c r="E53" s="239"/>
      <c r="F53" s="239"/>
      <c r="G53" s="239"/>
      <c r="H53" s="239"/>
      <c r="I53" s="239"/>
      <c r="J53" s="239"/>
      <c r="K53" s="238"/>
    </row>
    <row r="54" spans="2:11" s="1" customFormat="1" ht="15" customHeight="1">
      <c r="B54" s="237"/>
      <c r="C54" s="367" t="s">
        <v>399</v>
      </c>
      <c r="D54" s="367"/>
      <c r="E54" s="367"/>
      <c r="F54" s="367"/>
      <c r="G54" s="367"/>
      <c r="H54" s="367"/>
      <c r="I54" s="367"/>
      <c r="J54" s="367"/>
      <c r="K54" s="238"/>
    </row>
    <row r="55" spans="2:11" s="1" customFormat="1" ht="15" customHeight="1">
      <c r="B55" s="237"/>
      <c r="C55" s="367" t="s">
        <v>400</v>
      </c>
      <c r="D55" s="367"/>
      <c r="E55" s="367"/>
      <c r="F55" s="367"/>
      <c r="G55" s="367"/>
      <c r="H55" s="367"/>
      <c r="I55" s="367"/>
      <c r="J55" s="367"/>
      <c r="K55" s="238"/>
    </row>
    <row r="56" spans="2:11" s="1" customFormat="1" ht="12.75" customHeight="1">
      <c r="B56" s="237"/>
      <c r="C56" s="240"/>
      <c r="D56" s="240"/>
      <c r="E56" s="240"/>
      <c r="F56" s="240"/>
      <c r="G56" s="240"/>
      <c r="H56" s="240"/>
      <c r="I56" s="240"/>
      <c r="J56" s="240"/>
      <c r="K56" s="238"/>
    </row>
    <row r="57" spans="2:11" s="1" customFormat="1" ht="15" customHeight="1">
      <c r="B57" s="237"/>
      <c r="C57" s="367" t="s">
        <v>401</v>
      </c>
      <c r="D57" s="367"/>
      <c r="E57" s="367"/>
      <c r="F57" s="367"/>
      <c r="G57" s="367"/>
      <c r="H57" s="367"/>
      <c r="I57" s="367"/>
      <c r="J57" s="367"/>
      <c r="K57" s="238"/>
    </row>
    <row r="58" spans="2:11" s="1" customFormat="1" ht="15" customHeight="1">
      <c r="B58" s="237"/>
      <c r="C58" s="242"/>
      <c r="D58" s="367" t="s">
        <v>402</v>
      </c>
      <c r="E58" s="367"/>
      <c r="F58" s="367"/>
      <c r="G58" s="367"/>
      <c r="H58" s="367"/>
      <c r="I58" s="367"/>
      <c r="J58" s="367"/>
      <c r="K58" s="238"/>
    </row>
    <row r="59" spans="2:11" s="1" customFormat="1" ht="15" customHeight="1">
      <c r="B59" s="237"/>
      <c r="C59" s="242"/>
      <c r="D59" s="367" t="s">
        <v>403</v>
      </c>
      <c r="E59" s="367"/>
      <c r="F59" s="367"/>
      <c r="G59" s="367"/>
      <c r="H59" s="367"/>
      <c r="I59" s="367"/>
      <c r="J59" s="367"/>
      <c r="K59" s="238"/>
    </row>
    <row r="60" spans="2:11" s="1" customFormat="1" ht="15" customHeight="1">
      <c r="B60" s="237"/>
      <c r="C60" s="242"/>
      <c r="D60" s="367" t="s">
        <v>404</v>
      </c>
      <c r="E60" s="367"/>
      <c r="F60" s="367"/>
      <c r="G60" s="367"/>
      <c r="H60" s="367"/>
      <c r="I60" s="367"/>
      <c r="J60" s="367"/>
      <c r="K60" s="238"/>
    </row>
    <row r="61" spans="2:11" s="1" customFormat="1" ht="15" customHeight="1">
      <c r="B61" s="237"/>
      <c r="C61" s="242"/>
      <c r="D61" s="367" t="s">
        <v>405</v>
      </c>
      <c r="E61" s="367"/>
      <c r="F61" s="367"/>
      <c r="G61" s="367"/>
      <c r="H61" s="367"/>
      <c r="I61" s="367"/>
      <c r="J61" s="367"/>
      <c r="K61" s="238"/>
    </row>
    <row r="62" spans="2:11" s="1" customFormat="1" ht="15" customHeight="1">
      <c r="B62" s="237"/>
      <c r="C62" s="242"/>
      <c r="D62" s="369" t="s">
        <v>406</v>
      </c>
      <c r="E62" s="369"/>
      <c r="F62" s="369"/>
      <c r="G62" s="369"/>
      <c r="H62" s="369"/>
      <c r="I62" s="369"/>
      <c r="J62" s="369"/>
      <c r="K62" s="238"/>
    </row>
    <row r="63" spans="2:11" s="1" customFormat="1" ht="15" customHeight="1">
      <c r="B63" s="237"/>
      <c r="C63" s="242"/>
      <c r="D63" s="367" t="s">
        <v>407</v>
      </c>
      <c r="E63" s="367"/>
      <c r="F63" s="367"/>
      <c r="G63" s="367"/>
      <c r="H63" s="367"/>
      <c r="I63" s="367"/>
      <c r="J63" s="367"/>
      <c r="K63" s="238"/>
    </row>
    <row r="64" spans="2:11" s="1" customFormat="1" ht="12.75" customHeight="1">
      <c r="B64" s="237"/>
      <c r="C64" s="242"/>
      <c r="D64" s="242"/>
      <c r="E64" s="245"/>
      <c r="F64" s="242"/>
      <c r="G64" s="242"/>
      <c r="H64" s="242"/>
      <c r="I64" s="242"/>
      <c r="J64" s="242"/>
      <c r="K64" s="238"/>
    </row>
    <row r="65" spans="2:11" s="1" customFormat="1" ht="15" customHeight="1">
      <c r="B65" s="237"/>
      <c r="C65" s="242"/>
      <c r="D65" s="367" t="s">
        <v>408</v>
      </c>
      <c r="E65" s="367"/>
      <c r="F65" s="367"/>
      <c r="G65" s="367"/>
      <c r="H65" s="367"/>
      <c r="I65" s="367"/>
      <c r="J65" s="367"/>
      <c r="K65" s="238"/>
    </row>
    <row r="66" spans="2:11" s="1" customFormat="1" ht="15" customHeight="1">
      <c r="B66" s="237"/>
      <c r="C66" s="242"/>
      <c r="D66" s="369" t="s">
        <v>409</v>
      </c>
      <c r="E66" s="369"/>
      <c r="F66" s="369"/>
      <c r="G66" s="369"/>
      <c r="H66" s="369"/>
      <c r="I66" s="369"/>
      <c r="J66" s="369"/>
      <c r="K66" s="238"/>
    </row>
    <row r="67" spans="2:11" s="1" customFormat="1" ht="15" customHeight="1">
      <c r="B67" s="237"/>
      <c r="C67" s="242"/>
      <c r="D67" s="367" t="s">
        <v>410</v>
      </c>
      <c r="E67" s="367"/>
      <c r="F67" s="367"/>
      <c r="G67" s="367"/>
      <c r="H67" s="367"/>
      <c r="I67" s="367"/>
      <c r="J67" s="367"/>
      <c r="K67" s="238"/>
    </row>
    <row r="68" spans="2:11" s="1" customFormat="1" ht="15" customHeight="1">
      <c r="B68" s="237"/>
      <c r="C68" s="242"/>
      <c r="D68" s="367" t="s">
        <v>411</v>
      </c>
      <c r="E68" s="367"/>
      <c r="F68" s="367"/>
      <c r="G68" s="367"/>
      <c r="H68" s="367"/>
      <c r="I68" s="367"/>
      <c r="J68" s="367"/>
      <c r="K68" s="238"/>
    </row>
    <row r="69" spans="2:11" s="1" customFormat="1" ht="15" customHeight="1">
      <c r="B69" s="237"/>
      <c r="C69" s="242"/>
      <c r="D69" s="367" t="s">
        <v>412</v>
      </c>
      <c r="E69" s="367"/>
      <c r="F69" s="367"/>
      <c r="G69" s="367"/>
      <c r="H69" s="367"/>
      <c r="I69" s="367"/>
      <c r="J69" s="367"/>
      <c r="K69" s="238"/>
    </row>
    <row r="70" spans="2:11" s="1" customFormat="1" ht="15" customHeight="1">
      <c r="B70" s="237"/>
      <c r="C70" s="242"/>
      <c r="D70" s="367" t="s">
        <v>413</v>
      </c>
      <c r="E70" s="367"/>
      <c r="F70" s="367"/>
      <c r="G70" s="367"/>
      <c r="H70" s="367"/>
      <c r="I70" s="367"/>
      <c r="J70" s="367"/>
      <c r="K70" s="238"/>
    </row>
    <row r="71" spans="2:11" s="1" customFormat="1" ht="12.75" customHeight="1">
      <c r="B71" s="246"/>
      <c r="C71" s="247"/>
      <c r="D71" s="247"/>
      <c r="E71" s="247"/>
      <c r="F71" s="247"/>
      <c r="G71" s="247"/>
      <c r="H71" s="247"/>
      <c r="I71" s="247"/>
      <c r="J71" s="247"/>
      <c r="K71" s="248"/>
    </row>
    <row r="72" spans="2:11" s="1" customFormat="1" ht="18.75" customHeight="1">
      <c r="B72" s="249"/>
      <c r="C72" s="249"/>
      <c r="D72" s="249"/>
      <c r="E72" s="249"/>
      <c r="F72" s="249"/>
      <c r="G72" s="249"/>
      <c r="H72" s="249"/>
      <c r="I72" s="249"/>
      <c r="J72" s="249"/>
      <c r="K72" s="250"/>
    </row>
    <row r="73" spans="2:11" s="1" customFormat="1" ht="18.75" customHeight="1">
      <c r="B73" s="250"/>
      <c r="C73" s="250"/>
      <c r="D73" s="250"/>
      <c r="E73" s="250"/>
      <c r="F73" s="250"/>
      <c r="G73" s="250"/>
      <c r="H73" s="250"/>
      <c r="I73" s="250"/>
      <c r="J73" s="250"/>
      <c r="K73" s="250"/>
    </row>
    <row r="74" spans="2:11" s="1" customFormat="1" ht="7.5" customHeight="1">
      <c r="B74" s="251"/>
      <c r="C74" s="252"/>
      <c r="D74" s="252"/>
      <c r="E74" s="252"/>
      <c r="F74" s="252"/>
      <c r="G74" s="252"/>
      <c r="H74" s="252"/>
      <c r="I74" s="252"/>
      <c r="J74" s="252"/>
      <c r="K74" s="253"/>
    </row>
    <row r="75" spans="2:11" s="1" customFormat="1" ht="45" customHeight="1">
      <c r="B75" s="254"/>
      <c r="C75" s="362" t="s">
        <v>414</v>
      </c>
      <c r="D75" s="362"/>
      <c r="E75" s="362"/>
      <c r="F75" s="362"/>
      <c r="G75" s="362"/>
      <c r="H75" s="362"/>
      <c r="I75" s="362"/>
      <c r="J75" s="362"/>
      <c r="K75" s="255"/>
    </row>
    <row r="76" spans="2:11" s="1" customFormat="1" ht="17.25" customHeight="1">
      <c r="B76" s="254"/>
      <c r="C76" s="256" t="s">
        <v>415</v>
      </c>
      <c r="D76" s="256"/>
      <c r="E76" s="256"/>
      <c r="F76" s="256" t="s">
        <v>416</v>
      </c>
      <c r="G76" s="257"/>
      <c r="H76" s="256" t="s">
        <v>57</v>
      </c>
      <c r="I76" s="256" t="s">
        <v>60</v>
      </c>
      <c r="J76" s="256" t="s">
        <v>417</v>
      </c>
      <c r="K76" s="255"/>
    </row>
    <row r="77" spans="2:11" s="1" customFormat="1" ht="17.25" customHeight="1">
      <c r="B77" s="254"/>
      <c r="C77" s="258" t="s">
        <v>418</v>
      </c>
      <c r="D77" s="258"/>
      <c r="E77" s="258"/>
      <c r="F77" s="259" t="s">
        <v>419</v>
      </c>
      <c r="G77" s="260"/>
      <c r="H77" s="258"/>
      <c r="I77" s="258"/>
      <c r="J77" s="258" t="s">
        <v>420</v>
      </c>
      <c r="K77" s="255"/>
    </row>
    <row r="78" spans="2:11" s="1" customFormat="1" ht="5.25" customHeight="1">
      <c r="B78" s="254"/>
      <c r="C78" s="261"/>
      <c r="D78" s="261"/>
      <c r="E78" s="261"/>
      <c r="F78" s="261"/>
      <c r="G78" s="262"/>
      <c r="H78" s="261"/>
      <c r="I78" s="261"/>
      <c r="J78" s="261"/>
      <c r="K78" s="255"/>
    </row>
    <row r="79" spans="2:11" s="1" customFormat="1" ht="15" customHeight="1">
      <c r="B79" s="254"/>
      <c r="C79" s="243" t="s">
        <v>56</v>
      </c>
      <c r="D79" s="263"/>
      <c r="E79" s="263"/>
      <c r="F79" s="264" t="s">
        <v>80</v>
      </c>
      <c r="G79" s="265"/>
      <c r="H79" s="243" t="s">
        <v>421</v>
      </c>
      <c r="I79" s="243" t="s">
        <v>422</v>
      </c>
      <c r="J79" s="243">
        <v>20</v>
      </c>
      <c r="K79" s="255"/>
    </row>
    <row r="80" spans="2:11" s="1" customFormat="1" ht="15" customHeight="1">
      <c r="B80" s="254"/>
      <c r="C80" s="243" t="s">
        <v>423</v>
      </c>
      <c r="D80" s="243"/>
      <c r="E80" s="243"/>
      <c r="F80" s="264" t="s">
        <v>80</v>
      </c>
      <c r="G80" s="265"/>
      <c r="H80" s="243" t="s">
        <v>424</v>
      </c>
      <c r="I80" s="243" t="s">
        <v>422</v>
      </c>
      <c r="J80" s="243">
        <v>120</v>
      </c>
      <c r="K80" s="255"/>
    </row>
    <row r="81" spans="2:11" s="1" customFormat="1" ht="15" customHeight="1">
      <c r="B81" s="266"/>
      <c r="C81" s="243" t="s">
        <v>425</v>
      </c>
      <c r="D81" s="243"/>
      <c r="E81" s="243"/>
      <c r="F81" s="264" t="s">
        <v>426</v>
      </c>
      <c r="G81" s="265"/>
      <c r="H81" s="243" t="s">
        <v>427</v>
      </c>
      <c r="I81" s="243" t="s">
        <v>422</v>
      </c>
      <c r="J81" s="243">
        <v>50</v>
      </c>
      <c r="K81" s="255"/>
    </row>
    <row r="82" spans="2:11" s="1" customFormat="1" ht="15" customHeight="1">
      <c r="B82" s="266"/>
      <c r="C82" s="243" t="s">
        <v>428</v>
      </c>
      <c r="D82" s="243"/>
      <c r="E82" s="243"/>
      <c r="F82" s="264" t="s">
        <v>80</v>
      </c>
      <c r="G82" s="265"/>
      <c r="H82" s="243" t="s">
        <v>429</v>
      </c>
      <c r="I82" s="243" t="s">
        <v>430</v>
      </c>
      <c r="J82" s="243"/>
      <c r="K82" s="255"/>
    </row>
    <row r="83" spans="2:11" s="1" customFormat="1" ht="15" customHeight="1">
      <c r="B83" s="266"/>
      <c r="C83" s="267" t="s">
        <v>431</v>
      </c>
      <c r="D83" s="267"/>
      <c r="E83" s="267"/>
      <c r="F83" s="268" t="s">
        <v>426</v>
      </c>
      <c r="G83" s="267"/>
      <c r="H83" s="267" t="s">
        <v>432</v>
      </c>
      <c r="I83" s="267" t="s">
        <v>422</v>
      </c>
      <c r="J83" s="267">
        <v>15</v>
      </c>
      <c r="K83" s="255"/>
    </row>
    <row r="84" spans="2:11" s="1" customFormat="1" ht="15" customHeight="1">
      <c r="B84" s="266"/>
      <c r="C84" s="267" t="s">
        <v>433</v>
      </c>
      <c r="D84" s="267"/>
      <c r="E84" s="267"/>
      <c r="F84" s="268" t="s">
        <v>426</v>
      </c>
      <c r="G84" s="267"/>
      <c r="H84" s="267" t="s">
        <v>434</v>
      </c>
      <c r="I84" s="267" t="s">
        <v>422</v>
      </c>
      <c r="J84" s="267">
        <v>15</v>
      </c>
      <c r="K84" s="255"/>
    </row>
    <row r="85" spans="2:11" s="1" customFormat="1" ht="15" customHeight="1">
      <c r="B85" s="266"/>
      <c r="C85" s="267" t="s">
        <v>435</v>
      </c>
      <c r="D85" s="267"/>
      <c r="E85" s="267"/>
      <c r="F85" s="268" t="s">
        <v>426</v>
      </c>
      <c r="G85" s="267"/>
      <c r="H85" s="267" t="s">
        <v>436</v>
      </c>
      <c r="I85" s="267" t="s">
        <v>422</v>
      </c>
      <c r="J85" s="267">
        <v>20</v>
      </c>
      <c r="K85" s="255"/>
    </row>
    <row r="86" spans="2:11" s="1" customFormat="1" ht="15" customHeight="1">
      <c r="B86" s="266"/>
      <c r="C86" s="267" t="s">
        <v>437</v>
      </c>
      <c r="D86" s="267"/>
      <c r="E86" s="267"/>
      <c r="F86" s="268" t="s">
        <v>426</v>
      </c>
      <c r="G86" s="267"/>
      <c r="H86" s="267" t="s">
        <v>438</v>
      </c>
      <c r="I86" s="267" t="s">
        <v>422</v>
      </c>
      <c r="J86" s="267">
        <v>20</v>
      </c>
      <c r="K86" s="255"/>
    </row>
    <row r="87" spans="2:11" s="1" customFormat="1" ht="15" customHeight="1">
      <c r="B87" s="266"/>
      <c r="C87" s="243" t="s">
        <v>439</v>
      </c>
      <c r="D87" s="243"/>
      <c r="E87" s="243"/>
      <c r="F87" s="264" t="s">
        <v>426</v>
      </c>
      <c r="G87" s="265"/>
      <c r="H87" s="243" t="s">
        <v>440</v>
      </c>
      <c r="I87" s="243" t="s">
        <v>422</v>
      </c>
      <c r="J87" s="243">
        <v>50</v>
      </c>
      <c r="K87" s="255"/>
    </row>
    <row r="88" spans="2:11" s="1" customFormat="1" ht="15" customHeight="1">
      <c r="B88" s="266"/>
      <c r="C88" s="243" t="s">
        <v>441</v>
      </c>
      <c r="D88" s="243"/>
      <c r="E88" s="243"/>
      <c r="F88" s="264" t="s">
        <v>426</v>
      </c>
      <c r="G88" s="265"/>
      <c r="H88" s="243" t="s">
        <v>442</v>
      </c>
      <c r="I88" s="243" t="s">
        <v>422</v>
      </c>
      <c r="J88" s="243">
        <v>20</v>
      </c>
      <c r="K88" s="255"/>
    </row>
    <row r="89" spans="2:11" s="1" customFormat="1" ht="15" customHeight="1">
      <c r="B89" s="266"/>
      <c r="C89" s="243" t="s">
        <v>443</v>
      </c>
      <c r="D89" s="243"/>
      <c r="E89" s="243"/>
      <c r="F89" s="264" t="s">
        <v>426</v>
      </c>
      <c r="G89" s="265"/>
      <c r="H89" s="243" t="s">
        <v>444</v>
      </c>
      <c r="I89" s="243" t="s">
        <v>422</v>
      </c>
      <c r="J89" s="243">
        <v>20</v>
      </c>
      <c r="K89" s="255"/>
    </row>
    <row r="90" spans="2:11" s="1" customFormat="1" ht="15" customHeight="1">
      <c r="B90" s="266"/>
      <c r="C90" s="243" t="s">
        <v>445</v>
      </c>
      <c r="D90" s="243"/>
      <c r="E90" s="243"/>
      <c r="F90" s="264" t="s">
        <v>426</v>
      </c>
      <c r="G90" s="265"/>
      <c r="H90" s="243" t="s">
        <v>446</v>
      </c>
      <c r="I90" s="243" t="s">
        <v>422</v>
      </c>
      <c r="J90" s="243">
        <v>50</v>
      </c>
      <c r="K90" s="255"/>
    </row>
    <row r="91" spans="2:11" s="1" customFormat="1" ht="15" customHeight="1">
      <c r="B91" s="266"/>
      <c r="C91" s="243" t="s">
        <v>447</v>
      </c>
      <c r="D91" s="243"/>
      <c r="E91" s="243"/>
      <c r="F91" s="264" t="s">
        <v>426</v>
      </c>
      <c r="G91" s="265"/>
      <c r="H91" s="243" t="s">
        <v>447</v>
      </c>
      <c r="I91" s="243" t="s">
        <v>422</v>
      </c>
      <c r="J91" s="243">
        <v>50</v>
      </c>
      <c r="K91" s="255"/>
    </row>
    <row r="92" spans="2:11" s="1" customFormat="1" ht="15" customHeight="1">
      <c r="B92" s="266"/>
      <c r="C92" s="243" t="s">
        <v>448</v>
      </c>
      <c r="D92" s="243"/>
      <c r="E92" s="243"/>
      <c r="F92" s="264" t="s">
        <v>426</v>
      </c>
      <c r="G92" s="265"/>
      <c r="H92" s="243" t="s">
        <v>449</v>
      </c>
      <c r="I92" s="243" t="s">
        <v>422</v>
      </c>
      <c r="J92" s="243">
        <v>255</v>
      </c>
      <c r="K92" s="255"/>
    </row>
    <row r="93" spans="2:11" s="1" customFormat="1" ht="15" customHeight="1">
      <c r="B93" s="266"/>
      <c r="C93" s="243" t="s">
        <v>450</v>
      </c>
      <c r="D93" s="243"/>
      <c r="E93" s="243"/>
      <c r="F93" s="264" t="s">
        <v>80</v>
      </c>
      <c r="G93" s="265"/>
      <c r="H93" s="243" t="s">
        <v>451</v>
      </c>
      <c r="I93" s="243" t="s">
        <v>452</v>
      </c>
      <c r="J93" s="243"/>
      <c r="K93" s="255"/>
    </row>
    <row r="94" spans="2:11" s="1" customFormat="1" ht="15" customHeight="1">
      <c r="B94" s="266"/>
      <c r="C94" s="243" t="s">
        <v>453</v>
      </c>
      <c r="D94" s="243"/>
      <c r="E94" s="243"/>
      <c r="F94" s="264" t="s">
        <v>80</v>
      </c>
      <c r="G94" s="265"/>
      <c r="H94" s="243" t="s">
        <v>454</v>
      </c>
      <c r="I94" s="243" t="s">
        <v>455</v>
      </c>
      <c r="J94" s="243"/>
      <c r="K94" s="255"/>
    </row>
    <row r="95" spans="2:11" s="1" customFormat="1" ht="15" customHeight="1">
      <c r="B95" s="266"/>
      <c r="C95" s="243" t="s">
        <v>456</v>
      </c>
      <c r="D95" s="243"/>
      <c r="E95" s="243"/>
      <c r="F95" s="264" t="s">
        <v>80</v>
      </c>
      <c r="G95" s="265"/>
      <c r="H95" s="243" t="s">
        <v>456</v>
      </c>
      <c r="I95" s="243" t="s">
        <v>455</v>
      </c>
      <c r="J95" s="243"/>
      <c r="K95" s="255"/>
    </row>
    <row r="96" spans="2:11" s="1" customFormat="1" ht="15" customHeight="1">
      <c r="B96" s="266"/>
      <c r="C96" s="243" t="s">
        <v>41</v>
      </c>
      <c r="D96" s="243"/>
      <c r="E96" s="243"/>
      <c r="F96" s="264" t="s">
        <v>80</v>
      </c>
      <c r="G96" s="265"/>
      <c r="H96" s="243" t="s">
        <v>457</v>
      </c>
      <c r="I96" s="243" t="s">
        <v>455</v>
      </c>
      <c r="J96" s="243"/>
      <c r="K96" s="255"/>
    </row>
    <row r="97" spans="2:11" s="1" customFormat="1" ht="15" customHeight="1">
      <c r="B97" s="266"/>
      <c r="C97" s="243" t="s">
        <v>51</v>
      </c>
      <c r="D97" s="243"/>
      <c r="E97" s="243"/>
      <c r="F97" s="264" t="s">
        <v>80</v>
      </c>
      <c r="G97" s="265"/>
      <c r="H97" s="243" t="s">
        <v>458</v>
      </c>
      <c r="I97" s="243" t="s">
        <v>455</v>
      </c>
      <c r="J97" s="243"/>
      <c r="K97" s="255"/>
    </row>
    <row r="98" spans="2:11" s="1" customFormat="1" ht="15" customHeight="1">
      <c r="B98" s="269"/>
      <c r="C98" s="270"/>
      <c r="D98" s="270"/>
      <c r="E98" s="270"/>
      <c r="F98" s="270"/>
      <c r="G98" s="270"/>
      <c r="H98" s="270"/>
      <c r="I98" s="270"/>
      <c r="J98" s="270"/>
      <c r="K98" s="271"/>
    </row>
    <row r="99" spans="2:11" s="1" customFormat="1" ht="18.75" customHeight="1">
      <c r="B99" s="272"/>
      <c r="C99" s="273"/>
      <c r="D99" s="273"/>
      <c r="E99" s="273"/>
      <c r="F99" s="273"/>
      <c r="G99" s="273"/>
      <c r="H99" s="273"/>
      <c r="I99" s="273"/>
      <c r="J99" s="273"/>
      <c r="K99" s="272"/>
    </row>
    <row r="100" spans="2:11" s="1" customFormat="1" ht="18.75" customHeight="1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</row>
    <row r="101" spans="2:11" s="1" customFormat="1" ht="7.5" customHeight="1">
      <c r="B101" s="251"/>
      <c r="C101" s="252"/>
      <c r="D101" s="252"/>
      <c r="E101" s="252"/>
      <c r="F101" s="252"/>
      <c r="G101" s="252"/>
      <c r="H101" s="252"/>
      <c r="I101" s="252"/>
      <c r="J101" s="252"/>
      <c r="K101" s="253"/>
    </row>
    <row r="102" spans="2:11" s="1" customFormat="1" ht="45" customHeight="1">
      <c r="B102" s="254"/>
      <c r="C102" s="362" t="s">
        <v>459</v>
      </c>
      <c r="D102" s="362"/>
      <c r="E102" s="362"/>
      <c r="F102" s="362"/>
      <c r="G102" s="362"/>
      <c r="H102" s="362"/>
      <c r="I102" s="362"/>
      <c r="J102" s="362"/>
      <c r="K102" s="255"/>
    </row>
    <row r="103" spans="2:11" s="1" customFormat="1" ht="17.25" customHeight="1">
      <c r="B103" s="254"/>
      <c r="C103" s="256" t="s">
        <v>415</v>
      </c>
      <c r="D103" s="256"/>
      <c r="E103" s="256"/>
      <c r="F103" s="256" t="s">
        <v>416</v>
      </c>
      <c r="G103" s="257"/>
      <c r="H103" s="256" t="s">
        <v>57</v>
      </c>
      <c r="I103" s="256" t="s">
        <v>60</v>
      </c>
      <c r="J103" s="256" t="s">
        <v>417</v>
      </c>
      <c r="K103" s="255"/>
    </row>
    <row r="104" spans="2:11" s="1" customFormat="1" ht="17.25" customHeight="1">
      <c r="B104" s="254"/>
      <c r="C104" s="258" t="s">
        <v>418</v>
      </c>
      <c r="D104" s="258"/>
      <c r="E104" s="258"/>
      <c r="F104" s="259" t="s">
        <v>419</v>
      </c>
      <c r="G104" s="260"/>
      <c r="H104" s="258"/>
      <c r="I104" s="258"/>
      <c r="J104" s="258" t="s">
        <v>420</v>
      </c>
      <c r="K104" s="255"/>
    </row>
    <row r="105" spans="2:11" s="1" customFormat="1" ht="5.25" customHeight="1">
      <c r="B105" s="254"/>
      <c r="C105" s="256"/>
      <c r="D105" s="256"/>
      <c r="E105" s="256"/>
      <c r="F105" s="256"/>
      <c r="G105" s="274"/>
      <c r="H105" s="256"/>
      <c r="I105" s="256"/>
      <c r="J105" s="256"/>
      <c r="K105" s="255"/>
    </row>
    <row r="106" spans="2:11" s="1" customFormat="1" ht="15" customHeight="1">
      <c r="B106" s="254"/>
      <c r="C106" s="243" t="s">
        <v>56</v>
      </c>
      <c r="D106" s="263"/>
      <c r="E106" s="263"/>
      <c r="F106" s="264" t="s">
        <v>80</v>
      </c>
      <c r="G106" s="243"/>
      <c r="H106" s="243" t="s">
        <v>460</v>
      </c>
      <c r="I106" s="243" t="s">
        <v>422</v>
      </c>
      <c r="J106" s="243">
        <v>20</v>
      </c>
      <c r="K106" s="255"/>
    </row>
    <row r="107" spans="2:11" s="1" customFormat="1" ht="15" customHeight="1">
      <c r="B107" s="254"/>
      <c r="C107" s="243" t="s">
        <v>423</v>
      </c>
      <c r="D107" s="243"/>
      <c r="E107" s="243"/>
      <c r="F107" s="264" t="s">
        <v>80</v>
      </c>
      <c r="G107" s="243"/>
      <c r="H107" s="243" t="s">
        <v>460</v>
      </c>
      <c r="I107" s="243" t="s">
        <v>422</v>
      </c>
      <c r="J107" s="243">
        <v>120</v>
      </c>
      <c r="K107" s="255"/>
    </row>
    <row r="108" spans="2:11" s="1" customFormat="1" ht="15" customHeight="1">
      <c r="B108" s="266"/>
      <c r="C108" s="243" t="s">
        <v>425</v>
      </c>
      <c r="D108" s="243"/>
      <c r="E108" s="243"/>
      <c r="F108" s="264" t="s">
        <v>426</v>
      </c>
      <c r="G108" s="243"/>
      <c r="H108" s="243" t="s">
        <v>460</v>
      </c>
      <c r="I108" s="243" t="s">
        <v>422</v>
      </c>
      <c r="J108" s="243">
        <v>50</v>
      </c>
      <c r="K108" s="255"/>
    </row>
    <row r="109" spans="2:11" s="1" customFormat="1" ht="15" customHeight="1">
      <c r="B109" s="266"/>
      <c r="C109" s="243" t="s">
        <v>428</v>
      </c>
      <c r="D109" s="243"/>
      <c r="E109" s="243"/>
      <c r="F109" s="264" t="s">
        <v>80</v>
      </c>
      <c r="G109" s="243"/>
      <c r="H109" s="243" t="s">
        <v>460</v>
      </c>
      <c r="I109" s="243" t="s">
        <v>430</v>
      </c>
      <c r="J109" s="243"/>
      <c r="K109" s="255"/>
    </row>
    <row r="110" spans="2:11" s="1" customFormat="1" ht="15" customHeight="1">
      <c r="B110" s="266"/>
      <c r="C110" s="243" t="s">
        <v>439</v>
      </c>
      <c r="D110" s="243"/>
      <c r="E110" s="243"/>
      <c r="F110" s="264" t="s">
        <v>426</v>
      </c>
      <c r="G110" s="243"/>
      <c r="H110" s="243" t="s">
        <v>460</v>
      </c>
      <c r="I110" s="243" t="s">
        <v>422</v>
      </c>
      <c r="J110" s="243">
        <v>50</v>
      </c>
      <c r="K110" s="255"/>
    </row>
    <row r="111" spans="2:11" s="1" customFormat="1" ht="15" customHeight="1">
      <c r="B111" s="266"/>
      <c r="C111" s="243" t="s">
        <v>447</v>
      </c>
      <c r="D111" s="243"/>
      <c r="E111" s="243"/>
      <c r="F111" s="264" t="s">
        <v>426</v>
      </c>
      <c r="G111" s="243"/>
      <c r="H111" s="243" t="s">
        <v>460</v>
      </c>
      <c r="I111" s="243" t="s">
        <v>422</v>
      </c>
      <c r="J111" s="243">
        <v>50</v>
      </c>
      <c r="K111" s="255"/>
    </row>
    <row r="112" spans="2:11" s="1" customFormat="1" ht="15" customHeight="1">
      <c r="B112" s="266"/>
      <c r="C112" s="243" t="s">
        <v>445</v>
      </c>
      <c r="D112" s="243"/>
      <c r="E112" s="243"/>
      <c r="F112" s="264" t="s">
        <v>426</v>
      </c>
      <c r="G112" s="243"/>
      <c r="H112" s="243" t="s">
        <v>460</v>
      </c>
      <c r="I112" s="243" t="s">
        <v>422</v>
      </c>
      <c r="J112" s="243">
        <v>50</v>
      </c>
      <c r="K112" s="255"/>
    </row>
    <row r="113" spans="2:11" s="1" customFormat="1" ht="15" customHeight="1">
      <c r="B113" s="266"/>
      <c r="C113" s="243" t="s">
        <v>56</v>
      </c>
      <c r="D113" s="243"/>
      <c r="E113" s="243"/>
      <c r="F113" s="264" t="s">
        <v>80</v>
      </c>
      <c r="G113" s="243"/>
      <c r="H113" s="243" t="s">
        <v>461</v>
      </c>
      <c r="I113" s="243" t="s">
        <v>422</v>
      </c>
      <c r="J113" s="243">
        <v>20</v>
      </c>
      <c r="K113" s="255"/>
    </row>
    <row r="114" spans="2:11" s="1" customFormat="1" ht="15" customHeight="1">
      <c r="B114" s="266"/>
      <c r="C114" s="243" t="s">
        <v>462</v>
      </c>
      <c r="D114" s="243"/>
      <c r="E114" s="243"/>
      <c r="F114" s="264" t="s">
        <v>80</v>
      </c>
      <c r="G114" s="243"/>
      <c r="H114" s="243" t="s">
        <v>463</v>
      </c>
      <c r="I114" s="243" t="s">
        <v>422</v>
      </c>
      <c r="J114" s="243">
        <v>120</v>
      </c>
      <c r="K114" s="255"/>
    </row>
    <row r="115" spans="2:11" s="1" customFormat="1" ht="15" customHeight="1">
      <c r="B115" s="266"/>
      <c r="C115" s="243" t="s">
        <v>41</v>
      </c>
      <c r="D115" s="243"/>
      <c r="E115" s="243"/>
      <c r="F115" s="264" t="s">
        <v>80</v>
      </c>
      <c r="G115" s="243"/>
      <c r="H115" s="243" t="s">
        <v>464</v>
      </c>
      <c r="I115" s="243" t="s">
        <v>455</v>
      </c>
      <c r="J115" s="243"/>
      <c r="K115" s="255"/>
    </row>
    <row r="116" spans="2:11" s="1" customFormat="1" ht="15" customHeight="1">
      <c r="B116" s="266"/>
      <c r="C116" s="243" t="s">
        <v>51</v>
      </c>
      <c r="D116" s="243"/>
      <c r="E116" s="243"/>
      <c r="F116" s="264" t="s">
        <v>80</v>
      </c>
      <c r="G116" s="243"/>
      <c r="H116" s="243" t="s">
        <v>465</v>
      </c>
      <c r="I116" s="243" t="s">
        <v>455</v>
      </c>
      <c r="J116" s="243"/>
      <c r="K116" s="255"/>
    </row>
    <row r="117" spans="2:11" s="1" customFormat="1" ht="15" customHeight="1">
      <c r="B117" s="266"/>
      <c r="C117" s="243" t="s">
        <v>60</v>
      </c>
      <c r="D117" s="243"/>
      <c r="E117" s="243"/>
      <c r="F117" s="264" t="s">
        <v>80</v>
      </c>
      <c r="G117" s="243"/>
      <c r="H117" s="243" t="s">
        <v>466</v>
      </c>
      <c r="I117" s="243" t="s">
        <v>467</v>
      </c>
      <c r="J117" s="243"/>
      <c r="K117" s="255"/>
    </row>
    <row r="118" spans="2:11" s="1" customFormat="1" ht="15" customHeight="1">
      <c r="B118" s="269"/>
      <c r="C118" s="275"/>
      <c r="D118" s="275"/>
      <c r="E118" s="275"/>
      <c r="F118" s="275"/>
      <c r="G118" s="275"/>
      <c r="H118" s="275"/>
      <c r="I118" s="275"/>
      <c r="J118" s="275"/>
      <c r="K118" s="271"/>
    </row>
    <row r="119" spans="2:11" s="1" customFormat="1" ht="18.75" customHeight="1">
      <c r="B119" s="276"/>
      <c r="C119" s="277"/>
      <c r="D119" s="277"/>
      <c r="E119" s="277"/>
      <c r="F119" s="278"/>
      <c r="G119" s="277"/>
      <c r="H119" s="277"/>
      <c r="I119" s="277"/>
      <c r="J119" s="277"/>
      <c r="K119" s="276"/>
    </row>
    <row r="120" spans="2:11" s="1" customFormat="1" ht="18.75" customHeight="1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spans="2:11" s="1" customFormat="1" ht="7.5" customHeight="1">
      <c r="B121" s="279"/>
      <c r="C121" s="280"/>
      <c r="D121" s="280"/>
      <c r="E121" s="280"/>
      <c r="F121" s="280"/>
      <c r="G121" s="280"/>
      <c r="H121" s="280"/>
      <c r="I121" s="280"/>
      <c r="J121" s="280"/>
      <c r="K121" s="281"/>
    </row>
    <row r="122" spans="2:11" s="1" customFormat="1" ht="45" customHeight="1">
      <c r="B122" s="282"/>
      <c r="C122" s="363" t="s">
        <v>468</v>
      </c>
      <c r="D122" s="363"/>
      <c r="E122" s="363"/>
      <c r="F122" s="363"/>
      <c r="G122" s="363"/>
      <c r="H122" s="363"/>
      <c r="I122" s="363"/>
      <c r="J122" s="363"/>
      <c r="K122" s="283"/>
    </row>
    <row r="123" spans="2:11" s="1" customFormat="1" ht="17.25" customHeight="1">
      <c r="B123" s="284"/>
      <c r="C123" s="256" t="s">
        <v>415</v>
      </c>
      <c r="D123" s="256"/>
      <c r="E123" s="256"/>
      <c r="F123" s="256" t="s">
        <v>416</v>
      </c>
      <c r="G123" s="257"/>
      <c r="H123" s="256" t="s">
        <v>57</v>
      </c>
      <c r="I123" s="256" t="s">
        <v>60</v>
      </c>
      <c r="J123" s="256" t="s">
        <v>417</v>
      </c>
      <c r="K123" s="285"/>
    </row>
    <row r="124" spans="2:11" s="1" customFormat="1" ht="17.25" customHeight="1">
      <c r="B124" s="284"/>
      <c r="C124" s="258" t="s">
        <v>418</v>
      </c>
      <c r="D124" s="258"/>
      <c r="E124" s="258"/>
      <c r="F124" s="259" t="s">
        <v>419</v>
      </c>
      <c r="G124" s="260"/>
      <c r="H124" s="258"/>
      <c r="I124" s="258"/>
      <c r="J124" s="258" t="s">
        <v>420</v>
      </c>
      <c r="K124" s="285"/>
    </row>
    <row r="125" spans="2:11" s="1" customFormat="1" ht="5.25" customHeight="1">
      <c r="B125" s="286"/>
      <c r="C125" s="261"/>
      <c r="D125" s="261"/>
      <c r="E125" s="261"/>
      <c r="F125" s="261"/>
      <c r="G125" s="287"/>
      <c r="H125" s="261"/>
      <c r="I125" s="261"/>
      <c r="J125" s="261"/>
      <c r="K125" s="288"/>
    </row>
    <row r="126" spans="2:11" s="1" customFormat="1" ht="15" customHeight="1">
      <c r="B126" s="286"/>
      <c r="C126" s="243" t="s">
        <v>423</v>
      </c>
      <c r="D126" s="263"/>
      <c r="E126" s="263"/>
      <c r="F126" s="264" t="s">
        <v>80</v>
      </c>
      <c r="G126" s="243"/>
      <c r="H126" s="243" t="s">
        <v>460</v>
      </c>
      <c r="I126" s="243" t="s">
        <v>422</v>
      </c>
      <c r="J126" s="243">
        <v>120</v>
      </c>
      <c r="K126" s="289"/>
    </row>
    <row r="127" spans="2:11" s="1" customFormat="1" ht="15" customHeight="1">
      <c r="B127" s="286"/>
      <c r="C127" s="243" t="s">
        <v>469</v>
      </c>
      <c r="D127" s="243"/>
      <c r="E127" s="243"/>
      <c r="F127" s="264" t="s">
        <v>80</v>
      </c>
      <c r="G127" s="243"/>
      <c r="H127" s="243" t="s">
        <v>470</v>
      </c>
      <c r="I127" s="243" t="s">
        <v>422</v>
      </c>
      <c r="J127" s="243" t="s">
        <v>471</v>
      </c>
      <c r="K127" s="289"/>
    </row>
    <row r="128" spans="2:11" s="1" customFormat="1" ht="15" customHeight="1">
      <c r="B128" s="286"/>
      <c r="C128" s="243" t="s">
        <v>369</v>
      </c>
      <c r="D128" s="243"/>
      <c r="E128" s="243"/>
      <c r="F128" s="264" t="s">
        <v>80</v>
      </c>
      <c r="G128" s="243"/>
      <c r="H128" s="243" t="s">
        <v>472</v>
      </c>
      <c r="I128" s="243" t="s">
        <v>422</v>
      </c>
      <c r="J128" s="243" t="s">
        <v>471</v>
      </c>
      <c r="K128" s="289"/>
    </row>
    <row r="129" spans="2:11" s="1" customFormat="1" ht="15" customHeight="1">
      <c r="B129" s="286"/>
      <c r="C129" s="243" t="s">
        <v>431</v>
      </c>
      <c r="D129" s="243"/>
      <c r="E129" s="243"/>
      <c r="F129" s="264" t="s">
        <v>426</v>
      </c>
      <c r="G129" s="243"/>
      <c r="H129" s="243" t="s">
        <v>432</v>
      </c>
      <c r="I129" s="243" t="s">
        <v>422</v>
      </c>
      <c r="J129" s="243">
        <v>15</v>
      </c>
      <c r="K129" s="289"/>
    </row>
    <row r="130" spans="2:11" s="1" customFormat="1" ht="15" customHeight="1">
      <c r="B130" s="286"/>
      <c r="C130" s="267" t="s">
        <v>433</v>
      </c>
      <c r="D130" s="267"/>
      <c r="E130" s="267"/>
      <c r="F130" s="268" t="s">
        <v>426</v>
      </c>
      <c r="G130" s="267"/>
      <c r="H130" s="267" t="s">
        <v>434</v>
      </c>
      <c r="I130" s="267" t="s">
        <v>422</v>
      </c>
      <c r="J130" s="267">
        <v>15</v>
      </c>
      <c r="K130" s="289"/>
    </row>
    <row r="131" spans="2:11" s="1" customFormat="1" ht="15" customHeight="1">
      <c r="B131" s="286"/>
      <c r="C131" s="267" t="s">
        <v>435</v>
      </c>
      <c r="D131" s="267"/>
      <c r="E131" s="267"/>
      <c r="F131" s="268" t="s">
        <v>426</v>
      </c>
      <c r="G131" s="267"/>
      <c r="H131" s="267" t="s">
        <v>436</v>
      </c>
      <c r="I131" s="267" t="s">
        <v>422</v>
      </c>
      <c r="J131" s="267">
        <v>20</v>
      </c>
      <c r="K131" s="289"/>
    </row>
    <row r="132" spans="2:11" s="1" customFormat="1" ht="15" customHeight="1">
      <c r="B132" s="286"/>
      <c r="C132" s="267" t="s">
        <v>437</v>
      </c>
      <c r="D132" s="267"/>
      <c r="E132" s="267"/>
      <c r="F132" s="268" t="s">
        <v>426</v>
      </c>
      <c r="G132" s="267"/>
      <c r="H132" s="267" t="s">
        <v>438</v>
      </c>
      <c r="I132" s="267" t="s">
        <v>422</v>
      </c>
      <c r="J132" s="267">
        <v>20</v>
      </c>
      <c r="K132" s="289"/>
    </row>
    <row r="133" spans="2:11" s="1" customFormat="1" ht="15" customHeight="1">
      <c r="B133" s="286"/>
      <c r="C133" s="243" t="s">
        <v>425</v>
      </c>
      <c r="D133" s="243"/>
      <c r="E133" s="243"/>
      <c r="F133" s="264" t="s">
        <v>426</v>
      </c>
      <c r="G133" s="243"/>
      <c r="H133" s="243" t="s">
        <v>460</v>
      </c>
      <c r="I133" s="243" t="s">
        <v>422</v>
      </c>
      <c r="J133" s="243">
        <v>50</v>
      </c>
      <c r="K133" s="289"/>
    </row>
    <row r="134" spans="2:11" s="1" customFormat="1" ht="15" customHeight="1">
      <c r="B134" s="286"/>
      <c r="C134" s="243" t="s">
        <v>439</v>
      </c>
      <c r="D134" s="243"/>
      <c r="E134" s="243"/>
      <c r="F134" s="264" t="s">
        <v>426</v>
      </c>
      <c r="G134" s="243"/>
      <c r="H134" s="243" t="s">
        <v>460</v>
      </c>
      <c r="I134" s="243" t="s">
        <v>422</v>
      </c>
      <c r="J134" s="243">
        <v>50</v>
      </c>
      <c r="K134" s="289"/>
    </row>
    <row r="135" spans="2:11" s="1" customFormat="1" ht="15" customHeight="1">
      <c r="B135" s="286"/>
      <c r="C135" s="243" t="s">
        <v>445</v>
      </c>
      <c r="D135" s="243"/>
      <c r="E135" s="243"/>
      <c r="F135" s="264" t="s">
        <v>426</v>
      </c>
      <c r="G135" s="243"/>
      <c r="H135" s="243" t="s">
        <v>460</v>
      </c>
      <c r="I135" s="243" t="s">
        <v>422</v>
      </c>
      <c r="J135" s="243">
        <v>50</v>
      </c>
      <c r="K135" s="289"/>
    </row>
    <row r="136" spans="2:11" s="1" customFormat="1" ht="15" customHeight="1">
      <c r="B136" s="286"/>
      <c r="C136" s="243" t="s">
        <v>447</v>
      </c>
      <c r="D136" s="243"/>
      <c r="E136" s="243"/>
      <c r="F136" s="264" t="s">
        <v>426</v>
      </c>
      <c r="G136" s="243"/>
      <c r="H136" s="243" t="s">
        <v>460</v>
      </c>
      <c r="I136" s="243" t="s">
        <v>422</v>
      </c>
      <c r="J136" s="243">
        <v>50</v>
      </c>
      <c r="K136" s="289"/>
    </row>
    <row r="137" spans="2:11" s="1" customFormat="1" ht="15" customHeight="1">
      <c r="B137" s="286"/>
      <c r="C137" s="243" t="s">
        <v>448</v>
      </c>
      <c r="D137" s="243"/>
      <c r="E137" s="243"/>
      <c r="F137" s="264" t="s">
        <v>426</v>
      </c>
      <c r="G137" s="243"/>
      <c r="H137" s="243" t="s">
        <v>473</v>
      </c>
      <c r="I137" s="243" t="s">
        <v>422</v>
      </c>
      <c r="J137" s="243">
        <v>255</v>
      </c>
      <c r="K137" s="289"/>
    </row>
    <row r="138" spans="2:11" s="1" customFormat="1" ht="15" customHeight="1">
      <c r="B138" s="286"/>
      <c r="C138" s="243" t="s">
        <v>450</v>
      </c>
      <c r="D138" s="243"/>
      <c r="E138" s="243"/>
      <c r="F138" s="264" t="s">
        <v>80</v>
      </c>
      <c r="G138" s="243"/>
      <c r="H138" s="243" t="s">
        <v>474</v>
      </c>
      <c r="I138" s="243" t="s">
        <v>452</v>
      </c>
      <c r="J138" s="243"/>
      <c r="K138" s="289"/>
    </row>
    <row r="139" spans="2:11" s="1" customFormat="1" ht="15" customHeight="1">
      <c r="B139" s="286"/>
      <c r="C139" s="243" t="s">
        <v>453</v>
      </c>
      <c r="D139" s="243"/>
      <c r="E139" s="243"/>
      <c r="F139" s="264" t="s">
        <v>80</v>
      </c>
      <c r="G139" s="243"/>
      <c r="H139" s="243" t="s">
        <v>475</v>
      </c>
      <c r="I139" s="243" t="s">
        <v>455</v>
      </c>
      <c r="J139" s="243"/>
      <c r="K139" s="289"/>
    </row>
    <row r="140" spans="2:11" s="1" customFormat="1" ht="15" customHeight="1">
      <c r="B140" s="286"/>
      <c r="C140" s="243" t="s">
        <v>456</v>
      </c>
      <c r="D140" s="243"/>
      <c r="E140" s="243"/>
      <c r="F140" s="264" t="s">
        <v>80</v>
      </c>
      <c r="G140" s="243"/>
      <c r="H140" s="243" t="s">
        <v>456</v>
      </c>
      <c r="I140" s="243" t="s">
        <v>455</v>
      </c>
      <c r="J140" s="243"/>
      <c r="K140" s="289"/>
    </row>
    <row r="141" spans="2:11" s="1" customFormat="1" ht="15" customHeight="1">
      <c r="B141" s="286"/>
      <c r="C141" s="243" t="s">
        <v>41</v>
      </c>
      <c r="D141" s="243"/>
      <c r="E141" s="243"/>
      <c r="F141" s="264" t="s">
        <v>80</v>
      </c>
      <c r="G141" s="243"/>
      <c r="H141" s="243" t="s">
        <v>476</v>
      </c>
      <c r="I141" s="243" t="s">
        <v>455</v>
      </c>
      <c r="J141" s="243"/>
      <c r="K141" s="289"/>
    </row>
    <row r="142" spans="2:11" s="1" customFormat="1" ht="15" customHeight="1">
      <c r="B142" s="286"/>
      <c r="C142" s="243" t="s">
        <v>477</v>
      </c>
      <c r="D142" s="243"/>
      <c r="E142" s="243"/>
      <c r="F142" s="264" t="s">
        <v>80</v>
      </c>
      <c r="G142" s="243"/>
      <c r="H142" s="243" t="s">
        <v>478</v>
      </c>
      <c r="I142" s="243" t="s">
        <v>455</v>
      </c>
      <c r="J142" s="243"/>
      <c r="K142" s="289"/>
    </row>
    <row r="143" spans="2:11" s="1" customFormat="1" ht="15" customHeight="1">
      <c r="B143" s="290"/>
      <c r="C143" s="291"/>
      <c r="D143" s="291"/>
      <c r="E143" s="291"/>
      <c r="F143" s="291"/>
      <c r="G143" s="291"/>
      <c r="H143" s="291"/>
      <c r="I143" s="291"/>
      <c r="J143" s="291"/>
      <c r="K143" s="292"/>
    </row>
    <row r="144" spans="2:11" s="1" customFormat="1" ht="18.75" customHeight="1">
      <c r="B144" s="277"/>
      <c r="C144" s="277"/>
      <c r="D144" s="277"/>
      <c r="E144" s="277"/>
      <c r="F144" s="278"/>
      <c r="G144" s="277"/>
      <c r="H144" s="277"/>
      <c r="I144" s="277"/>
      <c r="J144" s="277"/>
      <c r="K144" s="277"/>
    </row>
    <row r="145" spans="2:11" s="1" customFormat="1" ht="18.75" customHeight="1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</row>
    <row r="146" spans="2:11" s="1" customFormat="1" ht="7.5" customHeight="1">
      <c r="B146" s="251"/>
      <c r="C146" s="252"/>
      <c r="D146" s="252"/>
      <c r="E146" s="252"/>
      <c r="F146" s="252"/>
      <c r="G146" s="252"/>
      <c r="H146" s="252"/>
      <c r="I146" s="252"/>
      <c r="J146" s="252"/>
      <c r="K146" s="253"/>
    </row>
    <row r="147" spans="2:11" s="1" customFormat="1" ht="45" customHeight="1">
      <c r="B147" s="254"/>
      <c r="C147" s="362" t="s">
        <v>479</v>
      </c>
      <c r="D147" s="362"/>
      <c r="E147" s="362"/>
      <c r="F147" s="362"/>
      <c r="G147" s="362"/>
      <c r="H147" s="362"/>
      <c r="I147" s="362"/>
      <c r="J147" s="362"/>
      <c r="K147" s="255"/>
    </row>
    <row r="148" spans="2:11" s="1" customFormat="1" ht="17.25" customHeight="1">
      <c r="B148" s="254"/>
      <c r="C148" s="256" t="s">
        <v>415</v>
      </c>
      <c r="D148" s="256"/>
      <c r="E148" s="256"/>
      <c r="F148" s="256" t="s">
        <v>416</v>
      </c>
      <c r="G148" s="257"/>
      <c r="H148" s="256" t="s">
        <v>57</v>
      </c>
      <c r="I148" s="256" t="s">
        <v>60</v>
      </c>
      <c r="J148" s="256" t="s">
        <v>417</v>
      </c>
      <c r="K148" s="255"/>
    </row>
    <row r="149" spans="2:11" s="1" customFormat="1" ht="17.25" customHeight="1">
      <c r="B149" s="254"/>
      <c r="C149" s="258" t="s">
        <v>418</v>
      </c>
      <c r="D149" s="258"/>
      <c r="E149" s="258"/>
      <c r="F149" s="259" t="s">
        <v>419</v>
      </c>
      <c r="G149" s="260"/>
      <c r="H149" s="258"/>
      <c r="I149" s="258"/>
      <c r="J149" s="258" t="s">
        <v>420</v>
      </c>
      <c r="K149" s="255"/>
    </row>
    <row r="150" spans="2:11" s="1" customFormat="1" ht="5.25" customHeight="1">
      <c r="B150" s="266"/>
      <c r="C150" s="261"/>
      <c r="D150" s="261"/>
      <c r="E150" s="261"/>
      <c r="F150" s="261"/>
      <c r="G150" s="262"/>
      <c r="H150" s="261"/>
      <c r="I150" s="261"/>
      <c r="J150" s="261"/>
      <c r="K150" s="289"/>
    </row>
    <row r="151" spans="2:11" s="1" customFormat="1" ht="15" customHeight="1">
      <c r="B151" s="266"/>
      <c r="C151" s="293" t="s">
        <v>423</v>
      </c>
      <c r="D151" s="243"/>
      <c r="E151" s="243"/>
      <c r="F151" s="294" t="s">
        <v>80</v>
      </c>
      <c r="G151" s="243"/>
      <c r="H151" s="293" t="s">
        <v>460</v>
      </c>
      <c r="I151" s="293" t="s">
        <v>422</v>
      </c>
      <c r="J151" s="293">
        <v>120</v>
      </c>
      <c r="K151" s="289"/>
    </row>
    <row r="152" spans="2:11" s="1" customFormat="1" ht="15" customHeight="1">
      <c r="B152" s="266"/>
      <c r="C152" s="293" t="s">
        <v>469</v>
      </c>
      <c r="D152" s="243"/>
      <c r="E152" s="243"/>
      <c r="F152" s="294" t="s">
        <v>80</v>
      </c>
      <c r="G152" s="243"/>
      <c r="H152" s="293" t="s">
        <v>480</v>
      </c>
      <c r="I152" s="293" t="s">
        <v>422</v>
      </c>
      <c r="J152" s="293" t="s">
        <v>471</v>
      </c>
      <c r="K152" s="289"/>
    </row>
    <row r="153" spans="2:11" s="1" customFormat="1" ht="15" customHeight="1">
      <c r="B153" s="266"/>
      <c r="C153" s="293" t="s">
        <v>369</v>
      </c>
      <c r="D153" s="243"/>
      <c r="E153" s="243"/>
      <c r="F153" s="294" t="s">
        <v>80</v>
      </c>
      <c r="G153" s="243"/>
      <c r="H153" s="293" t="s">
        <v>481</v>
      </c>
      <c r="I153" s="293" t="s">
        <v>422</v>
      </c>
      <c r="J153" s="293" t="s">
        <v>471</v>
      </c>
      <c r="K153" s="289"/>
    </row>
    <row r="154" spans="2:11" s="1" customFormat="1" ht="15" customHeight="1">
      <c r="B154" s="266"/>
      <c r="C154" s="293" t="s">
        <v>425</v>
      </c>
      <c r="D154" s="243"/>
      <c r="E154" s="243"/>
      <c r="F154" s="294" t="s">
        <v>426</v>
      </c>
      <c r="G154" s="243"/>
      <c r="H154" s="293" t="s">
        <v>460</v>
      </c>
      <c r="I154" s="293" t="s">
        <v>422</v>
      </c>
      <c r="J154" s="293">
        <v>50</v>
      </c>
      <c r="K154" s="289"/>
    </row>
    <row r="155" spans="2:11" s="1" customFormat="1" ht="15" customHeight="1">
      <c r="B155" s="266"/>
      <c r="C155" s="293" t="s">
        <v>428</v>
      </c>
      <c r="D155" s="243"/>
      <c r="E155" s="243"/>
      <c r="F155" s="294" t="s">
        <v>80</v>
      </c>
      <c r="G155" s="243"/>
      <c r="H155" s="293" t="s">
        <v>460</v>
      </c>
      <c r="I155" s="293" t="s">
        <v>430</v>
      </c>
      <c r="J155" s="293"/>
      <c r="K155" s="289"/>
    </row>
    <row r="156" spans="2:11" s="1" customFormat="1" ht="15" customHeight="1">
      <c r="B156" s="266"/>
      <c r="C156" s="293" t="s">
        <v>439</v>
      </c>
      <c r="D156" s="243"/>
      <c r="E156" s="243"/>
      <c r="F156" s="294" t="s">
        <v>426</v>
      </c>
      <c r="G156" s="243"/>
      <c r="H156" s="293" t="s">
        <v>460</v>
      </c>
      <c r="I156" s="293" t="s">
        <v>422</v>
      </c>
      <c r="J156" s="293">
        <v>50</v>
      </c>
      <c r="K156" s="289"/>
    </row>
    <row r="157" spans="2:11" s="1" customFormat="1" ht="15" customHeight="1">
      <c r="B157" s="266"/>
      <c r="C157" s="293" t="s">
        <v>447</v>
      </c>
      <c r="D157" s="243"/>
      <c r="E157" s="243"/>
      <c r="F157" s="294" t="s">
        <v>426</v>
      </c>
      <c r="G157" s="243"/>
      <c r="H157" s="293" t="s">
        <v>460</v>
      </c>
      <c r="I157" s="293" t="s">
        <v>422</v>
      </c>
      <c r="J157" s="293">
        <v>50</v>
      </c>
      <c r="K157" s="289"/>
    </row>
    <row r="158" spans="2:11" s="1" customFormat="1" ht="15" customHeight="1">
      <c r="B158" s="266"/>
      <c r="C158" s="293" t="s">
        <v>445</v>
      </c>
      <c r="D158" s="243"/>
      <c r="E158" s="243"/>
      <c r="F158" s="294" t="s">
        <v>426</v>
      </c>
      <c r="G158" s="243"/>
      <c r="H158" s="293" t="s">
        <v>460</v>
      </c>
      <c r="I158" s="293" t="s">
        <v>422</v>
      </c>
      <c r="J158" s="293">
        <v>50</v>
      </c>
      <c r="K158" s="289"/>
    </row>
    <row r="159" spans="2:11" s="1" customFormat="1" ht="15" customHeight="1">
      <c r="B159" s="266"/>
      <c r="C159" s="293" t="s">
        <v>101</v>
      </c>
      <c r="D159" s="243"/>
      <c r="E159" s="243"/>
      <c r="F159" s="294" t="s">
        <v>80</v>
      </c>
      <c r="G159" s="243"/>
      <c r="H159" s="293" t="s">
        <v>482</v>
      </c>
      <c r="I159" s="293" t="s">
        <v>422</v>
      </c>
      <c r="J159" s="293" t="s">
        <v>483</v>
      </c>
      <c r="K159" s="289"/>
    </row>
    <row r="160" spans="2:11" s="1" customFormat="1" ht="15" customHeight="1">
      <c r="B160" s="266"/>
      <c r="C160" s="293" t="s">
        <v>484</v>
      </c>
      <c r="D160" s="243"/>
      <c r="E160" s="243"/>
      <c r="F160" s="294" t="s">
        <v>80</v>
      </c>
      <c r="G160" s="243"/>
      <c r="H160" s="293" t="s">
        <v>485</v>
      </c>
      <c r="I160" s="293" t="s">
        <v>455</v>
      </c>
      <c r="J160" s="293"/>
      <c r="K160" s="289"/>
    </row>
    <row r="161" spans="2:11" s="1" customFormat="1" ht="15" customHeight="1">
      <c r="B161" s="295"/>
      <c r="C161" s="275"/>
      <c r="D161" s="275"/>
      <c r="E161" s="275"/>
      <c r="F161" s="275"/>
      <c r="G161" s="275"/>
      <c r="H161" s="275"/>
      <c r="I161" s="275"/>
      <c r="J161" s="275"/>
      <c r="K161" s="296"/>
    </row>
    <row r="162" spans="2:11" s="1" customFormat="1" ht="18.75" customHeight="1">
      <c r="B162" s="277"/>
      <c r="C162" s="287"/>
      <c r="D162" s="287"/>
      <c r="E162" s="287"/>
      <c r="F162" s="297"/>
      <c r="G162" s="287"/>
      <c r="H162" s="287"/>
      <c r="I162" s="287"/>
      <c r="J162" s="287"/>
      <c r="K162" s="277"/>
    </row>
    <row r="163" spans="2:11" s="1" customFormat="1" ht="18.75" customHeight="1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</row>
    <row r="164" spans="2:11" s="1" customFormat="1" ht="7.5" customHeight="1">
      <c r="B164" s="232"/>
      <c r="C164" s="233"/>
      <c r="D164" s="233"/>
      <c r="E164" s="233"/>
      <c r="F164" s="233"/>
      <c r="G164" s="233"/>
      <c r="H164" s="233"/>
      <c r="I164" s="233"/>
      <c r="J164" s="233"/>
      <c r="K164" s="234"/>
    </row>
    <row r="165" spans="2:11" s="1" customFormat="1" ht="45" customHeight="1">
      <c r="B165" s="235"/>
      <c r="C165" s="363" t="s">
        <v>486</v>
      </c>
      <c r="D165" s="363"/>
      <c r="E165" s="363"/>
      <c r="F165" s="363"/>
      <c r="G165" s="363"/>
      <c r="H165" s="363"/>
      <c r="I165" s="363"/>
      <c r="J165" s="363"/>
      <c r="K165" s="236"/>
    </row>
    <row r="166" spans="2:11" s="1" customFormat="1" ht="17.25" customHeight="1">
      <c r="B166" s="235"/>
      <c r="C166" s="256" t="s">
        <v>415</v>
      </c>
      <c r="D166" s="256"/>
      <c r="E166" s="256"/>
      <c r="F166" s="256" t="s">
        <v>416</v>
      </c>
      <c r="G166" s="298"/>
      <c r="H166" s="299" t="s">
        <v>57</v>
      </c>
      <c r="I166" s="299" t="s">
        <v>60</v>
      </c>
      <c r="J166" s="256" t="s">
        <v>417</v>
      </c>
      <c r="K166" s="236"/>
    </row>
    <row r="167" spans="2:11" s="1" customFormat="1" ht="17.25" customHeight="1">
      <c r="B167" s="237"/>
      <c r="C167" s="258" t="s">
        <v>418</v>
      </c>
      <c r="D167" s="258"/>
      <c r="E167" s="258"/>
      <c r="F167" s="259" t="s">
        <v>419</v>
      </c>
      <c r="G167" s="300"/>
      <c r="H167" s="301"/>
      <c r="I167" s="301"/>
      <c r="J167" s="258" t="s">
        <v>420</v>
      </c>
      <c r="K167" s="238"/>
    </row>
    <row r="168" spans="2:11" s="1" customFormat="1" ht="5.25" customHeight="1">
      <c r="B168" s="266"/>
      <c r="C168" s="261"/>
      <c r="D168" s="261"/>
      <c r="E168" s="261"/>
      <c r="F168" s="261"/>
      <c r="G168" s="262"/>
      <c r="H168" s="261"/>
      <c r="I168" s="261"/>
      <c r="J168" s="261"/>
      <c r="K168" s="289"/>
    </row>
    <row r="169" spans="2:11" s="1" customFormat="1" ht="15" customHeight="1">
      <c r="B169" s="266"/>
      <c r="C169" s="243" t="s">
        <v>423</v>
      </c>
      <c r="D169" s="243"/>
      <c r="E169" s="243"/>
      <c r="F169" s="264" t="s">
        <v>80</v>
      </c>
      <c r="G169" s="243"/>
      <c r="H169" s="243" t="s">
        <v>460</v>
      </c>
      <c r="I169" s="243" t="s">
        <v>422</v>
      </c>
      <c r="J169" s="243">
        <v>120</v>
      </c>
      <c r="K169" s="289"/>
    </row>
    <row r="170" spans="2:11" s="1" customFormat="1" ht="15" customHeight="1">
      <c r="B170" s="266"/>
      <c r="C170" s="243" t="s">
        <v>469</v>
      </c>
      <c r="D170" s="243"/>
      <c r="E170" s="243"/>
      <c r="F170" s="264" t="s">
        <v>80</v>
      </c>
      <c r="G170" s="243"/>
      <c r="H170" s="243" t="s">
        <v>470</v>
      </c>
      <c r="I170" s="243" t="s">
        <v>422</v>
      </c>
      <c r="J170" s="243" t="s">
        <v>471</v>
      </c>
      <c r="K170" s="289"/>
    </row>
    <row r="171" spans="2:11" s="1" customFormat="1" ht="15" customHeight="1">
      <c r="B171" s="266"/>
      <c r="C171" s="243" t="s">
        <v>369</v>
      </c>
      <c r="D171" s="243"/>
      <c r="E171" s="243"/>
      <c r="F171" s="264" t="s">
        <v>80</v>
      </c>
      <c r="G171" s="243"/>
      <c r="H171" s="243" t="s">
        <v>487</v>
      </c>
      <c r="I171" s="243" t="s">
        <v>422</v>
      </c>
      <c r="J171" s="243" t="s">
        <v>471</v>
      </c>
      <c r="K171" s="289"/>
    </row>
    <row r="172" spans="2:11" s="1" customFormat="1" ht="15" customHeight="1">
      <c r="B172" s="266"/>
      <c r="C172" s="243" t="s">
        <v>425</v>
      </c>
      <c r="D172" s="243"/>
      <c r="E172" s="243"/>
      <c r="F172" s="264" t="s">
        <v>426</v>
      </c>
      <c r="G172" s="243"/>
      <c r="H172" s="243" t="s">
        <v>487</v>
      </c>
      <c r="I172" s="243" t="s">
        <v>422</v>
      </c>
      <c r="J172" s="243">
        <v>50</v>
      </c>
      <c r="K172" s="289"/>
    </row>
    <row r="173" spans="2:11" s="1" customFormat="1" ht="15" customHeight="1">
      <c r="B173" s="266"/>
      <c r="C173" s="243" t="s">
        <v>428</v>
      </c>
      <c r="D173" s="243"/>
      <c r="E173" s="243"/>
      <c r="F173" s="264" t="s">
        <v>80</v>
      </c>
      <c r="G173" s="243"/>
      <c r="H173" s="243" t="s">
        <v>487</v>
      </c>
      <c r="I173" s="243" t="s">
        <v>430</v>
      </c>
      <c r="J173" s="243"/>
      <c r="K173" s="289"/>
    </row>
    <row r="174" spans="2:11" s="1" customFormat="1" ht="15" customHeight="1">
      <c r="B174" s="266"/>
      <c r="C174" s="243" t="s">
        <v>439</v>
      </c>
      <c r="D174" s="243"/>
      <c r="E174" s="243"/>
      <c r="F174" s="264" t="s">
        <v>426</v>
      </c>
      <c r="G174" s="243"/>
      <c r="H174" s="243" t="s">
        <v>487</v>
      </c>
      <c r="I174" s="243" t="s">
        <v>422</v>
      </c>
      <c r="J174" s="243">
        <v>50</v>
      </c>
      <c r="K174" s="289"/>
    </row>
    <row r="175" spans="2:11" s="1" customFormat="1" ht="15" customHeight="1">
      <c r="B175" s="266"/>
      <c r="C175" s="243" t="s">
        <v>447</v>
      </c>
      <c r="D175" s="243"/>
      <c r="E175" s="243"/>
      <c r="F175" s="264" t="s">
        <v>426</v>
      </c>
      <c r="G175" s="243"/>
      <c r="H175" s="243" t="s">
        <v>487</v>
      </c>
      <c r="I175" s="243" t="s">
        <v>422</v>
      </c>
      <c r="J175" s="243">
        <v>50</v>
      </c>
      <c r="K175" s="289"/>
    </row>
    <row r="176" spans="2:11" s="1" customFormat="1" ht="15" customHeight="1">
      <c r="B176" s="266"/>
      <c r="C176" s="243" t="s">
        <v>445</v>
      </c>
      <c r="D176" s="243"/>
      <c r="E176" s="243"/>
      <c r="F176" s="264" t="s">
        <v>426</v>
      </c>
      <c r="G176" s="243"/>
      <c r="H176" s="243" t="s">
        <v>487</v>
      </c>
      <c r="I176" s="243" t="s">
        <v>422</v>
      </c>
      <c r="J176" s="243">
        <v>50</v>
      </c>
      <c r="K176" s="289"/>
    </row>
    <row r="177" spans="2:11" s="1" customFormat="1" ht="15" customHeight="1">
      <c r="B177" s="266"/>
      <c r="C177" s="243" t="s">
        <v>112</v>
      </c>
      <c r="D177" s="243"/>
      <c r="E177" s="243"/>
      <c r="F177" s="264" t="s">
        <v>80</v>
      </c>
      <c r="G177" s="243"/>
      <c r="H177" s="243" t="s">
        <v>488</v>
      </c>
      <c r="I177" s="243" t="s">
        <v>489</v>
      </c>
      <c r="J177" s="243"/>
      <c r="K177" s="289"/>
    </row>
    <row r="178" spans="2:11" s="1" customFormat="1" ht="15" customHeight="1">
      <c r="B178" s="266"/>
      <c r="C178" s="243" t="s">
        <v>60</v>
      </c>
      <c r="D178" s="243"/>
      <c r="E178" s="243"/>
      <c r="F178" s="264" t="s">
        <v>80</v>
      </c>
      <c r="G178" s="243"/>
      <c r="H178" s="243" t="s">
        <v>490</v>
      </c>
      <c r="I178" s="243" t="s">
        <v>491</v>
      </c>
      <c r="J178" s="243">
        <v>1</v>
      </c>
      <c r="K178" s="289"/>
    </row>
    <row r="179" spans="2:11" s="1" customFormat="1" ht="15" customHeight="1">
      <c r="B179" s="266"/>
      <c r="C179" s="243" t="s">
        <v>56</v>
      </c>
      <c r="D179" s="243"/>
      <c r="E179" s="243"/>
      <c r="F179" s="264" t="s">
        <v>80</v>
      </c>
      <c r="G179" s="243"/>
      <c r="H179" s="243" t="s">
        <v>492</v>
      </c>
      <c r="I179" s="243" t="s">
        <v>422</v>
      </c>
      <c r="J179" s="243">
        <v>20</v>
      </c>
      <c r="K179" s="289"/>
    </row>
    <row r="180" spans="2:11" s="1" customFormat="1" ht="15" customHeight="1">
      <c r="B180" s="266"/>
      <c r="C180" s="243" t="s">
        <v>57</v>
      </c>
      <c r="D180" s="243"/>
      <c r="E180" s="243"/>
      <c r="F180" s="264" t="s">
        <v>80</v>
      </c>
      <c r="G180" s="243"/>
      <c r="H180" s="243" t="s">
        <v>493</v>
      </c>
      <c r="I180" s="243" t="s">
        <v>422</v>
      </c>
      <c r="J180" s="243">
        <v>255</v>
      </c>
      <c r="K180" s="289"/>
    </row>
    <row r="181" spans="2:11" s="1" customFormat="1" ht="15" customHeight="1">
      <c r="B181" s="266"/>
      <c r="C181" s="243" t="s">
        <v>113</v>
      </c>
      <c r="D181" s="243"/>
      <c r="E181" s="243"/>
      <c r="F181" s="264" t="s">
        <v>80</v>
      </c>
      <c r="G181" s="243"/>
      <c r="H181" s="243" t="s">
        <v>385</v>
      </c>
      <c r="I181" s="243" t="s">
        <v>422</v>
      </c>
      <c r="J181" s="243">
        <v>10</v>
      </c>
      <c r="K181" s="289"/>
    </row>
    <row r="182" spans="2:11" s="1" customFormat="1" ht="15" customHeight="1">
      <c r="B182" s="266"/>
      <c r="C182" s="243" t="s">
        <v>114</v>
      </c>
      <c r="D182" s="243"/>
      <c r="E182" s="243"/>
      <c r="F182" s="264" t="s">
        <v>80</v>
      </c>
      <c r="G182" s="243"/>
      <c r="H182" s="243" t="s">
        <v>494</v>
      </c>
      <c r="I182" s="243" t="s">
        <v>455</v>
      </c>
      <c r="J182" s="243"/>
      <c r="K182" s="289"/>
    </row>
    <row r="183" spans="2:11" s="1" customFormat="1" ht="15" customHeight="1">
      <c r="B183" s="266"/>
      <c r="C183" s="243" t="s">
        <v>495</v>
      </c>
      <c r="D183" s="243"/>
      <c r="E183" s="243"/>
      <c r="F183" s="264" t="s">
        <v>80</v>
      </c>
      <c r="G183" s="243"/>
      <c r="H183" s="243" t="s">
        <v>496</v>
      </c>
      <c r="I183" s="243" t="s">
        <v>455</v>
      </c>
      <c r="J183" s="243"/>
      <c r="K183" s="289"/>
    </row>
    <row r="184" spans="2:11" s="1" customFormat="1" ht="15" customHeight="1">
      <c r="B184" s="266"/>
      <c r="C184" s="243" t="s">
        <v>484</v>
      </c>
      <c r="D184" s="243"/>
      <c r="E184" s="243"/>
      <c r="F184" s="264" t="s">
        <v>80</v>
      </c>
      <c r="G184" s="243"/>
      <c r="H184" s="243" t="s">
        <v>497</v>
      </c>
      <c r="I184" s="243" t="s">
        <v>455</v>
      </c>
      <c r="J184" s="243"/>
      <c r="K184" s="289"/>
    </row>
    <row r="185" spans="2:11" s="1" customFormat="1" ht="15" customHeight="1">
      <c r="B185" s="266"/>
      <c r="C185" s="243" t="s">
        <v>116</v>
      </c>
      <c r="D185" s="243"/>
      <c r="E185" s="243"/>
      <c r="F185" s="264" t="s">
        <v>426</v>
      </c>
      <c r="G185" s="243"/>
      <c r="H185" s="243" t="s">
        <v>498</v>
      </c>
      <c r="I185" s="243" t="s">
        <v>422</v>
      </c>
      <c r="J185" s="243">
        <v>50</v>
      </c>
      <c r="K185" s="289"/>
    </row>
    <row r="186" spans="2:11" s="1" customFormat="1" ht="15" customHeight="1">
      <c r="B186" s="266"/>
      <c r="C186" s="243" t="s">
        <v>499</v>
      </c>
      <c r="D186" s="243"/>
      <c r="E186" s="243"/>
      <c r="F186" s="264" t="s">
        <v>426</v>
      </c>
      <c r="G186" s="243"/>
      <c r="H186" s="243" t="s">
        <v>500</v>
      </c>
      <c r="I186" s="243" t="s">
        <v>501</v>
      </c>
      <c r="J186" s="243"/>
      <c r="K186" s="289"/>
    </row>
    <row r="187" spans="2:11" s="1" customFormat="1" ht="15" customHeight="1">
      <c r="B187" s="266"/>
      <c r="C187" s="243" t="s">
        <v>502</v>
      </c>
      <c r="D187" s="243"/>
      <c r="E187" s="243"/>
      <c r="F187" s="264" t="s">
        <v>426</v>
      </c>
      <c r="G187" s="243"/>
      <c r="H187" s="243" t="s">
        <v>503</v>
      </c>
      <c r="I187" s="243" t="s">
        <v>501</v>
      </c>
      <c r="J187" s="243"/>
      <c r="K187" s="289"/>
    </row>
    <row r="188" spans="2:11" s="1" customFormat="1" ht="15" customHeight="1">
      <c r="B188" s="266"/>
      <c r="C188" s="243" t="s">
        <v>504</v>
      </c>
      <c r="D188" s="243"/>
      <c r="E188" s="243"/>
      <c r="F188" s="264" t="s">
        <v>426</v>
      </c>
      <c r="G188" s="243"/>
      <c r="H188" s="243" t="s">
        <v>505</v>
      </c>
      <c r="I188" s="243" t="s">
        <v>501</v>
      </c>
      <c r="J188" s="243"/>
      <c r="K188" s="289"/>
    </row>
    <row r="189" spans="2:11" s="1" customFormat="1" ht="15" customHeight="1">
      <c r="B189" s="266"/>
      <c r="C189" s="302" t="s">
        <v>506</v>
      </c>
      <c r="D189" s="243"/>
      <c r="E189" s="243"/>
      <c r="F189" s="264" t="s">
        <v>426</v>
      </c>
      <c r="G189" s="243"/>
      <c r="H189" s="243" t="s">
        <v>507</v>
      </c>
      <c r="I189" s="243" t="s">
        <v>508</v>
      </c>
      <c r="J189" s="303" t="s">
        <v>509</v>
      </c>
      <c r="K189" s="289"/>
    </row>
    <row r="190" spans="2:11" s="1" customFormat="1" ht="15" customHeight="1">
      <c r="B190" s="266"/>
      <c r="C190" s="302" t="s">
        <v>45</v>
      </c>
      <c r="D190" s="243"/>
      <c r="E190" s="243"/>
      <c r="F190" s="264" t="s">
        <v>80</v>
      </c>
      <c r="G190" s="243"/>
      <c r="H190" s="240" t="s">
        <v>510</v>
      </c>
      <c r="I190" s="243" t="s">
        <v>511</v>
      </c>
      <c r="J190" s="243"/>
      <c r="K190" s="289"/>
    </row>
    <row r="191" spans="2:11" s="1" customFormat="1" ht="15" customHeight="1">
      <c r="B191" s="266"/>
      <c r="C191" s="302" t="s">
        <v>512</v>
      </c>
      <c r="D191" s="243"/>
      <c r="E191" s="243"/>
      <c r="F191" s="264" t="s">
        <v>80</v>
      </c>
      <c r="G191" s="243"/>
      <c r="H191" s="243" t="s">
        <v>513</v>
      </c>
      <c r="I191" s="243" t="s">
        <v>455</v>
      </c>
      <c r="J191" s="243"/>
      <c r="K191" s="289"/>
    </row>
    <row r="192" spans="2:11" s="1" customFormat="1" ht="15" customHeight="1">
      <c r="B192" s="266"/>
      <c r="C192" s="302" t="s">
        <v>514</v>
      </c>
      <c r="D192" s="243"/>
      <c r="E192" s="243"/>
      <c r="F192" s="264" t="s">
        <v>80</v>
      </c>
      <c r="G192" s="243"/>
      <c r="H192" s="243" t="s">
        <v>515</v>
      </c>
      <c r="I192" s="243" t="s">
        <v>455</v>
      </c>
      <c r="J192" s="243"/>
      <c r="K192" s="289"/>
    </row>
    <row r="193" spans="2:11" s="1" customFormat="1" ht="15" customHeight="1">
      <c r="B193" s="266"/>
      <c r="C193" s="302" t="s">
        <v>516</v>
      </c>
      <c r="D193" s="243"/>
      <c r="E193" s="243"/>
      <c r="F193" s="264" t="s">
        <v>426</v>
      </c>
      <c r="G193" s="243"/>
      <c r="H193" s="243" t="s">
        <v>517</v>
      </c>
      <c r="I193" s="243" t="s">
        <v>455</v>
      </c>
      <c r="J193" s="243"/>
      <c r="K193" s="289"/>
    </row>
    <row r="194" spans="2:11" s="1" customFormat="1" ht="15" customHeight="1">
      <c r="B194" s="295"/>
      <c r="C194" s="304"/>
      <c r="D194" s="275"/>
      <c r="E194" s="275"/>
      <c r="F194" s="275"/>
      <c r="G194" s="275"/>
      <c r="H194" s="275"/>
      <c r="I194" s="275"/>
      <c r="J194" s="275"/>
      <c r="K194" s="296"/>
    </row>
    <row r="195" spans="2:11" s="1" customFormat="1" ht="18.75" customHeight="1">
      <c r="B195" s="277"/>
      <c r="C195" s="287"/>
      <c r="D195" s="287"/>
      <c r="E195" s="287"/>
      <c r="F195" s="297"/>
      <c r="G195" s="287"/>
      <c r="H195" s="287"/>
      <c r="I195" s="287"/>
      <c r="J195" s="287"/>
      <c r="K195" s="277"/>
    </row>
    <row r="196" spans="2:11" s="1" customFormat="1" ht="18.75" customHeight="1">
      <c r="B196" s="277"/>
      <c r="C196" s="287"/>
      <c r="D196" s="287"/>
      <c r="E196" s="287"/>
      <c r="F196" s="297"/>
      <c r="G196" s="287"/>
      <c r="H196" s="287"/>
      <c r="I196" s="287"/>
      <c r="J196" s="287"/>
      <c r="K196" s="277"/>
    </row>
    <row r="197" spans="2:11" s="1" customFormat="1" ht="18.75" customHeight="1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</row>
    <row r="198" spans="2:11" s="1" customFormat="1" ht="13.5">
      <c r="B198" s="232"/>
      <c r="C198" s="233"/>
      <c r="D198" s="233"/>
      <c r="E198" s="233"/>
      <c r="F198" s="233"/>
      <c r="G198" s="233"/>
      <c r="H198" s="233"/>
      <c r="I198" s="233"/>
      <c r="J198" s="233"/>
      <c r="K198" s="234"/>
    </row>
    <row r="199" spans="2:11" s="1" customFormat="1" ht="21">
      <c r="B199" s="235"/>
      <c r="C199" s="363" t="s">
        <v>518</v>
      </c>
      <c r="D199" s="363"/>
      <c r="E199" s="363"/>
      <c r="F199" s="363"/>
      <c r="G199" s="363"/>
      <c r="H199" s="363"/>
      <c r="I199" s="363"/>
      <c r="J199" s="363"/>
      <c r="K199" s="236"/>
    </row>
    <row r="200" spans="2:11" s="1" customFormat="1" ht="25.5" customHeight="1">
      <c r="B200" s="235"/>
      <c r="C200" s="305" t="s">
        <v>519</v>
      </c>
      <c r="D200" s="305"/>
      <c r="E200" s="305"/>
      <c r="F200" s="305" t="s">
        <v>520</v>
      </c>
      <c r="G200" s="306"/>
      <c r="H200" s="364" t="s">
        <v>521</v>
      </c>
      <c r="I200" s="364"/>
      <c r="J200" s="364"/>
      <c r="K200" s="236"/>
    </row>
    <row r="201" spans="2:11" s="1" customFormat="1" ht="5.25" customHeight="1">
      <c r="B201" s="266"/>
      <c r="C201" s="261"/>
      <c r="D201" s="261"/>
      <c r="E201" s="261"/>
      <c r="F201" s="261"/>
      <c r="G201" s="287"/>
      <c r="H201" s="261"/>
      <c r="I201" s="261"/>
      <c r="J201" s="261"/>
      <c r="K201" s="289"/>
    </row>
    <row r="202" spans="2:11" s="1" customFormat="1" ht="15" customHeight="1">
      <c r="B202" s="266"/>
      <c r="C202" s="243" t="s">
        <v>511</v>
      </c>
      <c r="D202" s="243"/>
      <c r="E202" s="243"/>
      <c r="F202" s="264" t="s">
        <v>46</v>
      </c>
      <c r="G202" s="243"/>
      <c r="H202" s="365" t="s">
        <v>522</v>
      </c>
      <c r="I202" s="365"/>
      <c r="J202" s="365"/>
      <c r="K202" s="289"/>
    </row>
    <row r="203" spans="2:11" s="1" customFormat="1" ht="15" customHeight="1">
      <c r="B203" s="266"/>
      <c r="C203" s="243"/>
      <c r="D203" s="243"/>
      <c r="E203" s="243"/>
      <c r="F203" s="264" t="s">
        <v>47</v>
      </c>
      <c r="G203" s="243"/>
      <c r="H203" s="365" t="s">
        <v>523</v>
      </c>
      <c r="I203" s="365"/>
      <c r="J203" s="365"/>
      <c r="K203" s="289"/>
    </row>
    <row r="204" spans="2:11" s="1" customFormat="1" ht="15" customHeight="1">
      <c r="B204" s="266"/>
      <c r="C204" s="243"/>
      <c r="D204" s="243"/>
      <c r="E204" s="243"/>
      <c r="F204" s="264" t="s">
        <v>50</v>
      </c>
      <c r="G204" s="243"/>
      <c r="H204" s="365" t="s">
        <v>524</v>
      </c>
      <c r="I204" s="365"/>
      <c r="J204" s="365"/>
      <c r="K204" s="289"/>
    </row>
    <row r="205" spans="2:11" s="1" customFormat="1" ht="15" customHeight="1">
      <c r="B205" s="266"/>
      <c r="C205" s="243"/>
      <c r="D205" s="243"/>
      <c r="E205" s="243"/>
      <c r="F205" s="264" t="s">
        <v>48</v>
      </c>
      <c r="G205" s="243"/>
      <c r="H205" s="365" t="s">
        <v>525</v>
      </c>
      <c r="I205" s="365"/>
      <c r="J205" s="365"/>
      <c r="K205" s="289"/>
    </row>
    <row r="206" spans="2:11" s="1" customFormat="1" ht="15" customHeight="1">
      <c r="B206" s="266"/>
      <c r="C206" s="243"/>
      <c r="D206" s="243"/>
      <c r="E206" s="243"/>
      <c r="F206" s="264" t="s">
        <v>49</v>
      </c>
      <c r="G206" s="243"/>
      <c r="H206" s="365" t="s">
        <v>526</v>
      </c>
      <c r="I206" s="365"/>
      <c r="J206" s="365"/>
      <c r="K206" s="289"/>
    </row>
    <row r="207" spans="2:11" s="1" customFormat="1" ht="15" customHeight="1">
      <c r="B207" s="266"/>
      <c r="C207" s="243"/>
      <c r="D207" s="243"/>
      <c r="E207" s="243"/>
      <c r="F207" s="264"/>
      <c r="G207" s="243"/>
      <c r="H207" s="243"/>
      <c r="I207" s="243"/>
      <c r="J207" s="243"/>
      <c r="K207" s="289"/>
    </row>
    <row r="208" spans="2:11" s="1" customFormat="1" ht="15" customHeight="1">
      <c r="B208" s="266"/>
      <c r="C208" s="243" t="s">
        <v>467</v>
      </c>
      <c r="D208" s="243"/>
      <c r="E208" s="243"/>
      <c r="F208" s="264" t="s">
        <v>82</v>
      </c>
      <c r="G208" s="243"/>
      <c r="H208" s="365" t="s">
        <v>527</v>
      </c>
      <c r="I208" s="365"/>
      <c r="J208" s="365"/>
      <c r="K208" s="289"/>
    </row>
    <row r="209" spans="2:11" s="1" customFormat="1" ht="15" customHeight="1">
      <c r="B209" s="266"/>
      <c r="C209" s="243"/>
      <c r="D209" s="243"/>
      <c r="E209" s="243"/>
      <c r="F209" s="264" t="s">
        <v>363</v>
      </c>
      <c r="G209" s="243"/>
      <c r="H209" s="365" t="s">
        <v>364</v>
      </c>
      <c r="I209" s="365"/>
      <c r="J209" s="365"/>
      <c r="K209" s="289"/>
    </row>
    <row r="210" spans="2:11" s="1" customFormat="1" ht="15" customHeight="1">
      <c r="B210" s="266"/>
      <c r="C210" s="243"/>
      <c r="D210" s="243"/>
      <c r="E210" s="243"/>
      <c r="F210" s="264" t="s">
        <v>361</v>
      </c>
      <c r="G210" s="243"/>
      <c r="H210" s="365" t="s">
        <v>528</v>
      </c>
      <c r="I210" s="365"/>
      <c r="J210" s="365"/>
      <c r="K210" s="289"/>
    </row>
    <row r="211" spans="2:11" s="1" customFormat="1" ht="15" customHeight="1">
      <c r="B211" s="307"/>
      <c r="C211" s="243"/>
      <c r="D211" s="243"/>
      <c r="E211" s="243"/>
      <c r="F211" s="264" t="s">
        <v>365</v>
      </c>
      <c r="G211" s="302"/>
      <c r="H211" s="366" t="s">
        <v>366</v>
      </c>
      <c r="I211" s="366"/>
      <c r="J211" s="366"/>
      <c r="K211" s="308"/>
    </row>
    <row r="212" spans="2:11" s="1" customFormat="1" ht="15" customHeight="1">
      <c r="B212" s="307"/>
      <c r="C212" s="243"/>
      <c r="D212" s="243"/>
      <c r="E212" s="243"/>
      <c r="F212" s="264" t="s">
        <v>367</v>
      </c>
      <c r="G212" s="302"/>
      <c r="H212" s="366" t="s">
        <v>529</v>
      </c>
      <c r="I212" s="366"/>
      <c r="J212" s="366"/>
      <c r="K212" s="308"/>
    </row>
    <row r="213" spans="2:11" s="1" customFormat="1" ht="15" customHeight="1">
      <c r="B213" s="307"/>
      <c r="C213" s="243"/>
      <c r="D213" s="243"/>
      <c r="E213" s="243"/>
      <c r="F213" s="264"/>
      <c r="G213" s="302"/>
      <c r="H213" s="293"/>
      <c r="I213" s="293"/>
      <c r="J213" s="293"/>
      <c r="K213" s="308"/>
    </row>
    <row r="214" spans="2:11" s="1" customFormat="1" ht="15" customHeight="1">
      <c r="B214" s="307"/>
      <c r="C214" s="243" t="s">
        <v>491</v>
      </c>
      <c r="D214" s="243"/>
      <c r="E214" s="243"/>
      <c r="F214" s="264">
        <v>1</v>
      </c>
      <c r="G214" s="302"/>
      <c r="H214" s="366" t="s">
        <v>530</v>
      </c>
      <c r="I214" s="366"/>
      <c r="J214" s="366"/>
      <c r="K214" s="308"/>
    </row>
    <row r="215" spans="2:11" s="1" customFormat="1" ht="15" customHeight="1">
      <c r="B215" s="307"/>
      <c r="C215" s="243"/>
      <c r="D215" s="243"/>
      <c r="E215" s="243"/>
      <c r="F215" s="264">
        <v>2</v>
      </c>
      <c r="G215" s="302"/>
      <c r="H215" s="366" t="s">
        <v>531</v>
      </c>
      <c r="I215" s="366"/>
      <c r="J215" s="366"/>
      <c r="K215" s="308"/>
    </row>
    <row r="216" spans="2:11" s="1" customFormat="1" ht="15" customHeight="1">
      <c r="B216" s="307"/>
      <c r="C216" s="243"/>
      <c r="D216" s="243"/>
      <c r="E216" s="243"/>
      <c r="F216" s="264">
        <v>3</v>
      </c>
      <c r="G216" s="302"/>
      <c r="H216" s="366" t="s">
        <v>532</v>
      </c>
      <c r="I216" s="366"/>
      <c r="J216" s="366"/>
      <c r="K216" s="308"/>
    </row>
    <row r="217" spans="2:11" s="1" customFormat="1" ht="15" customHeight="1">
      <c r="B217" s="307"/>
      <c r="C217" s="243"/>
      <c r="D217" s="243"/>
      <c r="E217" s="243"/>
      <c r="F217" s="264">
        <v>4</v>
      </c>
      <c r="G217" s="302"/>
      <c r="H217" s="366" t="s">
        <v>533</v>
      </c>
      <c r="I217" s="366"/>
      <c r="J217" s="366"/>
      <c r="K217" s="308"/>
    </row>
    <row r="218" spans="2:11" s="1" customFormat="1" ht="12.75" customHeight="1">
      <c r="B218" s="309"/>
      <c r="C218" s="310"/>
      <c r="D218" s="310"/>
      <c r="E218" s="310"/>
      <c r="F218" s="310"/>
      <c r="G218" s="310"/>
      <c r="H218" s="310"/>
      <c r="I218" s="310"/>
      <c r="J218" s="310"/>
      <c r="K218" s="31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Špačková Štěpánka</cp:lastModifiedBy>
  <dcterms:created xsi:type="dcterms:W3CDTF">2021-03-11T12:55:23Z</dcterms:created>
  <dcterms:modified xsi:type="dcterms:W3CDTF">2021-03-11T13:11:18Z</dcterms:modified>
  <cp:category/>
  <cp:version/>
  <cp:contentType/>
  <cp:contentStatus/>
</cp:coreProperties>
</file>