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2 Pol" sheetId="13" r:id="rId5"/>
    <sheet name="SO 01 3 Pol" sheetId="14" r:id="rId6"/>
    <sheet name="SO 02 1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01 2 Pol'!$1:$7</definedName>
    <definedName name="_xlnm.Print_Titles" localSheetId="5">'SO 01 3 Pol'!$1:$7</definedName>
    <definedName name="_xlnm.Print_Titles" localSheetId="6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Pol'!$A$1:$X$574</definedName>
    <definedName name="_xlnm.Print_Area" localSheetId="4">'SO 01 2 Pol'!$A$1:$X$477</definedName>
    <definedName name="_xlnm.Print_Area" localSheetId="5">'SO 01 3 Pol'!$A$1:$X$492</definedName>
    <definedName name="_xlnm.Print_Area" localSheetId="6">'SO 02 1 Pol'!$A$1:$X$98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G45"/>
  <c r="F45"/>
  <c r="G44"/>
  <c r="H44" s="1"/>
  <c r="I44" s="1"/>
  <c r="F44"/>
  <c r="G43"/>
  <c r="F43"/>
  <c r="G42"/>
  <c r="H42" s="1"/>
  <c r="I42" s="1"/>
  <c r="F42"/>
  <c r="G41"/>
  <c r="F41"/>
  <c r="G40"/>
  <c r="F40"/>
  <c r="G39"/>
  <c r="F39"/>
  <c r="F46" s="1"/>
  <c r="G88" i="15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4"/>
  <c r="I14"/>
  <c r="K14"/>
  <c r="M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2"/>
  <c r="G21" s="1"/>
  <c r="I22"/>
  <c r="I21" s="1"/>
  <c r="K22"/>
  <c r="M22"/>
  <c r="O22"/>
  <c r="Q22"/>
  <c r="Q21" s="1"/>
  <c r="V22"/>
  <c r="G23"/>
  <c r="M23" s="1"/>
  <c r="I23"/>
  <c r="K23"/>
  <c r="K21" s="1"/>
  <c r="O23"/>
  <c r="O21" s="1"/>
  <c r="Q23"/>
  <c r="V23"/>
  <c r="V21" s="1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7"/>
  <c r="I37"/>
  <c r="I36" s="1"/>
  <c r="K37"/>
  <c r="M37"/>
  <c r="O37"/>
  <c r="Q37"/>
  <c r="Q36" s="1"/>
  <c r="V37"/>
  <c r="G38"/>
  <c r="G36" s="1"/>
  <c r="I38"/>
  <c r="K38"/>
  <c r="K36" s="1"/>
  <c r="O38"/>
  <c r="O36" s="1"/>
  <c r="Q38"/>
  <c r="V38"/>
  <c r="V36" s="1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6"/>
  <c r="G55" s="1"/>
  <c r="I56"/>
  <c r="K56"/>
  <c r="K55" s="1"/>
  <c r="O56"/>
  <c r="O55" s="1"/>
  <c r="Q56"/>
  <c r="V56"/>
  <c r="V55" s="1"/>
  <c r="G57"/>
  <c r="I57"/>
  <c r="I55" s="1"/>
  <c r="K57"/>
  <c r="M57"/>
  <c r="O57"/>
  <c r="Q57"/>
  <c r="Q55" s="1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7"/>
  <c r="G66" s="1"/>
  <c r="I67"/>
  <c r="K67"/>
  <c r="K66" s="1"/>
  <c r="O67"/>
  <c r="O66" s="1"/>
  <c r="Q67"/>
  <c r="V67"/>
  <c r="V66" s="1"/>
  <c r="G69"/>
  <c r="I69"/>
  <c r="I66" s="1"/>
  <c r="K69"/>
  <c r="M69"/>
  <c r="O69"/>
  <c r="Q69"/>
  <c r="Q66" s="1"/>
  <c r="V69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85"/>
  <c r="I85"/>
  <c r="K85"/>
  <c r="M85"/>
  <c r="O85"/>
  <c r="Q85"/>
  <c r="V85"/>
  <c r="AE88"/>
  <c r="G482" i="14"/>
  <c r="BA148"/>
  <c r="BA69"/>
  <c r="BA31"/>
  <c r="G8"/>
  <c r="K8"/>
  <c r="O8"/>
  <c r="V8"/>
  <c r="G9"/>
  <c r="I9"/>
  <c r="I8" s="1"/>
  <c r="K9"/>
  <c r="M9"/>
  <c r="M8" s="1"/>
  <c r="O9"/>
  <c r="Q9"/>
  <c r="Q8" s="1"/>
  <c r="V9"/>
  <c r="G13"/>
  <c r="K13"/>
  <c r="O13"/>
  <c r="V13"/>
  <c r="G14"/>
  <c r="I14"/>
  <c r="I13" s="1"/>
  <c r="K14"/>
  <c r="M14"/>
  <c r="M13" s="1"/>
  <c r="O14"/>
  <c r="Q14"/>
  <c r="Q13" s="1"/>
  <c r="V14"/>
  <c r="G17"/>
  <c r="K17"/>
  <c r="O17"/>
  <c r="V17"/>
  <c r="G18"/>
  <c r="I18"/>
  <c r="I17" s="1"/>
  <c r="K18"/>
  <c r="M18"/>
  <c r="M17" s="1"/>
  <c r="O18"/>
  <c r="Q18"/>
  <c r="Q17" s="1"/>
  <c r="V18"/>
  <c r="G29"/>
  <c r="K29"/>
  <c r="O29"/>
  <c r="V29"/>
  <c r="G30"/>
  <c r="I30"/>
  <c r="I29" s="1"/>
  <c r="K30"/>
  <c r="M30"/>
  <c r="M29" s="1"/>
  <c r="O30"/>
  <c r="Q30"/>
  <c r="Q29" s="1"/>
  <c r="V30"/>
  <c r="G46"/>
  <c r="K46"/>
  <c r="O46"/>
  <c r="V46"/>
  <c r="G47"/>
  <c r="I47"/>
  <c r="I46" s="1"/>
  <c r="K47"/>
  <c r="M47"/>
  <c r="M46" s="1"/>
  <c r="O47"/>
  <c r="Q47"/>
  <c r="Q46" s="1"/>
  <c r="V47"/>
  <c r="G51"/>
  <c r="I51"/>
  <c r="I50" s="1"/>
  <c r="K51"/>
  <c r="M51"/>
  <c r="O51"/>
  <c r="Q51"/>
  <c r="Q50" s="1"/>
  <c r="V51"/>
  <c r="G65"/>
  <c r="G50" s="1"/>
  <c r="I65"/>
  <c r="K65"/>
  <c r="K50" s="1"/>
  <c r="O65"/>
  <c r="O50" s="1"/>
  <c r="Q65"/>
  <c r="V65"/>
  <c r="V50" s="1"/>
  <c r="G73"/>
  <c r="G72" s="1"/>
  <c r="I73"/>
  <c r="K73"/>
  <c r="K72" s="1"/>
  <c r="O73"/>
  <c r="O72" s="1"/>
  <c r="Q73"/>
  <c r="V73"/>
  <c r="V72" s="1"/>
  <c r="G77"/>
  <c r="I77"/>
  <c r="I72" s="1"/>
  <c r="K77"/>
  <c r="M77"/>
  <c r="O77"/>
  <c r="Q77"/>
  <c r="Q72" s="1"/>
  <c r="V77"/>
  <c r="G80"/>
  <c r="M80" s="1"/>
  <c r="I80"/>
  <c r="K80"/>
  <c r="O80"/>
  <c r="Q80"/>
  <c r="V80"/>
  <c r="G94"/>
  <c r="I94"/>
  <c r="K94"/>
  <c r="M94"/>
  <c r="O94"/>
  <c r="Q94"/>
  <c r="V94"/>
  <c r="G104"/>
  <c r="M104" s="1"/>
  <c r="I104"/>
  <c r="K104"/>
  <c r="O104"/>
  <c r="Q104"/>
  <c r="V104"/>
  <c r="G114"/>
  <c r="I114"/>
  <c r="K114"/>
  <c r="M114"/>
  <c r="O114"/>
  <c r="Q114"/>
  <c r="V114"/>
  <c r="G118"/>
  <c r="M118" s="1"/>
  <c r="I118"/>
  <c r="K118"/>
  <c r="O118"/>
  <c r="Q118"/>
  <c r="V118"/>
  <c r="G121"/>
  <c r="I121"/>
  <c r="K121"/>
  <c r="M121"/>
  <c r="O121"/>
  <c r="Q121"/>
  <c r="V121"/>
  <c r="G124"/>
  <c r="M124" s="1"/>
  <c r="I124"/>
  <c r="K124"/>
  <c r="O124"/>
  <c r="Q124"/>
  <c r="V124"/>
  <c r="G127"/>
  <c r="I127"/>
  <c r="K127"/>
  <c r="M127"/>
  <c r="O127"/>
  <c r="Q127"/>
  <c r="V127"/>
  <c r="G130"/>
  <c r="M130" s="1"/>
  <c r="I130"/>
  <c r="K130"/>
  <c r="O130"/>
  <c r="Q130"/>
  <c r="V130"/>
  <c r="G138"/>
  <c r="I138"/>
  <c r="K138"/>
  <c r="M138"/>
  <c r="O138"/>
  <c r="Q138"/>
  <c r="V138"/>
  <c r="G141"/>
  <c r="M141" s="1"/>
  <c r="I141"/>
  <c r="K141"/>
  <c r="O141"/>
  <c r="Q141"/>
  <c r="V141"/>
  <c r="I146"/>
  <c r="Q146"/>
  <c r="G147"/>
  <c r="G146" s="1"/>
  <c r="I147"/>
  <c r="K147"/>
  <c r="K146" s="1"/>
  <c r="O147"/>
  <c r="O146" s="1"/>
  <c r="Q147"/>
  <c r="V147"/>
  <c r="V146" s="1"/>
  <c r="G152"/>
  <c r="G151" s="1"/>
  <c r="I152"/>
  <c r="K152"/>
  <c r="K151" s="1"/>
  <c r="O152"/>
  <c r="O151" s="1"/>
  <c r="Q152"/>
  <c r="V152"/>
  <c r="V151" s="1"/>
  <c r="G155"/>
  <c r="I155"/>
  <c r="I151" s="1"/>
  <c r="K155"/>
  <c r="M155"/>
  <c r="O155"/>
  <c r="Q155"/>
  <c r="Q151" s="1"/>
  <c r="V155"/>
  <c r="G158"/>
  <c r="I158"/>
  <c r="I157" s="1"/>
  <c r="K158"/>
  <c r="M158"/>
  <c r="O158"/>
  <c r="Q158"/>
  <c r="Q157" s="1"/>
  <c r="V158"/>
  <c r="G163"/>
  <c r="G157" s="1"/>
  <c r="I163"/>
  <c r="K163"/>
  <c r="K157" s="1"/>
  <c r="O163"/>
  <c r="O157" s="1"/>
  <c r="Q163"/>
  <c r="V163"/>
  <c r="V157" s="1"/>
  <c r="G165"/>
  <c r="I165"/>
  <c r="K165"/>
  <c r="M165"/>
  <c r="O165"/>
  <c r="Q165"/>
  <c r="V165"/>
  <c r="G170"/>
  <c r="I170"/>
  <c r="I169" s="1"/>
  <c r="K170"/>
  <c r="M170"/>
  <c r="O170"/>
  <c r="Q170"/>
  <c r="Q169" s="1"/>
  <c r="V170"/>
  <c r="G175"/>
  <c r="G169" s="1"/>
  <c r="I175"/>
  <c r="K175"/>
  <c r="K169" s="1"/>
  <c r="O175"/>
  <c r="O169" s="1"/>
  <c r="Q175"/>
  <c r="V175"/>
  <c r="V169" s="1"/>
  <c r="G179"/>
  <c r="I179"/>
  <c r="K179"/>
  <c r="M179"/>
  <c r="O179"/>
  <c r="Q179"/>
  <c r="V179"/>
  <c r="G184"/>
  <c r="M184" s="1"/>
  <c r="I184"/>
  <c r="K184"/>
  <c r="O184"/>
  <c r="Q184"/>
  <c r="V184"/>
  <c r="G187"/>
  <c r="I187"/>
  <c r="K187"/>
  <c r="M187"/>
  <c r="O187"/>
  <c r="Q187"/>
  <c r="V187"/>
  <c r="G189"/>
  <c r="M189" s="1"/>
  <c r="I189"/>
  <c r="K189"/>
  <c r="O189"/>
  <c r="Q189"/>
  <c r="V189"/>
  <c r="G191"/>
  <c r="I191"/>
  <c r="K191"/>
  <c r="M191"/>
  <c r="O191"/>
  <c r="Q191"/>
  <c r="V191"/>
  <c r="G194"/>
  <c r="I194"/>
  <c r="I193" s="1"/>
  <c r="K194"/>
  <c r="M194"/>
  <c r="O194"/>
  <c r="Q194"/>
  <c r="Q193" s="1"/>
  <c r="V194"/>
  <c r="G197"/>
  <c r="G193" s="1"/>
  <c r="I197"/>
  <c r="K197"/>
  <c r="K193" s="1"/>
  <c r="O197"/>
  <c r="O193" s="1"/>
  <c r="Q197"/>
  <c r="V197"/>
  <c r="V193" s="1"/>
  <c r="G199"/>
  <c r="I199"/>
  <c r="K199"/>
  <c r="M199"/>
  <c r="O199"/>
  <c r="Q199"/>
  <c r="V199"/>
  <c r="G203"/>
  <c r="I203"/>
  <c r="I202" s="1"/>
  <c r="K203"/>
  <c r="M203"/>
  <c r="O203"/>
  <c r="Q203"/>
  <c r="Q202" s="1"/>
  <c r="V203"/>
  <c r="G206"/>
  <c r="G202" s="1"/>
  <c r="I206"/>
  <c r="K206"/>
  <c r="K202" s="1"/>
  <c r="O206"/>
  <c r="O202" s="1"/>
  <c r="Q206"/>
  <c r="V206"/>
  <c r="V202" s="1"/>
  <c r="G209"/>
  <c r="I209"/>
  <c r="K209"/>
  <c r="M209"/>
  <c r="O209"/>
  <c r="Q209"/>
  <c r="V209"/>
  <c r="G212"/>
  <c r="M212" s="1"/>
  <c r="I212"/>
  <c r="K212"/>
  <c r="O212"/>
  <c r="Q212"/>
  <c r="V212"/>
  <c r="G217"/>
  <c r="I217"/>
  <c r="K217"/>
  <c r="M217"/>
  <c r="O217"/>
  <c r="Q217"/>
  <c r="V217"/>
  <c r="G220"/>
  <c r="M220" s="1"/>
  <c r="I220"/>
  <c r="K220"/>
  <c r="O220"/>
  <c r="Q220"/>
  <c r="V220"/>
  <c r="G223"/>
  <c r="I223"/>
  <c r="K223"/>
  <c r="M223"/>
  <c r="O223"/>
  <c r="Q223"/>
  <c r="V223"/>
  <c r="G225"/>
  <c r="M225" s="1"/>
  <c r="I225"/>
  <c r="K225"/>
  <c r="O225"/>
  <c r="Q225"/>
  <c r="V225"/>
  <c r="G228"/>
  <c r="I228"/>
  <c r="K228"/>
  <c r="M228"/>
  <c r="O228"/>
  <c r="Q228"/>
  <c r="V228"/>
  <c r="G231"/>
  <c r="M231" s="1"/>
  <c r="I231"/>
  <c r="K231"/>
  <c r="O231"/>
  <c r="Q231"/>
  <c r="V231"/>
  <c r="G235"/>
  <c r="I235"/>
  <c r="K235"/>
  <c r="M235"/>
  <c r="O235"/>
  <c r="Q235"/>
  <c r="V235"/>
  <c r="G239"/>
  <c r="I239"/>
  <c r="I238" s="1"/>
  <c r="K239"/>
  <c r="M239"/>
  <c r="O239"/>
  <c r="Q239"/>
  <c r="Q238" s="1"/>
  <c r="V239"/>
  <c r="G244"/>
  <c r="G238" s="1"/>
  <c r="I244"/>
  <c r="K244"/>
  <c r="K238" s="1"/>
  <c r="O244"/>
  <c r="O238" s="1"/>
  <c r="Q244"/>
  <c r="V244"/>
  <c r="V238" s="1"/>
  <c r="G252"/>
  <c r="I252"/>
  <c r="K252"/>
  <c r="M252"/>
  <c r="O252"/>
  <c r="Q252"/>
  <c r="V252"/>
  <c r="G255"/>
  <c r="I255"/>
  <c r="I254" s="1"/>
  <c r="K255"/>
  <c r="M255"/>
  <c r="O255"/>
  <c r="Q255"/>
  <c r="Q254" s="1"/>
  <c r="V255"/>
  <c r="G257"/>
  <c r="G254" s="1"/>
  <c r="I257"/>
  <c r="K257"/>
  <c r="K254" s="1"/>
  <c r="O257"/>
  <c r="O254" s="1"/>
  <c r="Q257"/>
  <c r="V257"/>
  <c r="V254" s="1"/>
  <c r="G259"/>
  <c r="I259"/>
  <c r="K259"/>
  <c r="M259"/>
  <c r="O259"/>
  <c r="Q259"/>
  <c r="V259"/>
  <c r="G261"/>
  <c r="M261" s="1"/>
  <c r="I261"/>
  <c r="K261"/>
  <c r="O261"/>
  <c r="Q261"/>
  <c r="V261"/>
  <c r="G263"/>
  <c r="I263"/>
  <c r="K263"/>
  <c r="M263"/>
  <c r="O263"/>
  <c r="Q263"/>
  <c r="V263"/>
  <c r="G266"/>
  <c r="I266"/>
  <c r="I265" s="1"/>
  <c r="K266"/>
  <c r="M266"/>
  <c r="O266"/>
  <c r="Q266"/>
  <c r="Q265" s="1"/>
  <c r="V266"/>
  <c r="G269"/>
  <c r="G265" s="1"/>
  <c r="I269"/>
  <c r="K269"/>
  <c r="K265" s="1"/>
  <c r="O269"/>
  <c r="O265" s="1"/>
  <c r="Q269"/>
  <c r="V269"/>
  <c r="V265" s="1"/>
  <c r="G272"/>
  <c r="G271" s="1"/>
  <c r="I272"/>
  <c r="K272"/>
  <c r="K271" s="1"/>
  <c r="O272"/>
  <c r="O271" s="1"/>
  <c r="Q272"/>
  <c r="V272"/>
  <c r="V271" s="1"/>
  <c r="G281"/>
  <c r="I281"/>
  <c r="I271" s="1"/>
  <c r="K281"/>
  <c r="M281"/>
  <c r="O281"/>
  <c r="Q281"/>
  <c r="Q271" s="1"/>
  <c r="V281"/>
  <c r="G283"/>
  <c r="M283" s="1"/>
  <c r="I283"/>
  <c r="K283"/>
  <c r="O283"/>
  <c r="Q283"/>
  <c r="V283"/>
  <c r="G285"/>
  <c r="I285"/>
  <c r="K285"/>
  <c r="M285"/>
  <c r="O285"/>
  <c r="Q285"/>
  <c r="V285"/>
  <c r="G291"/>
  <c r="M291" s="1"/>
  <c r="I291"/>
  <c r="K291"/>
  <c r="O291"/>
  <c r="Q291"/>
  <c r="V291"/>
  <c r="G293"/>
  <c r="I293"/>
  <c r="K293"/>
  <c r="M293"/>
  <c r="O293"/>
  <c r="Q293"/>
  <c r="V293"/>
  <c r="G295"/>
  <c r="M295" s="1"/>
  <c r="I295"/>
  <c r="K295"/>
  <c r="O295"/>
  <c r="Q295"/>
  <c r="V295"/>
  <c r="G306"/>
  <c r="G305" s="1"/>
  <c r="I306"/>
  <c r="K306"/>
  <c r="K305" s="1"/>
  <c r="O306"/>
  <c r="O305" s="1"/>
  <c r="Q306"/>
  <c r="V306"/>
  <c r="V305" s="1"/>
  <c r="G314"/>
  <c r="I314"/>
  <c r="I305" s="1"/>
  <c r="K314"/>
  <c r="M314"/>
  <c r="O314"/>
  <c r="Q314"/>
  <c r="Q305" s="1"/>
  <c r="V314"/>
  <c r="G329"/>
  <c r="M329" s="1"/>
  <c r="I329"/>
  <c r="K329"/>
  <c r="O329"/>
  <c r="Q329"/>
  <c r="V329"/>
  <c r="G332"/>
  <c r="I332"/>
  <c r="K332"/>
  <c r="M332"/>
  <c r="O332"/>
  <c r="Q332"/>
  <c r="V332"/>
  <c r="G334"/>
  <c r="M334" s="1"/>
  <c r="I334"/>
  <c r="K334"/>
  <c r="O334"/>
  <c r="Q334"/>
  <c r="V334"/>
  <c r="G338"/>
  <c r="I338"/>
  <c r="K338"/>
  <c r="M338"/>
  <c r="O338"/>
  <c r="Q338"/>
  <c r="V338"/>
  <c r="G344"/>
  <c r="I344"/>
  <c r="I343" s="1"/>
  <c r="K344"/>
  <c r="M344"/>
  <c r="O344"/>
  <c r="Q344"/>
  <c r="Q343" s="1"/>
  <c r="V344"/>
  <c r="G347"/>
  <c r="G343" s="1"/>
  <c r="I347"/>
  <c r="K347"/>
  <c r="K343" s="1"/>
  <c r="O347"/>
  <c r="O343" s="1"/>
  <c r="Q347"/>
  <c r="V347"/>
  <c r="V343" s="1"/>
  <c r="G358"/>
  <c r="I358"/>
  <c r="K358"/>
  <c r="M358"/>
  <c r="O358"/>
  <c r="Q358"/>
  <c r="V358"/>
  <c r="G370"/>
  <c r="M370" s="1"/>
  <c r="I370"/>
  <c r="K370"/>
  <c r="O370"/>
  <c r="Q370"/>
  <c r="V370"/>
  <c r="G372"/>
  <c r="I372"/>
  <c r="K372"/>
  <c r="M372"/>
  <c r="O372"/>
  <c r="Q372"/>
  <c r="V372"/>
  <c r="G375"/>
  <c r="M375" s="1"/>
  <c r="I375"/>
  <c r="K375"/>
  <c r="O375"/>
  <c r="Q375"/>
  <c r="V375"/>
  <c r="G380"/>
  <c r="G379" s="1"/>
  <c r="I380"/>
  <c r="K380"/>
  <c r="K379" s="1"/>
  <c r="O380"/>
  <c r="O379" s="1"/>
  <c r="Q380"/>
  <c r="V380"/>
  <c r="V379" s="1"/>
  <c r="G386"/>
  <c r="I386"/>
  <c r="I379" s="1"/>
  <c r="K386"/>
  <c r="M386"/>
  <c r="O386"/>
  <c r="Q386"/>
  <c r="Q379" s="1"/>
  <c r="V386"/>
  <c r="G396"/>
  <c r="M396" s="1"/>
  <c r="I396"/>
  <c r="K396"/>
  <c r="O396"/>
  <c r="Q396"/>
  <c r="V396"/>
  <c r="G406"/>
  <c r="I406"/>
  <c r="K406"/>
  <c r="M406"/>
  <c r="O406"/>
  <c r="Q406"/>
  <c r="V406"/>
  <c r="K412"/>
  <c r="G413"/>
  <c r="I413"/>
  <c r="I412" s="1"/>
  <c r="K413"/>
  <c r="M413"/>
  <c r="O413"/>
  <c r="Q413"/>
  <c r="Q412" s="1"/>
  <c r="V413"/>
  <c r="G440"/>
  <c r="G412" s="1"/>
  <c r="I440"/>
  <c r="K440"/>
  <c r="O440"/>
  <c r="O412" s="1"/>
  <c r="Q440"/>
  <c r="V440"/>
  <c r="V412" s="1"/>
  <c r="G444"/>
  <c r="I444"/>
  <c r="K444"/>
  <c r="M444"/>
  <c r="O444"/>
  <c r="Q444"/>
  <c r="V444"/>
  <c r="G448"/>
  <c r="M448" s="1"/>
  <c r="I448"/>
  <c r="K448"/>
  <c r="O448"/>
  <c r="Q448"/>
  <c r="V448"/>
  <c r="G455"/>
  <c r="G454" s="1"/>
  <c r="I455"/>
  <c r="K455"/>
  <c r="K454" s="1"/>
  <c r="O455"/>
  <c r="O454" s="1"/>
  <c r="Q455"/>
  <c r="V455"/>
  <c r="V454" s="1"/>
  <c r="G458"/>
  <c r="I458"/>
  <c r="I454" s="1"/>
  <c r="K458"/>
  <c r="M458"/>
  <c r="O458"/>
  <c r="Q458"/>
  <c r="Q454" s="1"/>
  <c r="V458"/>
  <c r="G462"/>
  <c r="M462" s="1"/>
  <c r="I462"/>
  <c r="K462"/>
  <c r="O462"/>
  <c r="Q462"/>
  <c r="V462"/>
  <c r="G467"/>
  <c r="I467"/>
  <c r="K467"/>
  <c r="M467"/>
  <c r="O467"/>
  <c r="Q467"/>
  <c r="V467"/>
  <c r="G471"/>
  <c r="M471" s="1"/>
  <c r="I471"/>
  <c r="K471"/>
  <c r="O471"/>
  <c r="Q471"/>
  <c r="V471"/>
  <c r="G477"/>
  <c r="G476" s="1"/>
  <c r="I477"/>
  <c r="K477"/>
  <c r="K476" s="1"/>
  <c r="O477"/>
  <c r="O476" s="1"/>
  <c r="Q477"/>
  <c r="V477"/>
  <c r="V476" s="1"/>
  <c r="G479"/>
  <c r="I479"/>
  <c r="I476" s="1"/>
  <c r="K479"/>
  <c r="M479"/>
  <c r="O479"/>
  <c r="Q479"/>
  <c r="Q476" s="1"/>
  <c r="V479"/>
  <c r="AE482"/>
  <c r="G467" i="13"/>
  <c r="BA145"/>
  <c r="BA31"/>
  <c r="G8"/>
  <c r="K8"/>
  <c r="O8"/>
  <c r="V8"/>
  <c r="G9"/>
  <c r="I9"/>
  <c r="I8" s="1"/>
  <c r="K9"/>
  <c r="M9"/>
  <c r="M8" s="1"/>
  <c r="O9"/>
  <c r="Q9"/>
  <c r="Q8" s="1"/>
  <c r="V9"/>
  <c r="G13"/>
  <c r="K13"/>
  <c r="O13"/>
  <c r="V13"/>
  <c r="G14"/>
  <c r="I14"/>
  <c r="I13" s="1"/>
  <c r="K14"/>
  <c r="M14"/>
  <c r="M13" s="1"/>
  <c r="O14"/>
  <c r="Q14"/>
  <c r="Q13" s="1"/>
  <c r="V14"/>
  <c r="G17"/>
  <c r="K17"/>
  <c r="O17"/>
  <c r="V17"/>
  <c r="G18"/>
  <c r="I18"/>
  <c r="I17" s="1"/>
  <c r="K18"/>
  <c r="M18"/>
  <c r="M17" s="1"/>
  <c r="O18"/>
  <c r="Q18"/>
  <c r="Q17" s="1"/>
  <c r="V18"/>
  <c r="G29"/>
  <c r="K29"/>
  <c r="O29"/>
  <c r="V29"/>
  <c r="G30"/>
  <c r="I30"/>
  <c r="I29" s="1"/>
  <c r="K30"/>
  <c r="M30"/>
  <c r="M29" s="1"/>
  <c r="O30"/>
  <c r="Q30"/>
  <c r="Q29" s="1"/>
  <c r="V30"/>
  <c r="G46"/>
  <c r="K46"/>
  <c r="O46"/>
  <c r="V46"/>
  <c r="G47"/>
  <c r="I47"/>
  <c r="I46" s="1"/>
  <c r="K47"/>
  <c r="M47"/>
  <c r="M46" s="1"/>
  <c r="O47"/>
  <c r="Q47"/>
  <c r="Q46" s="1"/>
  <c r="V47"/>
  <c r="G50"/>
  <c r="K50"/>
  <c r="O50"/>
  <c r="V50"/>
  <c r="G51"/>
  <c r="I51"/>
  <c r="I50" s="1"/>
  <c r="K51"/>
  <c r="M51"/>
  <c r="M50" s="1"/>
  <c r="O51"/>
  <c r="Q51"/>
  <c r="Q50" s="1"/>
  <c r="V51"/>
  <c r="G66"/>
  <c r="I66"/>
  <c r="I65" s="1"/>
  <c r="K66"/>
  <c r="M66"/>
  <c r="O66"/>
  <c r="Q66"/>
  <c r="Q65" s="1"/>
  <c r="V66"/>
  <c r="G70"/>
  <c r="M70" s="1"/>
  <c r="I70"/>
  <c r="K70"/>
  <c r="K65" s="1"/>
  <c r="O70"/>
  <c r="O65" s="1"/>
  <c r="Q70"/>
  <c r="V70"/>
  <c r="V65" s="1"/>
  <c r="G73"/>
  <c r="I73"/>
  <c r="K73"/>
  <c r="M73"/>
  <c r="O73"/>
  <c r="Q73"/>
  <c r="V73"/>
  <c r="G87"/>
  <c r="M87" s="1"/>
  <c r="I87"/>
  <c r="K87"/>
  <c r="O87"/>
  <c r="Q87"/>
  <c r="V87"/>
  <c r="G97"/>
  <c r="I97"/>
  <c r="K97"/>
  <c r="M97"/>
  <c r="O97"/>
  <c r="Q97"/>
  <c r="V97"/>
  <c r="G107"/>
  <c r="M107" s="1"/>
  <c r="I107"/>
  <c r="K107"/>
  <c r="O107"/>
  <c r="Q107"/>
  <c r="V107"/>
  <c r="G111"/>
  <c r="I111"/>
  <c r="K111"/>
  <c r="M111"/>
  <c r="O111"/>
  <c r="Q111"/>
  <c r="V111"/>
  <c r="G114"/>
  <c r="M114" s="1"/>
  <c r="I114"/>
  <c r="K114"/>
  <c r="O114"/>
  <c r="Q114"/>
  <c r="V114"/>
  <c r="G117"/>
  <c r="I117"/>
  <c r="K117"/>
  <c r="M117"/>
  <c r="O117"/>
  <c r="Q117"/>
  <c r="V117"/>
  <c r="G120"/>
  <c r="M120" s="1"/>
  <c r="I120"/>
  <c r="K120"/>
  <c r="O120"/>
  <c r="Q120"/>
  <c r="V120"/>
  <c r="G123"/>
  <c r="I123"/>
  <c r="K123"/>
  <c r="M123"/>
  <c r="O123"/>
  <c r="Q123"/>
  <c r="V123"/>
  <c r="G131"/>
  <c r="M131" s="1"/>
  <c r="I131"/>
  <c r="K131"/>
  <c r="O131"/>
  <c r="Q131"/>
  <c r="V131"/>
  <c r="G134"/>
  <c r="I134"/>
  <c r="K134"/>
  <c r="M134"/>
  <c r="O134"/>
  <c r="Q134"/>
  <c r="V134"/>
  <c r="G139"/>
  <c r="M139" s="1"/>
  <c r="I139"/>
  <c r="K139"/>
  <c r="O139"/>
  <c r="Q139"/>
  <c r="V139"/>
  <c r="I143"/>
  <c r="Q143"/>
  <c r="G144"/>
  <c r="G143" s="1"/>
  <c r="I144"/>
  <c r="K144"/>
  <c r="K143" s="1"/>
  <c r="O144"/>
  <c r="O143" s="1"/>
  <c r="Q144"/>
  <c r="V144"/>
  <c r="V143" s="1"/>
  <c r="G149"/>
  <c r="G148" s="1"/>
  <c r="I149"/>
  <c r="K149"/>
  <c r="K148" s="1"/>
  <c r="O149"/>
  <c r="O148" s="1"/>
  <c r="Q149"/>
  <c r="V149"/>
  <c r="V148" s="1"/>
  <c r="G152"/>
  <c r="I152"/>
  <c r="I148" s="1"/>
  <c r="K152"/>
  <c r="M152"/>
  <c r="O152"/>
  <c r="Q152"/>
  <c r="Q148" s="1"/>
  <c r="V152"/>
  <c r="G155"/>
  <c r="I155"/>
  <c r="I154" s="1"/>
  <c r="K155"/>
  <c r="M155"/>
  <c r="O155"/>
  <c r="Q155"/>
  <c r="Q154" s="1"/>
  <c r="V155"/>
  <c r="G160"/>
  <c r="M160" s="1"/>
  <c r="I160"/>
  <c r="K160"/>
  <c r="K154" s="1"/>
  <c r="O160"/>
  <c r="O154" s="1"/>
  <c r="Q160"/>
  <c r="V160"/>
  <c r="V154" s="1"/>
  <c r="G164"/>
  <c r="I164"/>
  <c r="K164"/>
  <c r="M164"/>
  <c r="O164"/>
  <c r="Q164"/>
  <c r="V164"/>
  <c r="G169"/>
  <c r="M169" s="1"/>
  <c r="I169"/>
  <c r="K169"/>
  <c r="O169"/>
  <c r="Q169"/>
  <c r="V169"/>
  <c r="G172"/>
  <c r="I172"/>
  <c r="K172"/>
  <c r="M172"/>
  <c r="O172"/>
  <c r="Q172"/>
  <c r="V172"/>
  <c r="G174"/>
  <c r="M174" s="1"/>
  <c r="I174"/>
  <c r="K174"/>
  <c r="O174"/>
  <c r="Q174"/>
  <c r="V174"/>
  <c r="G176"/>
  <c r="I176"/>
  <c r="K176"/>
  <c r="M176"/>
  <c r="O176"/>
  <c r="Q176"/>
  <c r="V176"/>
  <c r="G179"/>
  <c r="I179"/>
  <c r="I178" s="1"/>
  <c r="K179"/>
  <c r="M179"/>
  <c r="O179"/>
  <c r="Q179"/>
  <c r="Q178" s="1"/>
  <c r="V179"/>
  <c r="G182"/>
  <c r="M182" s="1"/>
  <c r="I182"/>
  <c r="K182"/>
  <c r="K178" s="1"/>
  <c r="O182"/>
  <c r="O178" s="1"/>
  <c r="Q182"/>
  <c r="V182"/>
  <c r="V178" s="1"/>
  <c r="G184"/>
  <c r="I184"/>
  <c r="K184"/>
  <c r="M184"/>
  <c r="O184"/>
  <c r="Q184"/>
  <c r="V184"/>
  <c r="G188"/>
  <c r="I188"/>
  <c r="I187" s="1"/>
  <c r="K188"/>
  <c r="M188"/>
  <c r="O188"/>
  <c r="Q188"/>
  <c r="Q187" s="1"/>
  <c r="V188"/>
  <c r="G191"/>
  <c r="M191" s="1"/>
  <c r="I191"/>
  <c r="K191"/>
  <c r="K187" s="1"/>
  <c r="O191"/>
  <c r="O187" s="1"/>
  <c r="Q191"/>
  <c r="V191"/>
  <c r="V187" s="1"/>
  <c r="G194"/>
  <c r="I194"/>
  <c r="K194"/>
  <c r="M194"/>
  <c r="O194"/>
  <c r="Q194"/>
  <c r="V194"/>
  <c r="G197"/>
  <c r="M197" s="1"/>
  <c r="I197"/>
  <c r="K197"/>
  <c r="O197"/>
  <c r="Q197"/>
  <c r="V197"/>
  <c r="G202"/>
  <c r="I202"/>
  <c r="K202"/>
  <c r="M202"/>
  <c r="O202"/>
  <c r="Q202"/>
  <c r="V202"/>
  <c r="G205"/>
  <c r="M205" s="1"/>
  <c r="I205"/>
  <c r="K205"/>
  <c r="O205"/>
  <c r="Q205"/>
  <c r="V205"/>
  <c r="G208"/>
  <c r="I208"/>
  <c r="K208"/>
  <c r="M208"/>
  <c r="O208"/>
  <c r="Q208"/>
  <c r="V208"/>
  <c r="G210"/>
  <c r="M210" s="1"/>
  <c r="I210"/>
  <c r="K210"/>
  <c r="O210"/>
  <c r="Q210"/>
  <c r="V210"/>
  <c r="G213"/>
  <c r="I213"/>
  <c r="K213"/>
  <c r="M213"/>
  <c r="O213"/>
  <c r="Q213"/>
  <c r="V213"/>
  <c r="G216"/>
  <c r="M216" s="1"/>
  <c r="I216"/>
  <c r="K216"/>
  <c r="O216"/>
  <c r="Q216"/>
  <c r="V216"/>
  <c r="G220"/>
  <c r="I220"/>
  <c r="K220"/>
  <c r="M220"/>
  <c r="O220"/>
  <c r="Q220"/>
  <c r="V220"/>
  <c r="G224"/>
  <c r="I224"/>
  <c r="I223" s="1"/>
  <c r="K224"/>
  <c r="M224"/>
  <c r="O224"/>
  <c r="Q224"/>
  <c r="Q223" s="1"/>
  <c r="V224"/>
  <c r="G229"/>
  <c r="M229" s="1"/>
  <c r="I229"/>
  <c r="K229"/>
  <c r="K223" s="1"/>
  <c r="O229"/>
  <c r="O223" s="1"/>
  <c r="Q229"/>
  <c r="V229"/>
  <c r="V223" s="1"/>
  <c r="G237"/>
  <c r="I237"/>
  <c r="K237"/>
  <c r="M237"/>
  <c r="O237"/>
  <c r="Q237"/>
  <c r="V237"/>
  <c r="G240"/>
  <c r="I240"/>
  <c r="I239" s="1"/>
  <c r="K240"/>
  <c r="M240"/>
  <c r="O240"/>
  <c r="Q240"/>
  <c r="Q239" s="1"/>
  <c r="V240"/>
  <c r="G242"/>
  <c r="M242" s="1"/>
  <c r="I242"/>
  <c r="K242"/>
  <c r="K239" s="1"/>
  <c r="O242"/>
  <c r="O239" s="1"/>
  <c r="Q242"/>
  <c r="V242"/>
  <c r="V239" s="1"/>
  <c r="G244"/>
  <c r="I244"/>
  <c r="K244"/>
  <c r="M244"/>
  <c r="O244"/>
  <c r="Q244"/>
  <c r="V244"/>
  <c r="G246"/>
  <c r="M246" s="1"/>
  <c r="I246"/>
  <c r="K246"/>
  <c r="O246"/>
  <c r="Q246"/>
  <c r="V246"/>
  <c r="G248"/>
  <c r="I248"/>
  <c r="K248"/>
  <c r="M248"/>
  <c r="O248"/>
  <c r="Q248"/>
  <c r="V248"/>
  <c r="G251"/>
  <c r="I251"/>
  <c r="I250" s="1"/>
  <c r="K251"/>
  <c r="M251"/>
  <c r="O251"/>
  <c r="Q251"/>
  <c r="Q250" s="1"/>
  <c r="V251"/>
  <c r="G254"/>
  <c r="M254" s="1"/>
  <c r="I254"/>
  <c r="K254"/>
  <c r="K250" s="1"/>
  <c r="O254"/>
  <c r="O250" s="1"/>
  <c r="Q254"/>
  <c r="V254"/>
  <c r="V250" s="1"/>
  <c r="G257"/>
  <c r="G256" s="1"/>
  <c r="I257"/>
  <c r="K257"/>
  <c r="K256" s="1"/>
  <c r="O257"/>
  <c r="O256" s="1"/>
  <c r="Q257"/>
  <c r="V257"/>
  <c r="V256" s="1"/>
  <c r="G266"/>
  <c r="I266"/>
  <c r="I256" s="1"/>
  <c r="K266"/>
  <c r="M266"/>
  <c r="O266"/>
  <c r="Q266"/>
  <c r="Q256" s="1"/>
  <c r="V266"/>
  <c r="G268"/>
  <c r="M268" s="1"/>
  <c r="I268"/>
  <c r="K268"/>
  <c r="O268"/>
  <c r="Q268"/>
  <c r="V268"/>
  <c r="G270"/>
  <c r="I270"/>
  <c r="K270"/>
  <c r="M270"/>
  <c r="O270"/>
  <c r="Q270"/>
  <c r="V270"/>
  <c r="G276"/>
  <c r="M276" s="1"/>
  <c r="I276"/>
  <c r="K276"/>
  <c r="O276"/>
  <c r="Q276"/>
  <c r="V276"/>
  <c r="G278"/>
  <c r="I278"/>
  <c r="K278"/>
  <c r="M278"/>
  <c r="O278"/>
  <c r="Q278"/>
  <c r="V278"/>
  <c r="G280"/>
  <c r="M280" s="1"/>
  <c r="I280"/>
  <c r="K280"/>
  <c r="O280"/>
  <c r="Q280"/>
  <c r="V280"/>
  <c r="G291"/>
  <c r="G290" s="1"/>
  <c r="I291"/>
  <c r="K291"/>
  <c r="K290" s="1"/>
  <c r="O291"/>
  <c r="O290" s="1"/>
  <c r="Q291"/>
  <c r="V291"/>
  <c r="V290" s="1"/>
  <c r="G298"/>
  <c r="I298"/>
  <c r="I290" s="1"/>
  <c r="K298"/>
  <c r="M298"/>
  <c r="O298"/>
  <c r="Q298"/>
  <c r="Q290" s="1"/>
  <c r="V298"/>
  <c r="G313"/>
  <c r="M313" s="1"/>
  <c r="I313"/>
  <c r="K313"/>
  <c r="O313"/>
  <c r="Q313"/>
  <c r="V313"/>
  <c r="G316"/>
  <c r="I316"/>
  <c r="K316"/>
  <c r="M316"/>
  <c r="O316"/>
  <c r="Q316"/>
  <c r="V316"/>
  <c r="G318"/>
  <c r="M318" s="1"/>
  <c r="I318"/>
  <c r="K318"/>
  <c r="O318"/>
  <c r="Q318"/>
  <c r="V318"/>
  <c r="G322"/>
  <c r="I322"/>
  <c r="K322"/>
  <c r="M322"/>
  <c r="O322"/>
  <c r="Q322"/>
  <c r="V322"/>
  <c r="G328"/>
  <c r="I328"/>
  <c r="I327" s="1"/>
  <c r="K328"/>
  <c r="M328"/>
  <c r="O328"/>
  <c r="Q328"/>
  <c r="Q327" s="1"/>
  <c r="V328"/>
  <c r="G331"/>
  <c r="M331" s="1"/>
  <c r="I331"/>
  <c r="K331"/>
  <c r="K327" s="1"/>
  <c r="O331"/>
  <c r="O327" s="1"/>
  <c r="Q331"/>
  <c r="V331"/>
  <c r="V327" s="1"/>
  <c r="G342"/>
  <c r="I342"/>
  <c r="K342"/>
  <c r="M342"/>
  <c r="O342"/>
  <c r="Q342"/>
  <c r="V342"/>
  <c r="G354"/>
  <c r="M354" s="1"/>
  <c r="I354"/>
  <c r="K354"/>
  <c r="O354"/>
  <c r="Q354"/>
  <c r="V354"/>
  <c r="G356"/>
  <c r="I356"/>
  <c r="K356"/>
  <c r="M356"/>
  <c r="O356"/>
  <c r="Q356"/>
  <c r="V356"/>
  <c r="G359"/>
  <c r="M359" s="1"/>
  <c r="I359"/>
  <c r="K359"/>
  <c r="O359"/>
  <c r="Q359"/>
  <c r="V359"/>
  <c r="G364"/>
  <c r="G363" s="1"/>
  <c r="I364"/>
  <c r="K364"/>
  <c r="K363" s="1"/>
  <c r="O364"/>
  <c r="O363" s="1"/>
  <c r="Q364"/>
  <c r="V364"/>
  <c r="V363" s="1"/>
  <c r="G372"/>
  <c r="I372"/>
  <c r="I363" s="1"/>
  <c r="K372"/>
  <c r="M372"/>
  <c r="O372"/>
  <c r="Q372"/>
  <c r="Q363" s="1"/>
  <c r="V372"/>
  <c r="G382"/>
  <c r="M382" s="1"/>
  <c r="I382"/>
  <c r="K382"/>
  <c r="O382"/>
  <c r="Q382"/>
  <c r="V382"/>
  <c r="G392"/>
  <c r="I392"/>
  <c r="K392"/>
  <c r="M392"/>
  <c r="O392"/>
  <c r="Q392"/>
  <c r="V392"/>
  <c r="G401"/>
  <c r="I401"/>
  <c r="I400" s="1"/>
  <c r="K401"/>
  <c r="M401"/>
  <c r="O401"/>
  <c r="Q401"/>
  <c r="Q400" s="1"/>
  <c r="V401"/>
  <c r="G428"/>
  <c r="M428" s="1"/>
  <c r="I428"/>
  <c r="K428"/>
  <c r="K400" s="1"/>
  <c r="O428"/>
  <c r="O400" s="1"/>
  <c r="Q428"/>
  <c r="V428"/>
  <c r="V400" s="1"/>
  <c r="G432"/>
  <c r="I432"/>
  <c r="K432"/>
  <c r="M432"/>
  <c r="O432"/>
  <c r="Q432"/>
  <c r="V432"/>
  <c r="G436"/>
  <c r="M436" s="1"/>
  <c r="I436"/>
  <c r="K436"/>
  <c r="O436"/>
  <c r="Q436"/>
  <c r="V436"/>
  <c r="G443"/>
  <c r="G442" s="1"/>
  <c r="I443"/>
  <c r="K443"/>
  <c r="K442" s="1"/>
  <c r="O443"/>
  <c r="O442" s="1"/>
  <c r="Q443"/>
  <c r="V443"/>
  <c r="V442" s="1"/>
  <c r="G447"/>
  <c r="I447"/>
  <c r="I442" s="1"/>
  <c r="K447"/>
  <c r="M447"/>
  <c r="O447"/>
  <c r="Q447"/>
  <c r="Q442" s="1"/>
  <c r="V447"/>
  <c r="G452"/>
  <c r="M452" s="1"/>
  <c r="I452"/>
  <c r="K452"/>
  <c r="O452"/>
  <c r="Q452"/>
  <c r="V452"/>
  <c r="G456"/>
  <c r="I456"/>
  <c r="K456"/>
  <c r="M456"/>
  <c r="O456"/>
  <c r="Q456"/>
  <c r="V456"/>
  <c r="G462"/>
  <c r="I462"/>
  <c r="I461" s="1"/>
  <c r="K462"/>
  <c r="M462"/>
  <c r="O462"/>
  <c r="Q462"/>
  <c r="Q461" s="1"/>
  <c r="V462"/>
  <c r="G464"/>
  <c r="M464" s="1"/>
  <c r="I464"/>
  <c r="K464"/>
  <c r="K461" s="1"/>
  <c r="O464"/>
  <c r="O461" s="1"/>
  <c r="Q464"/>
  <c r="V464"/>
  <c r="V461" s="1"/>
  <c r="AE467"/>
  <c r="AF467"/>
  <c r="G564" i="12"/>
  <c r="BA170"/>
  <c r="BA75"/>
  <c r="BA29"/>
  <c r="G8"/>
  <c r="K8"/>
  <c r="O8"/>
  <c r="V8"/>
  <c r="G9"/>
  <c r="I9"/>
  <c r="I8" s="1"/>
  <c r="K9"/>
  <c r="M9"/>
  <c r="M8" s="1"/>
  <c r="O9"/>
  <c r="Q9"/>
  <c r="Q8" s="1"/>
  <c r="V9"/>
  <c r="G13"/>
  <c r="K13"/>
  <c r="O13"/>
  <c r="V13"/>
  <c r="G14"/>
  <c r="I14"/>
  <c r="I13" s="1"/>
  <c r="K14"/>
  <c r="M14"/>
  <c r="M13" s="1"/>
  <c r="O14"/>
  <c r="Q14"/>
  <c r="Q13" s="1"/>
  <c r="V14"/>
  <c r="G27"/>
  <c r="K27"/>
  <c r="O27"/>
  <c r="V27"/>
  <c r="G28"/>
  <c r="I28"/>
  <c r="I27" s="1"/>
  <c r="K28"/>
  <c r="M28"/>
  <c r="M27" s="1"/>
  <c r="O28"/>
  <c r="Q28"/>
  <c r="Q27" s="1"/>
  <c r="V28"/>
  <c r="G48"/>
  <c r="K48"/>
  <c r="O48"/>
  <c r="V48"/>
  <c r="G49"/>
  <c r="I49"/>
  <c r="I48" s="1"/>
  <c r="K49"/>
  <c r="M49"/>
  <c r="M48" s="1"/>
  <c r="O49"/>
  <c r="Q49"/>
  <c r="Q48" s="1"/>
  <c r="V49"/>
  <c r="G53"/>
  <c r="I53"/>
  <c r="I52" s="1"/>
  <c r="K53"/>
  <c r="M53"/>
  <c r="O53"/>
  <c r="Q53"/>
  <c r="Q52" s="1"/>
  <c r="V53"/>
  <c r="G71"/>
  <c r="G52" s="1"/>
  <c r="I71"/>
  <c r="K71"/>
  <c r="K52" s="1"/>
  <c r="O71"/>
  <c r="O52" s="1"/>
  <c r="Q71"/>
  <c r="V71"/>
  <c r="V52" s="1"/>
  <c r="G80"/>
  <c r="G79" s="1"/>
  <c r="I80"/>
  <c r="K80"/>
  <c r="K79" s="1"/>
  <c r="O80"/>
  <c r="O79" s="1"/>
  <c r="Q80"/>
  <c r="V80"/>
  <c r="V79" s="1"/>
  <c r="G89"/>
  <c r="I89"/>
  <c r="I79" s="1"/>
  <c r="K89"/>
  <c r="M89"/>
  <c r="O89"/>
  <c r="Q89"/>
  <c r="Q79" s="1"/>
  <c r="V89"/>
  <c r="G92"/>
  <c r="M92" s="1"/>
  <c r="I92"/>
  <c r="K92"/>
  <c r="O92"/>
  <c r="Q92"/>
  <c r="V92"/>
  <c r="G114"/>
  <c r="I114"/>
  <c r="K114"/>
  <c r="M114"/>
  <c r="O114"/>
  <c r="Q114"/>
  <c r="V114"/>
  <c r="G120"/>
  <c r="M120" s="1"/>
  <c r="I120"/>
  <c r="K120"/>
  <c r="O120"/>
  <c r="Q120"/>
  <c r="V120"/>
  <c r="G132"/>
  <c r="I132"/>
  <c r="K132"/>
  <c r="M132"/>
  <c r="O132"/>
  <c r="Q132"/>
  <c r="V132"/>
  <c r="G136"/>
  <c r="M136" s="1"/>
  <c r="I136"/>
  <c r="K136"/>
  <c r="O136"/>
  <c r="Q136"/>
  <c r="V136"/>
  <c r="G141"/>
  <c r="I141"/>
  <c r="K141"/>
  <c r="M141"/>
  <c r="O141"/>
  <c r="Q141"/>
  <c r="V141"/>
  <c r="G144"/>
  <c r="M144" s="1"/>
  <c r="I144"/>
  <c r="K144"/>
  <c r="O144"/>
  <c r="Q144"/>
  <c r="V144"/>
  <c r="G149"/>
  <c r="I149"/>
  <c r="K149"/>
  <c r="M149"/>
  <c r="O149"/>
  <c r="Q149"/>
  <c r="V149"/>
  <c r="G154"/>
  <c r="M154" s="1"/>
  <c r="I154"/>
  <c r="K154"/>
  <c r="O154"/>
  <c r="Q154"/>
  <c r="V154"/>
  <c r="G162"/>
  <c r="I162"/>
  <c r="K162"/>
  <c r="M162"/>
  <c r="O162"/>
  <c r="Q162"/>
  <c r="V162"/>
  <c r="G165"/>
  <c r="M165" s="1"/>
  <c r="I165"/>
  <c r="K165"/>
  <c r="O165"/>
  <c r="Q165"/>
  <c r="V165"/>
  <c r="I168"/>
  <c r="Q168"/>
  <c r="G169"/>
  <c r="G168" s="1"/>
  <c r="I169"/>
  <c r="K169"/>
  <c r="K168" s="1"/>
  <c r="O169"/>
  <c r="O168" s="1"/>
  <c r="Q169"/>
  <c r="V169"/>
  <c r="V168" s="1"/>
  <c r="G174"/>
  <c r="G173" s="1"/>
  <c r="I174"/>
  <c r="K174"/>
  <c r="K173" s="1"/>
  <c r="O174"/>
  <c r="O173" s="1"/>
  <c r="Q174"/>
  <c r="V174"/>
  <c r="V173" s="1"/>
  <c r="G177"/>
  <c r="I177"/>
  <c r="I173" s="1"/>
  <c r="K177"/>
  <c r="M177"/>
  <c r="O177"/>
  <c r="Q177"/>
  <c r="Q173" s="1"/>
  <c r="V177"/>
  <c r="G180"/>
  <c r="I180"/>
  <c r="I179" s="1"/>
  <c r="K180"/>
  <c r="M180"/>
  <c r="O180"/>
  <c r="Q180"/>
  <c r="Q179" s="1"/>
  <c r="V180"/>
  <c r="G187"/>
  <c r="G179" s="1"/>
  <c r="I187"/>
  <c r="K187"/>
  <c r="K179" s="1"/>
  <c r="O187"/>
  <c r="O179" s="1"/>
  <c r="Q187"/>
  <c r="V187"/>
  <c r="V179" s="1"/>
  <c r="G189"/>
  <c r="I189"/>
  <c r="K189"/>
  <c r="M189"/>
  <c r="O189"/>
  <c r="Q189"/>
  <c r="V189"/>
  <c r="G196"/>
  <c r="I196"/>
  <c r="I195" s="1"/>
  <c r="K196"/>
  <c r="M196"/>
  <c r="O196"/>
  <c r="Q196"/>
  <c r="Q195" s="1"/>
  <c r="V196"/>
  <c r="G199"/>
  <c r="G195" s="1"/>
  <c r="I199"/>
  <c r="K199"/>
  <c r="K195" s="1"/>
  <c r="O199"/>
  <c r="O195" s="1"/>
  <c r="Q199"/>
  <c r="V199"/>
  <c r="V195" s="1"/>
  <c r="G205"/>
  <c r="I205"/>
  <c r="K205"/>
  <c r="M205"/>
  <c r="O205"/>
  <c r="Q205"/>
  <c r="V205"/>
  <c r="G210"/>
  <c r="M210" s="1"/>
  <c r="I210"/>
  <c r="K210"/>
  <c r="O210"/>
  <c r="Q210"/>
  <c r="V210"/>
  <c r="G213"/>
  <c r="I213"/>
  <c r="K213"/>
  <c r="M213"/>
  <c r="O213"/>
  <c r="Q213"/>
  <c r="V213"/>
  <c r="G218"/>
  <c r="M218" s="1"/>
  <c r="I218"/>
  <c r="K218"/>
  <c r="O218"/>
  <c r="Q218"/>
  <c r="V218"/>
  <c r="G220"/>
  <c r="I220"/>
  <c r="K220"/>
  <c r="M220"/>
  <c r="O220"/>
  <c r="Q220"/>
  <c r="V220"/>
  <c r="G222"/>
  <c r="M222" s="1"/>
  <c r="I222"/>
  <c r="K222"/>
  <c r="O222"/>
  <c r="Q222"/>
  <c r="V222"/>
  <c r="G225"/>
  <c r="G224" s="1"/>
  <c r="I225"/>
  <c r="K225"/>
  <c r="K224" s="1"/>
  <c r="O225"/>
  <c r="O224" s="1"/>
  <c r="Q225"/>
  <c r="V225"/>
  <c r="V224" s="1"/>
  <c r="G230"/>
  <c r="I230"/>
  <c r="I224" s="1"/>
  <c r="K230"/>
  <c r="M230"/>
  <c r="O230"/>
  <c r="Q230"/>
  <c r="Q224" s="1"/>
  <c r="V230"/>
  <c r="G235"/>
  <c r="M235" s="1"/>
  <c r="I235"/>
  <c r="K235"/>
  <c r="O235"/>
  <c r="Q235"/>
  <c r="V235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0"/>
  <c r="I250"/>
  <c r="K250"/>
  <c r="M250"/>
  <c r="O250"/>
  <c r="Q250"/>
  <c r="V250"/>
  <c r="G252"/>
  <c r="M252" s="1"/>
  <c r="I252"/>
  <c r="K252"/>
  <c r="O252"/>
  <c r="Q252"/>
  <c r="V252"/>
  <c r="G255"/>
  <c r="I255"/>
  <c r="K255"/>
  <c r="M255"/>
  <c r="O255"/>
  <c r="Q255"/>
  <c r="V255"/>
  <c r="G258"/>
  <c r="M258" s="1"/>
  <c r="I258"/>
  <c r="K258"/>
  <c r="O258"/>
  <c r="Q258"/>
  <c r="V258"/>
  <c r="G261"/>
  <c r="G260" s="1"/>
  <c r="I261"/>
  <c r="K261"/>
  <c r="K260" s="1"/>
  <c r="O261"/>
  <c r="O260" s="1"/>
  <c r="Q261"/>
  <c r="V261"/>
  <c r="V260" s="1"/>
  <c r="G264"/>
  <c r="I264"/>
  <c r="I260" s="1"/>
  <c r="K264"/>
  <c r="M264"/>
  <c r="O264"/>
  <c r="Q264"/>
  <c r="Q260" s="1"/>
  <c r="V264"/>
  <c r="G267"/>
  <c r="M267" s="1"/>
  <c r="I267"/>
  <c r="K267"/>
  <c r="O267"/>
  <c r="Q267"/>
  <c r="V267"/>
  <c r="G271"/>
  <c r="I271"/>
  <c r="K271"/>
  <c r="M271"/>
  <c r="O271"/>
  <c r="Q271"/>
  <c r="V271"/>
  <c r="G274"/>
  <c r="M274" s="1"/>
  <c r="I274"/>
  <c r="K274"/>
  <c r="O274"/>
  <c r="Q274"/>
  <c r="V274"/>
  <c r="G277"/>
  <c r="I277"/>
  <c r="K277"/>
  <c r="M277"/>
  <c r="O277"/>
  <c r="Q277"/>
  <c r="V277"/>
  <c r="G280"/>
  <c r="M280" s="1"/>
  <c r="I280"/>
  <c r="K280"/>
  <c r="O280"/>
  <c r="Q280"/>
  <c r="V280"/>
  <c r="G283"/>
  <c r="I283"/>
  <c r="K283"/>
  <c r="M283"/>
  <c r="O283"/>
  <c r="Q283"/>
  <c r="V283"/>
  <c r="G286"/>
  <c r="M286" s="1"/>
  <c r="I286"/>
  <c r="K286"/>
  <c r="O286"/>
  <c r="Q286"/>
  <c r="V286"/>
  <c r="G288"/>
  <c r="I288"/>
  <c r="K288"/>
  <c r="M288"/>
  <c r="O288"/>
  <c r="Q288"/>
  <c r="V288"/>
  <c r="G292"/>
  <c r="I292"/>
  <c r="I291" s="1"/>
  <c r="K292"/>
  <c r="M292"/>
  <c r="O292"/>
  <c r="Q292"/>
  <c r="Q291" s="1"/>
  <c r="V292"/>
  <c r="G297"/>
  <c r="G291" s="1"/>
  <c r="I297"/>
  <c r="K297"/>
  <c r="K291" s="1"/>
  <c r="O297"/>
  <c r="O291" s="1"/>
  <c r="Q297"/>
  <c r="V297"/>
  <c r="V291" s="1"/>
  <c r="G305"/>
  <c r="I305"/>
  <c r="K305"/>
  <c r="M305"/>
  <c r="O305"/>
  <c r="Q305"/>
  <c r="V305"/>
  <c r="G308"/>
  <c r="I308"/>
  <c r="I307" s="1"/>
  <c r="K308"/>
  <c r="M308"/>
  <c r="O308"/>
  <c r="Q308"/>
  <c r="Q307" s="1"/>
  <c r="V308"/>
  <c r="G310"/>
  <c r="G307" s="1"/>
  <c r="I310"/>
  <c r="K310"/>
  <c r="K307" s="1"/>
  <c r="O310"/>
  <c r="O307" s="1"/>
  <c r="Q310"/>
  <c r="V310"/>
  <c r="V307" s="1"/>
  <c r="G312"/>
  <c r="I312"/>
  <c r="K312"/>
  <c r="M312"/>
  <c r="O312"/>
  <c r="Q312"/>
  <c r="V312"/>
  <c r="G314"/>
  <c r="M314" s="1"/>
  <c r="I314"/>
  <c r="K314"/>
  <c r="O314"/>
  <c r="Q314"/>
  <c r="V314"/>
  <c r="G316"/>
  <c r="I316"/>
  <c r="K316"/>
  <c r="M316"/>
  <c r="O316"/>
  <c r="Q316"/>
  <c r="V316"/>
  <c r="G319"/>
  <c r="I319"/>
  <c r="I318" s="1"/>
  <c r="K319"/>
  <c r="M319"/>
  <c r="O319"/>
  <c r="Q319"/>
  <c r="Q318" s="1"/>
  <c r="V319"/>
  <c r="G322"/>
  <c r="G318" s="1"/>
  <c r="I322"/>
  <c r="K322"/>
  <c r="K318" s="1"/>
  <c r="O322"/>
  <c r="O318" s="1"/>
  <c r="Q322"/>
  <c r="V322"/>
  <c r="V318" s="1"/>
  <c r="G325"/>
  <c r="G324" s="1"/>
  <c r="I325"/>
  <c r="K325"/>
  <c r="K324" s="1"/>
  <c r="O325"/>
  <c r="O324" s="1"/>
  <c r="Q325"/>
  <c r="V325"/>
  <c r="V324" s="1"/>
  <c r="G334"/>
  <c r="I334"/>
  <c r="I324" s="1"/>
  <c r="K334"/>
  <c r="M334"/>
  <c r="O334"/>
  <c r="Q334"/>
  <c r="Q324" s="1"/>
  <c r="V334"/>
  <c r="G336"/>
  <c r="M336" s="1"/>
  <c r="I336"/>
  <c r="K336"/>
  <c r="O336"/>
  <c r="Q336"/>
  <c r="V336"/>
  <c r="G339"/>
  <c r="I339"/>
  <c r="K339"/>
  <c r="M339"/>
  <c r="O339"/>
  <c r="Q339"/>
  <c r="V339"/>
  <c r="G341"/>
  <c r="M341" s="1"/>
  <c r="I341"/>
  <c r="K341"/>
  <c r="O341"/>
  <c r="Q341"/>
  <c r="V341"/>
  <c r="G343"/>
  <c r="I343"/>
  <c r="K343"/>
  <c r="M343"/>
  <c r="O343"/>
  <c r="Q343"/>
  <c r="V343"/>
  <c r="G345"/>
  <c r="M345" s="1"/>
  <c r="I345"/>
  <c r="K345"/>
  <c r="O345"/>
  <c r="Q345"/>
  <c r="V345"/>
  <c r="G355"/>
  <c r="I355"/>
  <c r="K355"/>
  <c r="M355"/>
  <c r="O355"/>
  <c r="Q355"/>
  <c r="V355"/>
  <c r="G359"/>
  <c r="I359"/>
  <c r="I358" s="1"/>
  <c r="K359"/>
  <c r="M359"/>
  <c r="O359"/>
  <c r="Q359"/>
  <c r="Q358" s="1"/>
  <c r="V359"/>
  <c r="G375"/>
  <c r="G358" s="1"/>
  <c r="I375"/>
  <c r="K375"/>
  <c r="K358" s="1"/>
  <c r="O375"/>
  <c r="O358" s="1"/>
  <c r="Q375"/>
  <c r="V375"/>
  <c r="V358" s="1"/>
  <c r="G394"/>
  <c r="I394"/>
  <c r="K394"/>
  <c r="M394"/>
  <c r="O394"/>
  <c r="Q394"/>
  <c r="V394"/>
  <c r="G397"/>
  <c r="M397" s="1"/>
  <c r="I397"/>
  <c r="K397"/>
  <c r="O397"/>
  <c r="Q397"/>
  <c r="V397"/>
  <c r="G399"/>
  <c r="I399"/>
  <c r="K399"/>
  <c r="M399"/>
  <c r="O399"/>
  <c r="Q399"/>
  <c r="V399"/>
  <c r="G418"/>
  <c r="M418" s="1"/>
  <c r="I418"/>
  <c r="K418"/>
  <c r="O418"/>
  <c r="Q418"/>
  <c r="V418"/>
  <c r="G424"/>
  <c r="G423" s="1"/>
  <c r="I424"/>
  <c r="K424"/>
  <c r="K423" s="1"/>
  <c r="O424"/>
  <c r="O423" s="1"/>
  <c r="Q424"/>
  <c r="V424"/>
  <c r="V423" s="1"/>
  <c r="G427"/>
  <c r="I427"/>
  <c r="I423" s="1"/>
  <c r="K427"/>
  <c r="M427"/>
  <c r="O427"/>
  <c r="Q427"/>
  <c r="Q423" s="1"/>
  <c r="V427"/>
  <c r="G439"/>
  <c r="M439" s="1"/>
  <c r="I439"/>
  <c r="K439"/>
  <c r="O439"/>
  <c r="Q439"/>
  <c r="V439"/>
  <c r="G450"/>
  <c r="I450"/>
  <c r="K450"/>
  <c r="M450"/>
  <c r="O450"/>
  <c r="Q450"/>
  <c r="V450"/>
  <c r="G452"/>
  <c r="M452" s="1"/>
  <c r="I452"/>
  <c r="K452"/>
  <c r="O452"/>
  <c r="Q452"/>
  <c r="V452"/>
  <c r="G463"/>
  <c r="I463"/>
  <c r="K463"/>
  <c r="M463"/>
  <c r="O463"/>
  <c r="Q463"/>
  <c r="V463"/>
  <c r="G475"/>
  <c r="G476"/>
  <c r="I476"/>
  <c r="I475" s="1"/>
  <c r="K476"/>
  <c r="M476"/>
  <c r="O476"/>
  <c r="Q476"/>
  <c r="Q475" s="1"/>
  <c r="V476"/>
  <c r="G482"/>
  <c r="M482" s="1"/>
  <c r="I482"/>
  <c r="K482"/>
  <c r="K475" s="1"/>
  <c r="O482"/>
  <c r="O475" s="1"/>
  <c r="Q482"/>
  <c r="V482"/>
  <c r="V475" s="1"/>
  <c r="G489"/>
  <c r="G488" s="1"/>
  <c r="I489"/>
  <c r="K489"/>
  <c r="K488" s="1"/>
  <c r="O489"/>
  <c r="O488" s="1"/>
  <c r="Q489"/>
  <c r="V489"/>
  <c r="V488" s="1"/>
  <c r="G519"/>
  <c r="I519"/>
  <c r="I488" s="1"/>
  <c r="K519"/>
  <c r="M519"/>
  <c r="O519"/>
  <c r="Q519"/>
  <c r="Q488" s="1"/>
  <c r="V519"/>
  <c r="G525"/>
  <c r="M525" s="1"/>
  <c r="I525"/>
  <c r="K525"/>
  <c r="O525"/>
  <c r="Q525"/>
  <c r="V525"/>
  <c r="G528"/>
  <c r="I528"/>
  <c r="K528"/>
  <c r="M528"/>
  <c r="O528"/>
  <c r="Q528"/>
  <c r="V528"/>
  <c r="G532"/>
  <c r="G533"/>
  <c r="I533"/>
  <c r="I532" s="1"/>
  <c r="K533"/>
  <c r="M533"/>
  <c r="O533"/>
  <c r="Q533"/>
  <c r="Q532" s="1"/>
  <c r="V533"/>
  <c r="G536"/>
  <c r="M536" s="1"/>
  <c r="I536"/>
  <c r="K536"/>
  <c r="K532" s="1"/>
  <c r="O536"/>
  <c r="O532" s="1"/>
  <c r="Q536"/>
  <c r="V536"/>
  <c r="V532" s="1"/>
  <c r="G541"/>
  <c r="I541"/>
  <c r="K541"/>
  <c r="M541"/>
  <c r="O541"/>
  <c r="Q541"/>
  <c r="V541"/>
  <c r="G546"/>
  <c r="M546" s="1"/>
  <c r="I546"/>
  <c r="K546"/>
  <c r="O546"/>
  <c r="Q546"/>
  <c r="V546"/>
  <c r="G550"/>
  <c r="I550"/>
  <c r="K550"/>
  <c r="M550"/>
  <c r="O550"/>
  <c r="Q550"/>
  <c r="V550"/>
  <c r="G556"/>
  <c r="M556" s="1"/>
  <c r="I556"/>
  <c r="K556"/>
  <c r="O556"/>
  <c r="Q556"/>
  <c r="V556"/>
  <c r="G559"/>
  <c r="G558" s="1"/>
  <c r="I559"/>
  <c r="K559"/>
  <c r="K558" s="1"/>
  <c r="O559"/>
  <c r="O558" s="1"/>
  <c r="Q559"/>
  <c r="V559"/>
  <c r="V558" s="1"/>
  <c r="G561"/>
  <c r="I561"/>
  <c r="I558" s="1"/>
  <c r="K561"/>
  <c r="M561"/>
  <c r="O561"/>
  <c r="Q561"/>
  <c r="Q558" s="1"/>
  <c r="V561"/>
  <c r="AE564"/>
  <c r="I20" i="1"/>
  <c r="I19"/>
  <c r="I17"/>
  <c r="I16"/>
  <c r="G46"/>
  <c r="G25" s="1"/>
  <c r="A25" s="1"/>
  <c r="A26" s="1"/>
  <c r="H41"/>
  <c r="I41" s="1"/>
  <c r="H40"/>
  <c r="I40" s="1"/>
  <c r="I18" l="1"/>
  <c r="I21" s="1"/>
  <c r="I81"/>
  <c r="J80" s="1"/>
  <c r="H45"/>
  <c r="I45" s="1"/>
  <c r="H43"/>
  <c r="I43" s="1"/>
  <c r="G26"/>
  <c r="G28"/>
  <c r="G23"/>
  <c r="H39"/>
  <c r="I39" s="1"/>
  <c r="I46" s="1"/>
  <c r="J45" s="1"/>
  <c r="M21" i="15"/>
  <c r="M8"/>
  <c r="AF88"/>
  <c r="M67"/>
  <c r="M66" s="1"/>
  <c r="M56"/>
  <c r="M55" s="1"/>
  <c r="M38"/>
  <c r="M36" s="1"/>
  <c r="G8"/>
  <c r="AF482" i="14"/>
  <c r="M477"/>
  <c r="M476" s="1"/>
  <c r="M455"/>
  <c r="M454" s="1"/>
  <c r="M440"/>
  <c r="M412" s="1"/>
  <c r="M380"/>
  <c r="M379" s="1"/>
  <c r="M347"/>
  <c r="M343" s="1"/>
  <c r="M306"/>
  <c r="M305" s="1"/>
  <c r="M272"/>
  <c r="M271" s="1"/>
  <c r="M269"/>
  <c r="M265" s="1"/>
  <c r="M257"/>
  <c r="M254" s="1"/>
  <c r="M244"/>
  <c r="M238" s="1"/>
  <c r="M206"/>
  <c r="M202" s="1"/>
  <c r="M197"/>
  <c r="M193" s="1"/>
  <c r="M175"/>
  <c r="M169" s="1"/>
  <c r="M163"/>
  <c r="M157" s="1"/>
  <c r="M152"/>
  <c r="M151" s="1"/>
  <c r="M147"/>
  <c r="M146" s="1"/>
  <c r="M73"/>
  <c r="M72" s="1"/>
  <c r="M65"/>
  <c r="M50" s="1"/>
  <c r="M461" i="13"/>
  <c r="M400"/>
  <c r="M250"/>
  <c r="M327"/>
  <c r="M239"/>
  <c r="M223"/>
  <c r="M187"/>
  <c r="M178"/>
  <c r="M154"/>
  <c r="M65"/>
  <c r="G461"/>
  <c r="G400"/>
  <c r="G327"/>
  <c r="G250"/>
  <c r="G239"/>
  <c r="G223"/>
  <c r="G187"/>
  <c r="G178"/>
  <c r="G154"/>
  <c r="G65"/>
  <c r="M443"/>
  <c r="M442" s="1"/>
  <c r="M364"/>
  <c r="M363" s="1"/>
  <c r="M291"/>
  <c r="M290" s="1"/>
  <c r="M257"/>
  <c r="M256" s="1"/>
  <c r="M149"/>
  <c r="M148" s="1"/>
  <c r="M144"/>
  <c r="M143" s="1"/>
  <c r="M532" i="12"/>
  <c r="M475"/>
  <c r="AF564"/>
  <c r="M559"/>
  <c r="M558" s="1"/>
  <c r="M489"/>
  <c r="M488" s="1"/>
  <c r="M424"/>
  <c r="M423" s="1"/>
  <c r="M375"/>
  <c r="M358" s="1"/>
  <c r="M325"/>
  <c r="M324" s="1"/>
  <c r="M322"/>
  <c r="M318" s="1"/>
  <c r="M310"/>
  <c r="M307" s="1"/>
  <c r="M297"/>
  <c r="M291" s="1"/>
  <c r="M261"/>
  <c r="M260" s="1"/>
  <c r="M225"/>
  <c r="M224" s="1"/>
  <c r="M199"/>
  <c r="M195" s="1"/>
  <c r="M187"/>
  <c r="M179" s="1"/>
  <c r="M174"/>
  <c r="M173" s="1"/>
  <c r="M169"/>
  <c r="M168" s="1"/>
  <c r="M80"/>
  <c r="M79" s="1"/>
  <c r="M71"/>
  <c r="M52" s="1"/>
  <c r="H46" i="1"/>
  <c r="J28"/>
  <c r="J26"/>
  <c r="G38"/>
  <c r="F38"/>
  <c r="J23"/>
  <c r="J24"/>
  <c r="J25"/>
  <c r="J27"/>
  <c r="E24"/>
  <c r="E26"/>
  <c r="J76" l="1"/>
  <c r="J72"/>
  <c r="J68"/>
  <c r="J64"/>
  <c r="J60"/>
  <c r="J56"/>
  <c r="J78"/>
  <c r="J74"/>
  <c r="J70"/>
  <c r="J66"/>
  <c r="J62"/>
  <c r="J58"/>
  <c r="J54"/>
  <c r="J79"/>
  <c r="J77"/>
  <c r="J75"/>
  <c r="J73"/>
  <c r="J71"/>
  <c r="J69"/>
  <c r="J67"/>
  <c r="J65"/>
  <c r="J63"/>
  <c r="J61"/>
  <c r="J59"/>
  <c r="J57"/>
  <c r="J55"/>
  <c r="J53"/>
  <c r="J39"/>
  <c r="J46" s="1"/>
  <c r="J42"/>
  <c r="J43"/>
  <c r="J40"/>
  <c r="J44"/>
  <c r="J41"/>
  <c r="A23"/>
  <c r="J81" l="1"/>
  <c r="A24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<sst xmlns="http://schemas.openxmlformats.org/spreadsheetml/2006/main" count="5318" uniqueCount="864">
  <si>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</si>
  <si>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</si>
  <si>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</si>
  <si>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</si>
  <si>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</si>
  <si>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</si>
  <si>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</si>
  <si>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</si>
  <si>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</si>
  <si>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</si>
  <si>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</si>
  <si>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</si>
  <si>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</si>
  <si>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</si>
  <si>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</si>
  <si>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</si>
  <si>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</si>
  <si>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</si>
  <si>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</si>
  <si>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</si>
  <si>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</si>
  <si>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</si>
  <si>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</si>
  <si>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</si>
  <si>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</si>
  <si>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</si>
  <si>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</si>
  <si>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</si>
  <si>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</si>
  <si>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</si>
  <si>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</si>
  <si>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</si>
  <si>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</si>
  <si>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</si>
  <si>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</si>
  <si>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</si>
  <si>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</si>
  <si>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</si>
  <si>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</si>
  <si>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</si>
  <si>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</si>
  <si>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</si>
  <si>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</si>
  <si>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</si>
  <si>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007b</t>
  </si>
  <si>
    <t>ZŠ Březová-Oprava sociálních zařízení a výměna ZTI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</si>
  <si>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</si>
  <si>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</si>
  <si>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</si>
  <si>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</si>
  <si>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</si>
  <si>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</si>
  <si>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</si>
  <si>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</si>
  <si>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</si>
  <si>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1</t>
  </si>
  <si>
    <t>Školní budova-zázemí zaměstnanců v 1.PP</t>
  </si>
  <si>
    <t>2</t>
  </si>
  <si>
    <t>Školní budova-umývárna + šany v 1.NP</t>
  </si>
  <si>
    <t>3</t>
  </si>
  <si>
    <t>Školní budova-umývárna + šany v 2.NP</t>
  </si>
  <si>
    <t>SO 02</t>
  </si>
  <si>
    <t>Elektročást- 2/4 z celkového rozpočtu elektro</t>
  </si>
  <si>
    <t>Celkem za stavbu</t>
  </si>
  <si>
    <t>CZK</t>
  </si>
  <si>
    <t>Rekapitulace dílů</t>
  </si>
  <si>
    <t>Typ dílu</t>
  </si>
  <si>
    <t>Základy a zvláštní zakládání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</si>
  <si>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</si>
  <si>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</si>
  <si>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</si>
  <si>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</si>
  <si>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</si>
  <si>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</si>
  <si>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</si>
  <si>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</si>
  <si>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</si>
  <si>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</si>
  <si>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</si>
  <si>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</si>
  <si>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</si>
  <si>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</si>
  <si>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</si>
  <si>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</si>
  <si>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</si>
  <si>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</si>
  <si>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</si>
  <si>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</si>
  <si>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</si>
  <si>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</si>
  <si>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</si>
  <si>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</si>
  <si>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</si>
  <si>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</si>
  <si>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</si>
  <si>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</si>
  <si>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</si>
  <si>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</si>
  <si>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</si>
  <si>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</si>
  <si>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</si>
  <si>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</si>
  <si>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</si>
  <si>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</si>
  <si>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</si>
  <si>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</si>
  <si>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</si>
  <si>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_1</t>
  </si>
  <si>
    <t>Dodávky zařízení</t>
  </si>
  <si>
    <t>_2</t>
  </si>
  <si>
    <t>Materiál elektromontážní</t>
  </si>
  <si>
    <t>_3</t>
  </si>
  <si>
    <t>Elektromontáže</t>
  </si>
  <si>
    <t>_4</t>
  </si>
  <si>
    <t>Demontáže</t>
  </si>
  <si>
    <t>_5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</si>
  <si>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</si>
  <si>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</si>
  <si>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</si>
  <si>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</si>
  <si>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</si>
  <si>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</si>
  <si>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</si>
  <si>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</si>
  <si>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</si>
  <si>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</si>
  <si>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</si>
  <si>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</si>
  <si>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</si>
  <si>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</si>
  <si>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</si>
  <si>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</si>
  <si>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</si>
  <si>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</si>
  <si>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</si>
  <si>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</si>
  <si>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</si>
  <si>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</si>
  <si>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</si>
  <si>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</si>
  <si>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</si>
  <si>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</si>
  <si>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</si>
  <si>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</si>
  <si>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</si>
  <si>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</si>
  <si>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</si>
  <si>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216904212R00</t>
  </si>
  <si>
    <t>Očištění stlačeným vzduchem zdiva a rubu kleneb</t>
  </si>
  <si>
    <t>m2</t>
  </si>
  <si>
    <t>RTS 20/ I</t>
  </si>
  <si>
    <t>RTS 19/ II</t>
  </si>
  <si>
    <t>Práce</t>
  </si>
  <si>
    <t>POL1_</t>
  </si>
  <si>
    <t xml:space="preserve">očištění podlah po vybourání dlažeb-před vlastní obnovou podlah : </t>
  </si>
  <si>
    <t>VV</t>
  </si>
  <si>
    <t xml:space="preserve">výměra-viz bourání dlažby : </t>
  </si>
  <si>
    <t>63,1754</t>
  </si>
  <si>
    <t>612421637R00</t>
  </si>
  <si>
    <t>Omítka vnitřní zdiva, MVC, štuková</t>
  </si>
  <si>
    <t xml:space="preserve">úprava stěn po odsekání obkladů : </t>
  </si>
  <si>
    <t xml:space="preserve">výška stávajících obkladů= 1,8m : </t>
  </si>
  <si>
    <t xml:space="preserve">místnost 002 : </t>
  </si>
  <si>
    <t>(2,8+2*5,27)*1,8</t>
  </si>
  <si>
    <t>2,8*1,8+2*0,1*1,8</t>
  </si>
  <si>
    <t>-0,94*1,8</t>
  </si>
  <si>
    <t>-0,8*1,8</t>
  </si>
  <si>
    <t xml:space="preserve">místnost 003 : </t>
  </si>
  <si>
    <t>2,8*1,8+0,1*1,8</t>
  </si>
  <si>
    <t>632419106RT2</t>
  </si>
  <si>
    <t>Samonivelač. stěrka BASF, ruční zpracování tl.6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</si>
  <si>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</si>
  <si>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>POP</t>
  </si>
  <si>
    <t xml:space="preserve">předpoklad průměrné tl. stěrky cca 6 mm : </t>
  </si>
  <si>
    <t xml:space="preserve">místnost 001 : </t>
  </si>
  <si>
    <t>3*5,4</t>
  </si>
  <si>
    <t>2,38*0,15</t>
  </si>
  <si>
    <t>-0,4*0,33</t>
  </si>
  <si>
    <t>2,8*5,27</t>
  </si>
  <si>
    <t>0,9*0,18</t>
  </si>
  <si>
    <t>2,38*0,28</t>
  </si>
  <si>
    <t>-0,35*0,4</t>
  </si>
  <si>
    <t xml:space="preserve">místnost 004 : </t>
  </si>
  <si>
    <t>2,95*5,27</t>
  </si>
  <si>
    <t>-0,39*0,27</t>
  </si>
  <si>
    <t>941955001R00</t>
  </si>
  <si>
    <t>Lešení lehké pomocné, výška podlahy do 1,2 m</t>
  </si>
  <si>
    <t xml:space="preserve">lešení pro vnitřní pomocné práce,cca 30 m2 : </t>
  </si>
  <si>
    <t>30</t>
  </si>
  <si>
    <t>952901111R00</t>
  </si>
  <si>
    <t>Vyčištění budov o výšce podlaží do 4 m</t>
  </si>
  <si>
    <t>POL1_1</t>
  </si>
  <si>
    <t>954312201R00</t>
  </si>
  <si>
    <t>Opláštění z SDK,2.str.,do 500x500 mm,RB tl.12,5 mm</t>
  </si>
  <si>
    <t>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</si>
  <si>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</si>
  <si>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</si>
  <si>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</si>
  <si>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zakrytí stávajícího potrubí topení, vedené pod stropem : </t>
  </si>
  <si>
    <t>5,4</t>
  </si>
  <si>
    <t>2,5+2,8+2,8+2,95</t>
  </si>
  <si>
    <t>962031124R00</t>
  </si>
  <si>
    <t>Bourání příček z cihel pálených děrovan. tl.115 mm</t>
  </si>
  <si>
    <t xml:space="preserve">výška příčky oddělujicí sprchový box = 2,17 : </t>
  </si>
  <si>
    <t>2,8*2,17</t>
  </si>
  <si>
    <t>-0,94*2,17</t>
  </si>
  <si>
    <t/>
  </si>
  <si>
    <t>-0,8*2,17</t>
  </si>
  <si>
    <t>965048150R00</t>
  </si>
  <si>
    <t>Dočištění povrchu po vybourání dlažeb, tmel do 50%</t>
  </si>
  <si>
    <t>965081713RT2</t>
  </si>
  <si>
    <t>Bourání dlažeb keramických tl.10 mm, nad 1 m2 sbíječka, dlaždice keramické</t>
  </si>
  <si>
    <t>2,8*3,26</t>
  </si>
  <si>
    <t>2,8*1,91</t>
  </si>
  <si>
    <t>0,94*0,1</t>
  </si>
  <si>
    <t>0,8*0,1</t>
  </si>
  <si>
    <t>968061125R00</t>
  </si>
  <si>
    <t>Vyvěšení dřevěných dveřních křídel pl. do 2 m2</t>
  </si>
  <si>
    <t>kus</t>
  </si>
  <si>
    <t xml:space="preserve">odstranění stávajících vstupních dveří- na skládku : </t>
  </si>
  <si>
    <t>978059531R00</t>
  </si>
  <si>
    <t>Odsekání vnitřních obkladů stěn nad 2 m2</t>
  </si>
  <si>
    <t>721210831R00</t>
  </si>
  <si>
    <t>Demontáž dvorní vpusti s obetonávkou</t>
  </si>
  <si>
    <t xml:space="preserve">demontáž podlahové guly včetně odtokového kanaálku : </t>
  </si>
  <si>
    <t xml:space="preserve">místnost 002 a 003 : </t>
  </si>
  <si>
    <t>725210821R00</t>
  </si>
  <si>
    <t>Demontáž umyvadel bez výtokových armatur</t>
  </si>
  <si>
    <t>soubor</t>
  </si>
  <si>
    <t>725530826R00</t>
  </si>
  <si>
    <t>Demontáž, zásobník elektrický akumulační do 800 l</t>
  </si>
  <si>
    <t xml:space="preserve">včetně všech rozvodů : </t>
  </si>
  <si>
    <t>725820802R00</t>
  </si>
  <si>
    <t xml:space="preserve">Demontáž baterie </t>
  </si>
  <si>
    <t>725840850R00</t>
  </si>
  <si>
    <t>Demontáž baterie sprch.diferenciální G 3/4x1</t>
  </si>
  <si>
    <t>735111810R00</t>
  </si>
  <si>
    <t>Demontáž těles otopných litinových článkových</t>
  </si>
  <si>
    <t xml:space="preserve">vždy s částečnou demontáží rozvodů-odvoz do sběru : </t>
  </si>
  <si>
    <t>1*0,6*1,5</t>
  </si>
  <si>
    <t xml:space="preserve">místnosti 002 a 003 : </t>
  </si>
  <si>
    <t>2*0,6*1,5</t>
  </si>
  <si>
    <t>776511810RT2</t>
  </si>
  <si>
    <t>Odstranění PVC a koberců lepených bez podložky z ploch 10 - 20 m2</t>
  </si>
  <si>
    <t xml:space="preserve">místnost 001,včetně soklíků-na skládku : </t>
  </si>
  <si>
    <t>979097012R00</t>
  </si>
  <si>
    <t>Pronájem kontejneru 7 t</t>
  </si>
  <si>
    <t xml:space="preserve">den   </t>
  </si>
  <si>
    <t xml:space="preserve">předpoklad cca 3 dny : </t>
  </si>
  <si>
    <t>979951122R00</t>
  </si>
  <si>
    <t>Výkup kovů - litina, velikost nad 40 x 40 cm</t>
  </si>
  <si>
    <t>t</t>
  </si>
  <si>
    <t>Pro vyjádření výnosu ve prospěch zhotovitele je nutné jednotkovou cenu uvést se záporným znaménkem. (Získaná částka ponižuje náklad stavby.)</t>
  </si>
  <si>
    <t xml:space="preserve">viz demontáž radiátorů : </t>
  </si>
  <si>
    <t>0,0857</t>
  </si>
  <si>
    <t>900      R02</t>
  </si>
  <si>
    <t>HZS stavební dělník v tarifní třídě 5</t>
  </si>
  <si>
    <t>h</t>
  </si>
  <si>
    <t xml:space="preserve">přípomoce, vyměřování, pasování,cca : </t>
  </si>
  <si>
    <t>20</t>
  </si>
  <si>
    <t>998011001R00</t>
  </si>
  <si>
    <t>Přesun hmot pro budovy zděné výšky do 6 m</t>
  </si>
  <si>
    <t>3,436</t>
  </si>
  <si>
    <t>713411111R00</t>
  </si>
  <si>
    <t>Izolace tepelná potrubí rohožemi a drátem 1vrstvá</t>
  </si>
  <si>
    <t>Včetně pomocného lešení o výšce podlahy do 1900 mm a pro zatížení do 1,5 kPa.</t>
  </si>
  <si>
    <t xml:space="preserve">pro výplň prostoru- vložit 2 x : </t>
  </si>
  <si>
    <t xml:space="preserve">výplň minerální izolací- zakrývané topenářské potrubí pod stropem : </t>
  </si>
  <si>
    <t>5,4*0,5*2</t>
  </si>
  <si>
    <t>(2,5+2,8+2,8+2,95)*0,5*2</t>
  </si>
  <si>
    <t>998713101R00</t>
  </si>
  <si>
    <t>Přesun hmot pro izolace tepelné, výšky do 6 m</t>
  </si>
  <si>
    <t>0,115</t>
  </si>
  <si>
    <t>631405493R</t>
  </si>
  <si>
    <t>Deska izolační minerální Rockmin PLUS tl. 200 mm 1000x610 mm, univerzální</t>
  </si>
  <si>
    <t>SPCM</t>
  </si>
  <si>
    <t>Specifikace</t>
  </si>
  <si>
    <t>POL3_</t>
  </si>
  <si>
    <t>5,4*0,5*2*1,05</t>
  </si>
  <si>
    <t>(2,5+2,8+2,8+2,95)*0,5*2*1,05</t>
  </si>
  <si>
    <t>721152220R00</t>
  </si>
  <si>
    <t>Čisticí kus Geberit PE,pro odpadní svislé D 160 mm</t>
  </si>
  <si>
    <t>721176102R00</t>
  </si>
  <si>
    <t>Potrubí HT připojovací D 40 x 1,8 mm</t>
  </si>
  <si>
    <t>Potrubí včetně tvarovek. Bez zednických výpomocí.</t>
  </si>
  <si>
    <t xml:space="preserve">umyvadla : </t>
  </si>
  <si>
    <t>2*0,5</t>
  </si>
  <si>
    <t xml:space="preserve">bojler 160 l : </t>
  </si>
  <si>
    <t>721176103R00</t>
  </si>
  <si>
    <t>Potrubí HT připojovací D 50 x 1,8 mm</t>
  </si>
  <si>
    <t xml:space="preserve">dřezy : </t>
  </si>
  <si>
    <t>721176104R00</t>
  </si>
  <si>
    <t>Potrubí HT připojovací D 75 x 1,9 mm</t>
  </si>
  <si>
    <t>1,5</t>
  </si>
  <si>
    <t>721176117R00</t>
  </si>
  <si>
    <t>Potrubí HT odpadní svislé D 160 x 3,9 mm</t>
  </si>
  <si>
    <t>Potrubí včetně tvarovek, objímek a vložek pro tlumení hluku. Bez zednických výpomocí.</t>
  </si>
  <si>
    <t>Včetně zřízení a demontáže pomocného lešení.</t>
  </si>
  <si>
    <t xml:space="preserve">výměna stoupačky v 003 : </t>
  </si>
  <si>
    <t>3,2</t>
  </si>
  <si>
    <t>721290111R00</t>
  </si>
  <si>
    <t>Zkouška těsnosti kanalizace vodou DN 125</t>
  </si>
  <si>
    <t>3+3+1,5+1</t>
  </si>
  <si>
    <t>998721101R00</t>
  </si>
  <si>
    <t>Přesun hmot pro vnitřní kanalizaci, výšky do 6 m</t>
  </si>
  <si>
    <t>0,013</t>
  </si>
  <si>
    <t>72101</t>
  </si>
  <si>
    <t>Napojení kanalizace na stávající rozvody</t>
  </si>
  <si>
    <t>Vlastní</t>
  </si>
  <si>
    <t>Indiv</t>
  </si>
  <si>
    <t>5</t>
  </si>
  <si>
    <t>722172311R00</t>
  </si>
  <si>
    <t>Potrubí z PPR, studená, D 20x2,8 mm, vč.zed.výpom.</t>
  </si>
  <si>
    <t>Potrubí včetně tvarovek a zednických výpomocí.</t>
  </si>
  <si>
    <t>722172312R00</t>
  </si>
  <si>
    <t>Potrubí z PPR, studená, D 25x3,5 mm, vč.zed.výpom.</t>
  </si>
  <si>
    <t>3*0,5</t>
  </si>
  <si>
    <t>722172332R00</t>
  </si>
  <si>
    <t>Potrubí z PPR, teplá, D 25x4,2 mm, vč. zed. výpom.</t>
  </si>
  <si>
    <t>4</t>
  </si>
  <si>
    <t>5*0,5</t>
  </si>
  <si>
    <t>722181242RT7</t>
  </si>
  <si>
    <t>Izolace návleková MIRELON STABIL tl. stěny 9 mm vnitřní průměr 22 mm</t>
  </si>
  <si>
    <t>V položce je kalkulována dodávka izolační trubice, spon a lepicí pásky.</t>
  </si>
  <si>
    <t>2,5</t>
  </si>
  <si>
    <t>722181242RT8</t>
  </si>
  <si>
    <t>Izolace návleková MIRELON STABIL tl. stěny 9 mm vnitřní průměr 25 mm</t>
  </si>
  <si>
    <t>4,5+6,5</t>
  </si>
  <si>
    <t>722202433R00</t>
  </si>
  <si>
    <t>Kohout kulový rozebíratelný PP-R INSTAPLAST D 25</t>
  </si>
  <si>
    <t>3*2</t>
  </si>
  <si>
    <t>722202442R00</t>
  </si>
  <si>
    <t>Kohout kulový rozeb.s výpustí PP-R INSTAPLAST D 15</t>
  </si>
  <si>
    <t>722202221R00</t>
  </si>
  <si>
    <t>Komplet nástěnný MZD PP-R INSTAPLAST D 20xR1/2</t>
  </si>
  <si>
    <t>722280106R00</t>
  </si>
  <si>
    <t>Tlaková zkouška vodovodního potrubí DN 32</t>
  </si>
  <si>
    <t>Včetně dodávky vody, uzavření a zabezpečení konců potrubí.</t>
  </si>
  <si>
    <t>2,5+4,5+6,5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</si>
  <si>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</si>
  <si>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</si>
  <si>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</si>
  <si>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</si>
  <si>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</si>
  <si>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0,071</t>
  </si>
  <si>
    <t>725017163R00</t>
  </si>
  <si>
    <t>Umyvadlo na šrouby LYRA Plus , 60 x 49 cm, bílé</t>
  </si>
  <si>
    <t xml:space="preserve">místnosti 002 + 003 : </t>
  </si>
  <si>
    <t>725319101R00</t>
  </si>
  <si>
    <t>Montáž dřezů jednoduchých</t>
  </si>
  <si>
    <t>725534226R00</t>
  </si>
  <si>
    <t>Ohřívač elek. zásob. závěsný DZ Dražice OKCE 160</t>
  </si>
  <si>
    <t>Včetně upevnění zásobníků na příčky tl. 15 cm, na zdi a na nosné konstrukce.</t>
  </si>
  <si>
    <t>725814102R00</t>
  </si>
  <si>
    <t>Ventil rohový IVAR.PARSEK DN 15 x DN 10</t>
  </si>
  <si>
    <t>2*2</t>
  </si>
  <si>
    <t>725823114RT1</t>
  </si>
  <si>
    <t>Baterie dřezová stojánková ruční, bez otvír.odpadu standardní</t>
  </si>
  <si>
    <t>725823121RT1</t>
  </si>
  <si>
    <t>Baterie umyvadlová stoján. ruční, vč. otvír.odpadu standardní</t>
  </si>
  <si>
    <t>725860201RT1</t>
  </si>
  <si>
    <t>Sifon dřezový HL100, 6/4 ", přípoj myčka, pračka zpětná klapka, D 40, 50 mm, kulový kloub na odtoku</t>
  </si>
  <si>
    <t>725860215R00</t>
  </si>
  <si>
    <t>Sifon umyvadlový nábytkový, HL 137 D 32, 40 mm</t>
  </si>
  <si>
    <t>998725102R00</t>
  </si>
  <si>
    <t>Přesun hmot pro zařizovací předměty, výšky do 12 m</t>
  </si>
  <si>
    <t>0,137</t>
  </si>
  <si>
    <t>55231082R</t>
  </si>
  <si>
    <t xml:space="preserve">Dřez nerez s odkládací plochou </t>
  </si>
  <si>
    <t>733163102R00</t>
  </si>
  <si>
    <t>Potrubí z měděných trubek vytápění D 15 x 1,0 mm</t>
  </si>
  <si>
    <t xml:space="preserve">napojení těles ke stávajícím rozvodům : </t>
  </si>
  <si>
    <t xml:space="preserve">cca pro každé těleso 2 x 1m : </t>
  </si>
  <si>
    <t>4*2*1</t>
  </si>
  <si>
    <t>904      R02</t>
  </si>
  <si>
    <t>Hzs-zkousky v ramci montažních praci, ostatní práce na systému topení</t>
  </si>
  <si>
    <t xml:space="preserve">topná zkouška : </t>
  </si>
  <si>
    <t xml:space="preserve">dilatačníáí zkouška : </t>
  </si>
  <si>
    <t xml:space="preserve">zkouška těsnosti : </t>
  </si>
  <si>
    <t xml:space="preserve">doplnění systému mediem,včetně dodávky : </t>
  </si>
  <si>
    <t xml:space="preserve">zaregulování systému : </t>
  </si>
  <si>
    <t xml:space="preserve">zednické přípomoce : </t>
  </si>
  <si>
    <t>998733101R00</t>
  </si>
  <si>
    <t>Přesun hmot pro rozvody potrubí, výšky do 6 m</t>
  </si>
  <si>
    <t>0,006</t>
  </si>
  <si>
    <t>734213133R00</t>
  </si>
  <si>
    <t>Ventil odvz.automat.hydroskopický,IVAR.HYGRO DN 15</t>
  </si>
  <si>
    <t>734223122RT2</t>
  </si>
  <si>
    <t>Ventil termostatický, přímý, IVAR.VD DN 15 s termostatickou hlavicí IVAR.T 5000</t>
  </si>
  <si>
    <t>734237421R00</t>
  </si>
  <si>
    <t>Ventil uzav. přímý, s vypouš.  DN 15</t>
  </si>
  <si>
    <t>734263322R00</t>
  </si>
  <si>
    <t>Šroubení topenářské, rohové, IVAR.SP 604 DN 15</t>
  </si>
  <si>
    <t>4*2</t>
  </si>
  <si>
    <t>998734101R00</t>
  </si>
  <si>
    <t>Přesun hmot pro armatury, výšky do 6 m</t>
  </si>
  <si>
    <t>0,001</t>
  </si>
  <si>
    <t>735157569R00</t>
  </si>
  <si>
    <t>Otopná těl.panel.Radik Ventil Kompakt 21  600/1400</t>
  </si>
  <si>
    <t xml:space="preserve">v každé místnosti po jednom tělese : </t>
  </si>
  <si>
    <t>4*1</t>
  </si>
  <si>
    <t>998735101R00</t>
  </si>
  <si>
    <t>Přesun hmot pro otopná tělesa, výšky do 6 m</t>
  </si>
  <si>
    <t>0,171</t>
  </si>
  <si>
    <t>766661112R00</t>
  </si>
  <si>
    <t>Montáž dveří do zárubně,otevíravých 1kř.do 0,8 m</t>
  </si>
  <si>
    <t xml:space="preserve">chodba/001 : </t>
  </si>
  <si>
    <t xml:space="preserve">001/002 : </t>
  </si>
  <si>
    <t xml:space="preserve">chodba/004 : </t>
  </si>
  <si>
    <t xml:space="preserve">004/003 : </t>
  </si>
  <si>
    <t>766670021R00</t>
  </si>
  <si>
    <t>Montáž kliky a štítku</t>
  </si>
  <si>
    <t>766812114R00</t>
  </si>
  <si>
    <t>Montáž kuchyňských linek dřevěných linek š.do 2,1m</t>
  </si>
  <si>
    <t>998766102R00</t>
  </si>
  <si>
    <t>Přesun hmot pro truhlářské konstr., výšky do 12 m</t>
  </si>
  <si>
    <t>0,43</t>
  </si>
  <si>
    <t>54914593R</t>
  </si>
  <si>
    <t>Kliky se štítem dveří</t>
  </si>
  <si>
    <t>54926062R</t>
  </si>
  <si>
    <t>Zámek stavební obyčejný typ K 103 (60 mm) L/P dozický</t>
  </si>
  <si>
    <t>POL3_0</t>
  </si>
  <si>
    <t>61161902R</t>
  </si>
  <si>
    <t xml:space="preserve">Dveře vnitřní hladké plné  1kř. 80x197 </t>
  </si>
  <si>
    <t xml:space="preserve">typ dle investora : </t>
  </si>
  <si>
    <t>61581623.AR</t>
  </si>
  <si>
    <t>Linka kuchyňská atypická 210 cm</t>
  </si>
  <si>
    <t>771130111R00</t>
  </si>
  <si>
    <t>Obklad soklíků rovných do tmele výšky do 100 mm</t>
  </si>
  <si>
    <t>POL1_7</t>
  </si>
  <si>
    <t>2*(3+5,55)</t>
  </si>
  <si>
    <t>-2*0,8</t>
  </si>
  <si>
    <t>2*(2,8+5,55)</t>
  </si>
  <si>
    <t>-0,8*2</t>
  </si>
  <si>
    <t>-1,5</t>
  </si>
  <si>
    <t>0,35</t>
  </si>
  <si>
    <t>2*(2,95+5,55)</t>
  </si>
  <si>
    <t>771575109RT1</t>
  </si>
  <si>
    <t>Montáž podlah keram., tmel, 30x30 cm weberfor profiflex (lep),webercolor perfect (sp)</t>
  </si>
  <si>
    <t xml:space="preserve">dlažba -typ a rozměry dle investora : </t>
  </si>
  <si>
    <t>771579793R00</t>
  </si>
  <si>
    <t>Příplatek za spárovací hmotu - plošně</t>
  </si>
  <si>
    <t xml:space="preserve">výměra-viz montáž dlažby : </t>
  </si>
  <si>
    <t>63,5614</t>
  </si>
  <si>
    <t>998771101R00</t>
  </si>
  <si>
    <t>Přesun hmot pro podlahy z dlaždic, výšky do 6 m</t>
  </si>
  <si>
    <t>POL1_5</t>
  </si>
  <si>
    <t>1,778</t>
  </si>
  <si>
    <t>597642030R</t>
  </si>
  <si>
    <t>Dlažba Taurus Granit matná 300x300x9 mm</t>
  </si>
  <si>
    <t>3*5,4*1,1</t>
  </si>
  <si>
    <t>2,38*0,15*1,1</t>
  </si>
  <si>
    <t>-0,4*0,33*1,1</t>
  </si>
  <si>
    <t>2,8*5,27*1,1</t>
  </si>
  <si>
    <t>0,9*0,18*1,1</t>
  </si>
  <si>
    <t>2,38*0,28*1,1</t>
  </si>
  <si>
    <t>-0,35*0,4*1,1</t>
  </si>
  <si>
    <t>2,95*5,27*1,1</t>
  </si>
  <si>
    <t>-0,39*0,27*1,1</t>
  </si>
  <si>
    <t>597642410R</t>
  </si>
  <si>
    <t>Dlažba Taurus Granit matná sokl 300x100x9 mm</t>
  </si>
  <si>
    <t xml:space="preserve">typ dle výběru investora : </t>
  </si>
  <si>
    <t xml:space="preserve">výměra-viz montáž : </t>
  </si>
  <si>
    <t>58,54/0,3*1,1</t>
  </si>
  <si>
    <t>-0,64667</t>
  </si>
  <si>
    <t xml:space="preserve">výměra-viz montáž obkladů : </t>
  </si>
  <si>
    <t>6,18</t>
  </si>
  <si>
    <t>781415013RT1</t>
  </si>
  <si>
    <t>Montáž obkladů stěn, porovin., do tmele, 15x15 cm weber.for profiflex (lep),weber.color comfort (sp)</t>
  </si>
  <si>
    <t xml:space="preserve">typ a velikost upřesní investor : </t>
  </si>
  <si>
    <t xml:space="preserve">002 : </t>
  </si>
  <si>
    <t xml:space="preserve">za kuch linkou, výšky 60 cm : </t>
  </si>
  <si>
    <t>1,9*0,6</t>
  </si>
  <si>
    <t xml:space="preserve">za umyvadlem ,výšky 1,5m : </t>
  </si>
  <si>
    <t>1,3*1,5</t>
  </si>
  <si>
    <t xml:space="preserve">003 : </t>
  </si>
  <si>
    <t>781491001RT1</t>
  </si>
  <si>
    <t>Montáž lišt k obkladům rohových, koutových i dilatačních</t>
  </si>
  <si>
    <t>1,9*2+2*0,6</t>
  </si>
  <si>
    <t>1,3+2*1,5</t>
  </si>
  <si>
    <t>1,3+3*1,5</t>
  </si>
  <si>
    <t>998781101R00</t>
  </si>
  <si>
    <t>Přesun hmot pro obklady keramické, výšky do 6 m</t>
  </si>
  <si>
    <t>0,107</t>
  </si>
  <si>
    <t>59760128.AR</t>
  </si>
  <si>
    <t>Lišta obkl/obkl plast Schlüter DILEX-HKW  U11/O11</t>
  </si>
  <si>
    <t>(1,9*2+2*0,6)*1,1</t>
  </si>
  <si>
    <t>(1,3+2*1,5)*1,1</t>
  </si>
  <si>
    <t>(1,3+3*1,5)*1,1</t>
  </si>
  <si>
    <t>59781345R</t>
  </si>
  <si>
    <t xml:space="preserve">Obkládačka 15x15 </t>
  </si>
  <si>
    <t>POL3_7</t>
  </si>
  <si>
    <t>1,9*0,6*1,1</t>
  </si>
  <si>
    <t>1,3*1,5*1,1</t>
  </si>
  <si>
    <t>783122110R00</t>
  </si>
  <si>
    <t>Nátěr syntetický OK "A" dvojnásobný</t>
  </si>
  <si>
    <t xml:space="preserve">nátěr zárubní po jejich  očištění : </t>
  </si>
  <si>
    <t>2*(2*2+0,9)*0,15</t>
  </si>
  <si>
    <t>783903811R00</t>
  </si>
  <si>
    <t>Odmaštění chemickými rozpouštědly</t>
  </si>
  <si>
    <t xml:space="preserve">očištění ocelových zárubní před novým nátěrem : </t>
  </si>
  <si>
    <t>784402801R00</t>
  </si>
  <si>
    <t>Odstranění malby oškrábáním v místnosti H do 3,8 m</t>
  </si>
  <si>
    <t xml:space="preserve">stěny + stropy : </t>
  </si>
  <si>
    <t>2*(3+5,4)*3,2</t>
  </si>
  <si>
    <t>-2,38*1,75</t>
  </si>
  <si>
    <t>-2*0,8*2</t>
  </si>
  <si>
    <t>2*1,78*0,27+1*2,38*0,27</t>
  </si>
  <si>
    <t xml:space="preserve">místnost 002-nad obklady : </t>
  </si>
  <si>
    <t>(2,8+2*5,27)*1,3</t>
  </si>
  <si>
    <t>2,8*3,18</t>
  </si>
  <si>
    <t>-2,38*1,78</t>
  </si>
  <si>
    <t>2*1,78*0,4+1*2,38*0,4</t>
  </si>
  <si>
    <t xml:space="preserve">místnost 003-nad obklady : </t>
  </si>
  <si>
    <t>2*0,35*1,35</t>
  </si>
  <si>
    <t>2*(2,95+5,27)*3,2</t>
  </si>
  <si>
    <t>-0,27*0,39</t>
  </si>
  <si>
    <t>784191101R00</t>
  </si>
  <si>
    <t>Penetrace podkladu univerzální Primalex 1x</t>
  </si>
  <si>
    <t xml:space="preserve">výměra viz : </t>
  </si>
  <si>
    <t xml:space="preserve">dle odstranění malby stěn a stropů : </t>
  </si>
  <si>
    <t>206,1438</t>
  </si>
  <si>
    <t xml:space="preserve">dle noové omítky- po odstranění obkladů : </t>
  </si>
  <si>
    <t>52,632</t>
  </si>
  <si>
    <t>784195112R00</t>
  </si>
  <si>
    <t>Malba Primalex Standard, bílá, bez penetrace, 2 x</t>
  </si>
  <si>
    <t xml:space="preserve">výměra-viz penetrace : </t>
  </si>
  <si>
    <t>258,7758</t>
  </si>
  <si>
    <t>784011111R00</t>
  </si>
  <si>
    <t>Oprášení/ometení podkladu</t>
  </si>
  <si>
    <t xml:space="preserve">očištění před penatrací a malbou : </t>
  </si>
  <si>
    <t xml:space="preserve">výměra-viz odstr. malby oškrábáním : </t>
  </si>
  <si>
    <t>979011111R00</t>
  </si>
  <si>
    <t>Svislá doprava suti a vybour. hmot za 2.NP a 1.PP</t>
  </si>
  <si>
    <t xml:space="preserve">výměra-viz bourání : </t>
  </si>
  <si>
    <t>7,48557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</si>
  <si>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</si>
  <si>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</si>
  <si>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</si>
  <si>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radiátory do sběru : </t>
  </si>
  <si>
    <t>979081121RT3</t>
  </si>
  <si>
    <t>Příplatek k odvozu za každý další 1 km kontejnerem 7 t</t>
  </si>
  <si>
    <t xml:space="preserve">skládka Orlík= 12 km,tzn 11 x výměra : </t>
  </si>
  <si>
    <t xml:space="preserve">sběrna= 4 km, tzn 3 x výměra : </t>
  </si>
  <si>
    <t>(7,48557-0,0857)*11</t>
  </si>
  <si>
    <t>0,0857*3</t>
  </si>
  <si>
    <t>979082111R00</t>
  </si>
  <si>
    <t>Vnitrostaveništní doprava suti do 10 m</t>
  </si>
  <si>
    <t xml:space="preserve">předpoklad průměrné vzdálenosti vnitro přesunu, cca 10 m : </t>
  </si>
  <si>
    <t>979990001R00</t>
  </si>
  <si>
    <t>Poplatek za skládku stavební suti</t>
  </si>
  <si>
    <t xml:space="preserve">odpočet radiátory + PVC : </t>
  </si>
  <si>
    <t>-0,0857</t>
  </si>
  <si>
    <t>-0,0162</t>
  </si>
  <si>
    <t>979990181R00</t>
  </si>
  <si>
    <t>Poplatek za skládku suti - PVC podlahová krytina</t>
  </si>
  <si>
    <t>0,0162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</si>
  <si>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</si>
  <si>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</si>
  <si>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</si>
  <si>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</si>
  <si>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</si>
  <si>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</si>
  <si>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</si>
  <si>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</si>
  <si>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</si>
  <si>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</si>
  <si>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</si>
  <si>
    <t>48,0946</t>
  </si>
  <si>
    <t>342255022R00</t>
  </si>
  <si>
    <t>Příčky z desek Ytong tl. 7,5 cm</t>
  </si>
  <si>
    <t xml:space="preserve">příčky v 103 : </t>
  </si>
  <si>
    <t>2*0,9*2</t>
  </si>
  <si>
    <t>612421615R00</t>
  </si>
  <si>
    <t>Omítka vnitřní zdiva, MVC, hrubá zatřená</t>
  </si>
  <si>
    <t xml:space="preserve">omítka pod obklady-vyspravení po otlučení : </t>
  </si>
  <si>
    <t xml:space="preserve">místnost 103 : </t>
  </si>
  <si>
    <t>2*3,46*1,65</t>
  </si>
  <si>
    <t>(1,55+0,45)*1,65</t>
  </si>
  <si>
    <t>2*1,93*2</t>
  </si>
  <si>
    <t>2,8*2</t>
  </si>
  <si>
    <t>(1,55+0,45)*2</t>
  </si>
  <si>
    <t xml:space="preserve">omítka pod obklady na nových příčkách : </t>
  </si>
  <si>
    <t>4*0,9*2</t>
  </si>
  <si>
    <t>2*0,9*0,1</t>
  </si>
  <si>
    <t xml:space="preserve">místnost 101 : </t>
  </si>
  <si>
    <t>3*5,49</t>
  </si>
  <si>
    <t>-0,26*0,31</t>
  </si>
  <si>
    <t xml:space="preserve">místnost 104 : </t>
  </si>
  <si>
    <t>2,95*5,49</t>
  </si>
  <si>
    <t>0,8*0,18</t>
  </si>
  <si>
    <t>2,6*3,46</t>
  </si>
  <si>
    <t>2,8*1,93</t>
  </si>
  <si>
    <t xml:space="preserve">lešení pro vnitřní pomocné práce,cca 20 m2 : </t>
  </si>
  <si>
    <t>965042121R00</t>
  </si>
  <si>
    <t>Bourání mazanin betonových tl. 10 cm, pl. 1 m2</t>
  </si>
  <si>
    <t>m3</t>
  </si>
  <si>
    <t xml:space="preserve">odstranění zvýšeného prahu do sprch : </t>
  </si>
  <si>
    <t>0,8*0,1*0,2</t>
  </si>
  <si>
    <t xml:space="preserve">odstranění stávajících  dveří- na skládku : </t>
  </si>
  <si>
    <t xml:space="preserve">chodba/101 : </t>
  </si>
  <si>
    <t xml:space="preserve">chodba/104 : </t>
  </si>
  <si>
    <t xml:space="preserve">101/102 : </t>
  </si>
  <si>
    <t xml:space="preserve">104/103 : </t>
  </si>
  <si>
    <t xml:space="preserve">výška stávajících obkladů= 1,55m : </t>
  </si>
  <si>
    <t>2*3,46*1,55</t>
  </si>
  <si>
    <t>-0,8*1,55</t>
  </si>
  <si>
    <t>1*(1,55+0,45)*1,5</t>
  </si>
  <si>
    <t xml:space="preserve">výška stávajících obkladů= 2m : </t>
  </si>
  <si>
    <t>2*(2,8+1,93)*2</t>
  </si>
  <si>
    <t xml:space="preserve">demontáž podlahové guly : </t>
  </si>
  <si>
    <t>725330840R00</t>
  </si>
  <si>
    <t>Demontáž výlevky ocelové nebo litinové</t>
  </si>
  <si>
    <t>3+1</t>
  </si>
  <si>
    <t>1*0,6*1,2</t>
  </si>
  <si>
    <t>1*0,6*1</t>
  </si>
  <si>
    <t xml:space="preserve">předpoklad cca 2 dny : </t>
  </si>
  <si>
    <t>99001</t>
  </si>
  <si>
    <t>Demontáž nástěnných věšáků</t>
  </si>
  <si>
    <t>99002</t>
  </si>
  <si>
    <t>Demontáž ocelových úchytů</t>
  </si>
  <si>
    <t xml:space="preserve">odstranění ,včetně likvidace : </t>
  </si>
  <si>
    <t>11</t>
  </si>
  <si>
    <t>0,0457</t>
  </si>
  <si>
    <t>15</t>
  </si>
  <si>
    <t>2,25</t>
  </si>
  <si>
    <t xml:space="preserve">odtokový žlab : </t>
  </si>
  <si>
    <t>721176116R00</t>
  </si>
  <si>
    <t>Potrubí HT odpadní svislé D 125 x 3,1 mm</t>
  </si>
  <si>
    <t xml:space="preserve">výměna části stoupačky v 103 : </t>
  </si>
  <si>
    <t>721213212R00</t>
  </si>
  <si>
    <t>Žlab odtokový KLASIK,ke zdi,pro dlažbu, dl. 600mm</t>
  </si>
  <si>
    <t>2+1,5+2,5</t>
  </si>
  <si>
    <t>0,176</t>
  </si>
  <si>
    <t>7</t>
  </si>
  <si>
    <t xml:space="preserve">předpoklad nutnosti osazení nástěnnných kompletů : </t>
  </si>
  <si>
    <t>0,003</t>
  </si>
  <si>
    <t>723001</t>
  </si>
  <si>
    <t>Napojení na stávající rozvody</t>
  </si>
  <si>
    <t xml:space="preserve">místnosti 103 : </t>
  </si>
  <si>
    <t>725339101R00</t>
  </si>
  <si>
    <t>Montáž výlevky diturvitové, bez nádrže a armatur</t>
  </si>
  <si>
    <t xml:space="preserve">103 u výlevky : </t>
  </si>
  <si>
    <t>725849203R00</t>
  </si>
  <si>
    <t>Montáž baterií sprchových nást.difer.G 3/4xg1</t>
  </si>
  <si>
    <t>0,077</t>
  </si>
  <si>
    <t>551450092R</t>
  </si>
  <si>
    <t>Baterie sprchová nástěnná  bez příslušenství</t>
  </si>
  <si>
    <t>55145353R</t>
  </si>
  <si>
    <t>Hadice sprchová 150 cm jednozámková 911.00</t>
  </si>
  <si>
    <t>55145354R</t>
  </si>
  <si>
    <t>Držák plast 610.00</t>
  </si>
  <si>
    <t xml:space="preserve">držák na sprchovou hadici : </t>
  </si>
  <si>
    <t>64271108R</t>
  </si>
  <si>
    <t>Výlevka keramická ALCA s mřížkou, bílá</t>
  </si>
  <si>
    <t>3*2*1</t>
  </si>
  <si>
    <t>0,0045</t>
  </si>
  <si>
    <t xml:space="preserve">v každé místnosti po jednom tělese 101,103,104 : </t>
  </si>
  <si>
    <t>1+1+1</t>
  </si>
  <si>
    <t>0,128</t>
  </si>
  <si>
    <t>0,108</t>
  </si>
  <si>
    <t>76690001R</t>
  </si>
  <si>
    <t>Montáž a dodávka věšáků</t>
  </si>
  <si>
    <t xml:space="preserve">dle výběru investora : </t>
  </si>
  <si>
    <t xml:space="preserve">101 : </t>
  </si>
  <si>
    <t xml:space="preserve">104 : </t>
  </si>
  <si>
    <t>2*(3+5,64)-2*0,8</t>
  </si>
  <si>
    <t>2*(2,95+5,64)-2*0,8</t>
  </si>
  <si>
    <t xml:space="preserve">stěna u okna 103 : </t>
  </si>
  <si>
    <t>2,8+2*0,15</t>
  </si>
  <si>
    <t>1,324</t>
  </si>
  <si>
    <t>48,0946*1,1</t>
  </si>
  <si>
    <t>34,36/0,3*1,1</t>
  </si>
  <si>
    <t>0,01333</t>
  </si>
  <si>
    <t>39,418</t>
  </si>
  <si>
    <t xml:space="preserve">typ  upřesní investor : </t>
  </si>
  <si>
    <t>2*3,46+4*1,65</t>
  </si>
  <si>
    <t>(1,55+0,45)+4*1,65</t>
  </si>
  <si>
    <t>2*1,93+2*2</t>
  </si>
  <si>
    <t>2,8+2*2</t>
  </si>
  <si>
    <t>(1,55+0,45)+2*2</t>
  </si>
  <si>
    <t>4*0,9+8*2</t>
  </si>
  <si>
    <t>2*0,1</t>
  </si>
  <si>
    <t>0,67</t>
  </si>
  <si>
    <t>62,58*1,1</t>
  </si>
  <si>
    <t>39,418*1,1</t>
  </si>
  <si>
    <t xml:space="preserve">místnost chodba/104 : </t>
  </si>
  <si>
    <t>1*(2*2+0,9)*0,15</t>
  </si>
  <si>
    <t xml:space="preserve">místnost 104/103 : </t>
  </si>
  <si>
    <t xml:space="preserve">nátěr po očištění stoupačky v 103, cca : </t>
  </si>
  <si>
    <t>783801812R00</t>
  </si>
  <si>
    <t>Odstranění nátěrů z omítek stěn, oškrabáním</t>
  </si>
  <si>
    <t xml:space="preserve">odstranění emailového nátěru : </t>
  </si>
  <si>
    <t>2*(3+5,49)*1,5</t>
  </si>
  <si>
    <t>2*0,15*1,5</t>
  </si>
  <si>
    <t>-2*0,8*1,5</t>
  </si>
  <si>
    <t>2*(2,95+5,49)*1,5</t>
  </si>
  <si>
    <t>783812100R00</t>
  </si>
  <si>
    <t>Nátěr olejový omítek stěn 2x + 1x email</t>
  </si>
  <si>
    <t xml:space="preserve">emailový nátěr do výšky 1,5m : </t>
  </si>
  <si>
    <t xml:space="preserve">očištění stoupačky v 103, cca : </t>
  </si>
  <si>
    <t xml:space="preserve">stěny(nad obklady, emailem) + stropy : </t>
  </si>
  <si>
    <t>2*(3+5,49)*1,73</t>
  </si>
  <si>
    <t>2*0,15*1,38</t>
  </si>
  <si>
    <t>-2*0,8*0,5</t>
  </si>
  <si>
    <t>3*5,49+2,38*0,15</t>
  </si>
  <si>
    <t>2*(2,95+5,49)*1,73</t>
  </si>
  <si>
    <t>2,95*5,49+2,38*0,15</t>
  </si>
  <si>
    <t>(2*3,46)*1,68</t>
  </si>
  <si>
    <t>-0,8*0,45</t>
  </si>
  <si>
    <t>1*2,8*3,23</t>
  </si>
  <si>
    <t>2*1,78*0,15+2,38*0,15</t>
  </si>
  <si>
    <t>(1,55+0,45)*0,62</t>
  </si>
  <si>
    <t>2,8*3,4</t>
  </si>
  <si>
    <t>2*1,93*1,23</t>
  </si>
  <si>
    <t>1*(1,55+0,45)*0,17</t>
  </si>
  <si>
    <t>1*2,8*1,23</t>
  </si>
  <si>
    <t>-1,8*0,6</t>
  </si>
  <si>
    <t>2,8*2,03</t>
  </si>
  <si>
    <t>131,8594</t>
  </si>
  <si>
    <t xml:space="preserve">výměra-viz odstr. emailu oškrábáním : </t>
  </si>
  <si>
    <t>46,89</t>
  </si>
  <si>
    <t>3,411</t>
  </si>
  <si>
    <t>(3,411-0,0457)*11</t>
  </si>
  <si>
    <t>(0,0457)*3</t>
  </si>
  <si>
    <t xml:space="preserve">odpočet radiátory : </t>
  </si>
  <si>
    <t>-0,0457</t>
  </si>
  <si>
    <t>48,7936</t>
  </si>
  <si>
    <t xml:space="preserve">příčky v 203 : </t>
  </si>
  <si>
    <t xml:space="preserve">místnost 203 : </t>
  </si>
  <si>
    <t xml:space="preserve">místnost 201 : </t>
  </si>
  <si>
    <t>-0,31*0,31</t>
  </si>
  <si>
    <t xml:space="preserve">místnost 204 : </t>
  </si>
  <si>
    <t>-0,23*0,36</t>
  </si>
  <si>
    <t>2,8*3,46</t>
  </si>
  <si>
    <t>954312203R00</t>
  </si>
  <si>
    <t>Opláštění z SDK,2.str,do 500x500 mm,RBI tl.12,5 mm</t>
  </si>
  <si>
    <t xml:space="preserve">zakrytí kanalizační stoupačky 203 : </t>
  </si>
  <si>
    <t>3,3</t>
  </si>
  <si>
    <t>0,8*0,1*0,07</t>
  </si>
  <si>
    <t xml:space="preserve">chodba/201 : </t>
  </si>
  <si>
    <t xml:space="preserve">chodba/204 : </t>
  </si>
  <si>
    <t xml:space="preserve">201/202 : </t>
  </si>
  <si>
    <t xml:space="preserve">204/203 : </t>
  </si>
  <si>
    <t>2,32798</t>
  </si>
  <si>
    <t xml:space="preserve">výplň minerální izolací- zakrývaná stoupačka v 203 : </t>
  </si>
  <si>
    <t>3,3*0,5*2</t>
  </si>
  <si>
    <t>0,023</t>
  </si>
  <si>
    <t>3,3*0,5*2*1,05</t>
  </si>
  <si>
    <t xml:space="preserve">výměna  stoupačky v 203 : </t>
  </si>
  <si>
    <t>2+1,5+3</t>
  </si>
  <si>
    <t>0,177</t>
  </si>
  <si>
    <t xml:space="preserve">místnosti 203 : </t>
  </si>
  <si>
    <t xml:space="preserve">203 u výlevky : </t>
  </si>
  <si>
    <t xml:space="preserve">v každé místnosti po jednom tělese 201,203,204 : </t>
  </si>
  <si>
    <t xml:space="preserve">201 : </t>
  </si>
  <si>
    <t xml:space="preserve">204 : </t>
  </si>
  <si>
    <t xml:space="preserve">stěna u okna 202 : </t>
  </si>
  <si>
    <t>1*2,8+2*0,15</t>
  </si>
  <si>
    <t>1,348</t>
  </si>
  <si>
    <t>48,7936*1,1</t>
  </si>
  <si>
    <t>+0,01333</t>
  </si>
  <si>
    <t xml:space="preserve">místnost chodba/204 : </t>
  </si>
  <si>
    <t xml:space="preserve">místnost 204/203 : </t>
  </si>
  <si>
    <t>3,403</t>
  </si>
  <si>
    <t>(3,403-0,0457)*11</t>
  </si>
  <si>
    <t>001</t>
  </si>
  <si>
    <t>ELEKTROPRÁCE-VIZ KOMENTÁŘ</t>
  </si>
  <si>
    <t xml:space="preserve">Elektrorozpočet byl zpracován jako celek pro kompletní rekonstrukci : </t>
  </si>
  <si>
    <t xml:space="preserve">Elektrorozpočet je  následně rozdělen na 1/4 na 1/2 na 1/4-vi jedn.dílčí rozpočty v poslední položce el. : </t>
  </si>
  <si>
    <t>0</t>
  </si>
  <si>
    <t>509031</t>
  </si>
  <si>
    <t>svítidlo LED 9W 3000K kryt opál PMMA IP44 pr300</t>
  </si>
  <si>
    <t>ks</t>
  </si>
  <si>
    <t>509033</t>
  </si>
  <si>
    <t>svítidlo LED 14W 3000K kryt opál PMMA IP44 pr300</t>
  </si>
  <si>
    <t>509035</t>
  </si>
  <si>
    <t>svítidlo LED 27W 3000K kryt opál PMMA IP44 pr375</t>
  </si>
  <si>
    <t>509037</t>
  </si>
  <si>
    <t>svítidlo LED 34W 3000K kryt opál PMMA IP44 pr480</t>
  </si>
  <si>
    <t>509601</t>
  </si>
  <si>
    <t>svítidlo stropní LED 34W IP40</t>
  </si>
  <si>
    <t>509602</t>
  </si>
  <si>
    <t>svítidlo stropní LED 58W IP65</t>
  </si>
  <si>
    <t>811111R</t>
  </si>
  <si>
    <t>haly výr. bez jeřábových drah a bez podvěsné dopravy svislá nosná konstrukce zděná z cihel,tvárnic, bloků</t>
  </si>
  <si>
    <t>součet</t>
  </si>
  <si>
    <t>410702</t>
  </si>
  <si>
    <t>přepínač 10A/250Vstř Swing 3557G-A06340 řazení 6</t>
  </si>
  <si>
    <t>410705</t>
  </si>
  <si>
    <t>přepínač 10A/250Vstř Swing 3557G-A05340 řazení 5</t>
  </si>
  <si>
    <t>204234</t>
  </si>
  <si>
    <t>kabel SYKFY FTP 4x2x0,8</t>
  </si>
  <si>
    <t>333021</t>
  </si>
  <si>
    <t>lišta vkládací LV 18x13</t>
  </si>
  <si>
    <t>410701</t>
  </si>
  <si>
    <t>spínač 10A/250Vstř Swing 3557G-A01340 řazení 1</t>
  </si>
  <si>
    <t>420161</t>
  </si>
  <si>
    <t>zásuvka 2násobná 16A/250V Swing 5512G-C02349</t>
  </si>
  <si>
    <t>420163</t>
  </si>
  <si>
    <t>zásuvka 16A/250Vstř Swing 5518G-A02349(strojek)</t>
  </si>
  <si>
    <t>420191</t>
  </si>
  <si>
    <t>rámeček pro 1 přístroj Swing 3901G-A00010</t>
  </si>
  <si>
    <t>M_100023I</t>
  </si>
  <si>
    <t>kabel CYKY 3x1,5</t>
  </si>
  <si>
    <t>M_100061I</t>
  </si>
  <si>
    <t>krabice univerzální/přístrojová KU68-1901</t>
  </si>
  <si>
    <t>210010301R00</t>
  </si>
  <si>
    <t>Krabice přístrojová KP, bez zapojení, kruhová</t>
  </si>
  <si>
    <t>210112541R00</t>
  </si>
  <si>
    <t>Montáž odpojovače 10kV OM do 630A,1pól. ruční</t>
  </si>
  <si>
    <t>210110041R00</t>
  </si>
  <si>
    <t>Spínač zapuštěný jednopólový, řazení 1</t>
  </si>
  <si>
    <t>210110043R00</t>
  </si>
  <si>
    <t>Spínač zapuštěný seriový, řazení 5</t>
  </si>
  <si>
    <t>210110045R00</t>
  </si>
  <si>
    <t>Spínač zapuštěný střídavý, řazení 6</t>
  </si>
  <si>
    <t>210111012R00</t>
  </si>
  <si>
    <t>Zásuvka domovní zapuštěná - 2P+PE, průběž.zapojení</t>
  </si>
  <si>
    <t>210201002R00</t>
  </si>
  <si>
    <t>Svítidlo zářivkové 2312101 4x40 W stropní</t>
  </si>
  <si>
    <t>RTS 18/ I</t>
  </si>
  <si>
    <t>210200012R00</t>
  </si>
  <si>
    <t>Svítidlo žárovkové 2112301, 100 W, bytové stropní</t>
  </si>
  <si>
    <t>210800103R00</t>
  </si>
  <si>
    <t>Kabel CYKY 750 V 2x4 mm2 uložený pod omítkou</t>
  </si>
  <si>
    <t>210010111</t>
  </si>
  <si>
    <t>minilišta vkládací pevně uložená do š.20mm</t>
  </si>
  <si>
    <t>210860281</t>
  </si>
  <si>
    <t>kabel SYKY/SYKFY/JXFE/JXKE do 30x3x0,5 pevně ul.</t>
  </si>
  <si>
    <t>210110021R00</t>
  </si>
  <si>
    <t>Spínač nástěnný jednopól.- řaz. 1, venkovní</t>
  </si>
  <si>
    <t>210110023R00</t>
  </si>
  <si>
    <t>Spínač nástěnný seriový - řaz. 5, venkovní</t>
  </si>
  <si>
    <t>210110024R00</t>
  </si>
  <si>
    <t>Spínač nástěnný střídavý - řaz. 6, venkovní</t>
  </si>
  <si>
    <t>210111032R00</t>
  </si>
  <si>
    <t>Zásuvka domovní v krabici -2P+PE, průb.zap. venkov</t>
  </si>
  <si>
    <t>210200011R00</t>
  </si>
  <si>
    <t>Svítidlo žárovkové 2112201,,2x60 W, bytové stropní</t>
  </si>
  <si>
    <t>210200041R00</t>
  </si>
  <si>
    <t>Svítidlo žárovkové 2131603, 25+25 W, bez pruhu</t>
  </si>
  <si>
    <t>210201102</t>
  </si>
  <si>
    <t>svítidlo zářivkové průmyslové stropní/2 zdro /dmtž</t>
  </si>
  <si>
    <t>217303003</t>
  </si>
  <si>
    <t>zjištění stavu ELokruhu/prostor bezp/od 10 vývodů</t>
  </si>
  <si>
    <t>218009001</t>
  </si>
  <si>
    <t>poplatek za recyklaci svítidla</t>
  </si>
  <si>
    <t>219000101</t>
  </si>
  <si>
    <t>vyhledání obvodů NN</t>
  </si>
  <si>
    <t>hod</t>
  </si>
  <si>
    <t>219000102</t>
  </si>
  <si>
    <t>Ostatní elektro náklady</t>
  </si>
  <si>
    <t xml:space="preserve">PPV pro elektropráce : </t>
  </si>
  <si>
    <t xml:space="preserve">kompletační činnost : </t>
  </si>
  <si>
    <t xml:space="preserve">revize : </t>
  </si>
  <si>
    <t xml:space="preserve">dokumentace skutečného provedení : </t>
  </si>
  <si>
    <t xml:space="preserve">investiční činnost : </t>
  </si>
  <si>
    <t xml:space="preserve">prořez materiálu : </t>
  </si>
  <si>
    <t xml:space="preserve">doprava dodávek : </t>
  </si>
  <si>
    <t>219000103</t>
  </si>
  <si>
    <t>PODÍL ELEKTROROZPOCTU 1/4-odpočet</t>
  </si>
  <si>
    <t>kpl</t>
  </si>
  <si>
    <t>-234776/4*2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</si>
</sst>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4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SUMIF(F53:F80,A16,I53:I80)+SUMIF(F53:F80,"PSU",I53:I80)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SUMIF(F53:F80,A17,I53:I80)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SUMIF(F53:F80,A18,I53:I80)</f>
        <v>0</v>
      </c>
      <c r="J18" s="85"/>
    </row>
    <row r="19" spans="1:10" ht="23.25" customHeight="1">
      <c r="A19" s="196" t="s">
        <v>118</v>
      </c>
      <c r="B19" s="38" t="s">
        <v>29</v>
      </c>
      <c r="C19" s="62"/>
      <c r="D19" s="63"/>
      <c r="E19" s="83"/>
      <c r="F19" s="84"/>
      <c r="G19" s="83"/>
      <c r="H19" s="84"/>
      <c r="I19" s="83">
        <f>SUMIF(F53:F80,A19,I53:I80)</f>
        <v>0</v>
      </c>
      <c r="J19" s="85"/>
    </row>
    <row r="20" spans="1:10" ht="23.25" customHeight="1">
      <c r="A20" s="196" t="s">
        <v>119</v>
      </c>
      <c r="B20" s="38" t="s">
        <v>30</v>
      </c>
      <c r="C20" s="62"/>
      <c r="D20" s="63"/>
      <c r="E20" s="83"/>
      <c r="F20" s="84"/>
      <c r="G20" s="83"/>
      <c r="H20" s="84"/>
      <c r="I20" s="83">
        <f>SUMIF(F53:F80,A20,I53:I80)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Pol'!AE564+'SO 01 2 Pol'!AE467+'SO 01 3 Pol'!AE482+'SO 02 1 Pol'!AE88</f>
        <v>0</v>
      </c>
      <c r="G39" s="150">
        <f>'SO 01 1 Pol'!AF564+'SO 01 2 Pol'!AF467+'SO 01 3 Pol'!AF482+'SO 02 1 Pol'!AF88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45</v>
      </c>
      <c r="D40" s="154"/>
      <c r="E40" s="154"/>
      <c r="F40" s="155">
        <f>'SO 01 1 Pol'!AE564+'SO 01 2 Pol'!AE467+'SO 01 3 Pol'!AE482</f>
        <v>0</v>
      </c>
      <c r="G40" s="156">
        <f>'SO 01 1 Pol'!AF564+'SO 01 2 Pol'!AF467+'SO 01 3 Pol'!AF482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55</v>
      </c>
      <c r="C41" s="148" t="s">
        <v>56</v>
      </c>
      <c r="D41" s="148"/>
      <c r="E41" s="148"/>
      <c r="F41" s="159">
        <f>'SO 01 1 Pol'!AE564</f>
        <v>0</v>
      </c>
      <c r="G41" s="151">
        <f>'SO 01 1 Pol'!AF564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3</v>
      </c>
      <c r="B42" s="158" t="s">
        <v>57</v>
      </c>
      <c r="C42" s="148" t="s">
        <v>58</v>
      </c>
      <c r="D42" s="148"/>
      <c r="E42" s="148"/>
      <c r="F42" s="159">
        <f>'SO 01 2 Pol'!AE467</f>
        <v>0</v>
      </c>
      <c r="G42" s="151">
        <f>'SO 01 2 Pol'!AF467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>
      <c r="A43" s="137">
        <v>3</v>
      </c>
      <c r="B43" s="158" t="s">
        <v>59</v>
      </c>
      <c r="C43" s="148" t="s">
        <v>60</v>
      </c>
      <c r="D43" s="148"/>
      <c r="E43" s="148"/>
      <c r="F43" s="159">
        <f>'SO 01 3 Pol'!AE482</f>
        <v>0</v>
      </c>
      <c r="G43" s="151">
        <f>'SO 01 3 Pol'!AF482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>
        <v>2</v>
      </c>
      <c r="B44" s="153" t="s">
        <v>61</v>
      </c>
      <c r="C44" s="154" t="s">
        <v>62</v>
      </c>
      <c r="D44" s="154"/>
      <c r="E44" s="154"/>
      <c r="F44" s="155">
        <f>'SO 02 1 Pol'!AE88</f>
        <v>0</v>
      </c>
      <c r="G44" s="156">
        <f>'SO 02 1 Pol'!AF88</f>
        <v>0</v>
      </c>
      <c r="H44" s="156">
        <f>(F44*SazbaDPH1/100)+(G44*SazbaDPH2/100)</f>
        <v>0</v>
      </c>
      <c r="I44" s="156">
        <f>F44+G44+H44</f>
        <v>0</v>
      </c>
      <c r="J44" s="157" t="str">
        <f>IF(CenaCelkemVypocet=0,"",I44/CenaCelkemVypocet*100)</f>
        <v/>
      </c>
    </row>
    <row r="45" spans="1:10" ht="25.5" customHeight="1">
      <c r="A45" s="137">
        <v>3</v>
      </c>
      <c r="B45" s="158" t="s">
        <v>55</v>
      </c>
      <c r="C45" s="148" t="s">
        <v>62</v>
      </c>
      <c r="D45" s="148"/>
      <c r="E45" s="148"/>
      <c r="F45" s="159">
        <f>'SO 02 1 Pol'!AE88</f>
        <v>0</v>
      </c>
      <c r="G45" s="151">
        <f>'SO 02 1 Pol'!AF88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>
      <c r="A46" s="137"/>
      <c r="B46" s="160" t="s">
        <v>63</v>
      </c>
      <c r="C46" s="161"/>
      <c r="D46" s="161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4">
        <f>SUMIF(A39:A45,"=1",I39:I45)</f>
        <v>0</v>
      </c>
      <c r="J46" s="165">
        <f>SUMIF(A39:A45,"=1",J39:J45)</f>
        <v>0</v>
      </c>
    </row>
    <row r="50" spans="1:10" ht="15.75">
      <c r="B50" s="176" t="s">
        <v>65</v>
      </c>
    </row>
    <row r="52" spans="1:10" ht="25.5" customHeight="1">
      <c r="A52" s="178"/>
      <c r="B52" s="181" t="s">
        <v>18</v>
      </c>
      <c r="C52" s="181" t="s">
        <v>6</v>
      </c>
      <c r="D52" s="182"/>
      <c r="E52" s="182"/>
      <c r="F52" s="183" t="s">
        <v>66</v>
      </c>
      <c r="G52" s="183"/>
      <c r="H52" s="183"/>
      <c r="I52" s="183" t="s">
        <v>31</v>
      </c>
      <c r="J52" s="183" t="s">
        <v>0</v>
      </c>
    </row>
    <row r="53" spans="1:10" ht="36.75" customHeight="1">
      <c r="A53" s="179"/>
      <c r="B53" s="184" t="s">
        <v>57</v>
      </c>
      <c r="C53" s="185" t="s">
        <v>67</v>
      </c>
      <c r="D53" s="186"/>
      <c r="E53" s="186"/>
      <c r="F53" s="192" t="s">
        <v>26</v>
      </c>
      <c r="G53" s="193"/>
      <c r="H53" s="193"/>
      <c r="I53" s="193">
        <f>'SO 01 1 Pol'!G8+'SO 01 2 Pol'!G8+'SO 01 3 Pol'!G8</f>
        <v>0</v>
      </c>
      <c r="J53" s="190" t="str">
        <f>IF(I81=0,"",I53/I81*100)</f>
        <v/>
      </c>
    </row>
    <row r="54" spans="1:10" ht="36.75" customHeight="1">
      <c r="A54" s="179"/>
      <c r="B54" s="184" t="s">
        <v>59</v>
      </c>
      <c r="C54" s="185" t="s">
        <v>68</v>
      </c>
      <c r="D54" s="186"/>
      <c r="E54" s="186"/>
      <c r="F54" s="192" t="s">
        <v>26</v>
      </c>
      <c r="G54" s="193"/>
      <c r="H54" s="193"/>
      <c r="I54" s="193">
        <f>'SO 01 2 Pol'!G13+'SO 01 3 Pol'!G13</f>
        <v>0</v>
      </c>
      <c r="J54" s="190" t="str">
        <f>IF(I81=0,"",I54/I81*100)</f>
        <v/>
      </c>
    </row>
    <row r="55" spans="1:10" ht="36.75" customHeight="1">
      <c r="A55" s="179"/>
      <c r="B55" s="184" t="s">
        <v>69</v>
      </c>
      <c r="C55" s="185" t="s">
        <v>70</v>
      </c>
      <c r="D55" s="186"/>
      <c r="E55" s="186"/>
      <c r="F55" s="192" t="s">
        <v>26</v>
      </c>
      <c r="G55" s="193"/>
      <c r="H55" s="193"/>
      <c r="I55" s="193">
        <f>'SO 01 1 Pol'!G13+'SO 01 2 Pol'!G17+'SO 01 3 Pol'!G17</f>
        <v>0</v>
      </c>
      <c r="J55" s="190" t="str">
        <f>IF(I81=0,"",I55/I81*100)</f>
        <v/>
      </c>
    </row>
    <row r="56" spans="1:10" ht="36.75" customHeight="1">
      <c r="A56" s="179"/>
      <c r="B56" s="184" t="s">
        <v>71</v>
      </c>
      <c r="C56" s="185" t="s">
        <v>72</v>
      </c>
      <c r="D56" s="186"/>
      <c r="E56" s="186"/>
      <c r="F56" s="192" t="s">
        <v>26</v>
      </c>
      <c r="G56" s="193"/>
      <c r="H56" s="193"/>
      <c r="I56" s="193">
        <f>'SO 01 1 Pol'!G27+'SO 01 2 Pol'!G29+'SO 01 3 Pol'!G29</f>
        <v>0</v>
      </c>
      <c r="J56" s="190" t="str">
        <f>IF(I81=0,"",I56/I81*100)</f>
        <v/>
      </c>
    </row>
    <row r="57" spans="1:10" ht="36.75" customHeight="1">
      <c r="A57" s="179"/>
      <c r="B57" s="184" t="s">
        <v>73</v>
      </c>
      <c r="C57" s="185" t="s">
        <v>74</v>
      </c>
      <c r="D57" s="186"/>
      <c r="E57" s="186"/>
      <c r="F57" s="192" t="s">
        <v>26</v>
      </c>
      <c r="G57" s="193"/>
      <c r="H57" s="193"/>
      <c r="I57" s="193">
        <f>'SO 01 1 Pol'!G48+'SO 01 2 Pol'!G46+'SO 01 3 Pol'!G46</f>
        <v>0</v>
      </c>
      <c r="J57" s="190" t="str">
        <f>IF(I81=0,"",I57/I81*100)</f>
        <v/>
      </c>
    </row>
    <row r="58" spans="1:10" ht="36.75" customHeight="1">
      <c r="A58" s="179"/>
      <c r="B58" s="184" t="s">
        <v>75</v>
      </c>
      <c r="C58" s="185" t="s">
        <v>76</v>
      </c>
      <c r="D58" s="186"/>
      <c r="E58" s="186"/>
      <c r="F58" s="192" t="s">
        <v>26</v>
      </c>
      <c r="G58" s="193"/>
      <c r="H58" s="193"/>
      <c r="I58" s="193">
        <f>'SO 01 1 Pol'!G52+'SO 01 2 Pol'!G50+'SO 01 3 Pol'!G50</f>
        <v>0</v>
      </c>
      <c r="J58" s="190" t="str">
        <f>IF(I81=0,"",I58/I81*100)</f>
        <v/>
      </c>
    </row>
    <row r="59" spans="1:10" ht="36.75" customHeight="1">
      <c r="A59" s="179"/>
      <c r="B59" s="184" t="s">
        <v>77</v>
      </c>
      <c r="C59" s="185" t="s">
        <v>78</v>
      </c>
      <c r="D59" s="186"/>
      <c r="E59" s="186"/>
      <c r="F59" s="192" t="s">
        <v>26</v>
      </c>
      <c r="G59" s="193"/>
      <c r="H59" s="193"/>
      <c r="I59" s="193">
        <f>'SO 01 1 Pol'!G79+'SO 01 2 Pol'!G65+'SO 01 3 Pol'!G72</f>
        <v>0</v>
      </c>
      <c r="J59" s="190" t="str">
        <f>IF(I81=0,"",I59/I81*100)</f>
        <v/>
      </c>
    </row>
    <row r="60" spans="1:10" ht="36.75" customHeight="1">
      <c r="A60" s="179"/>
      <c r="B60" s="184" t="s">
        <v>79</v>
      </c>
      <c r="C60" s="185" t="s">
        <v>80</v>
      </c>
      <c r="D60" s="186"/>
      <c r="E60" s="186"/>
      <c r="F60" s="192" t="s">
        <v>26</v>
      </c>
      <c r="G60" s="193"/>
      <c r="H60" s="193"/>
      <c r="I60" s="193">
        <f>'SO 01 1 Pol'!G168+'SO 01 2 Pol'!G143+'SO 01 3 Pol'!G146</f>
        <v>0</v>
      </c>
      <c r="J60" s="190" t="str">
        <f>IF(I81=0,"",I60/I81*100)</f>
        <v/>
      </c>
    </row>
    <row r="61" spans="1:10" ht="36.75" customHeight="1">
      <c r="A61" s="179"/>
      <c r="B61" s="184" t="s">
        <v>81</v>
      </c>
      <c r="C61" s="185" t="s">
        <v>82</v>
      </c>
      <c r="D61" s="186"/>
      <c r="E61" s="186"/>
      <c r="F61" s="192" t="s">
        <v>26</v>
      </c>
      <c r="G61" s="193"/>
      <c r="H61" s="193"/>
      <c r="I61" s="193">
        <f>'SO 01 1 Pol'!G173+'SO 01 2 Pol'!G148+'SO 01 3 Pol'!G151</f>
        <v>0</v>
      </c>
      <c r="J61" s="190" t="str">
        <f>IF(I81=0,"",I61/I81*100)</f>
        <v/>
      </c>
    </row>
    <row r="62" spans="1:10" ht="36.75" customHeight="1">
      <c r="A62" s="179"/>
      <c r="B62" s="184" t="s">
        <v>83</v>
      </c>
      <c r="C62" s="185" t="s">
        <v>84</v>
      </c>
      <c r="D62" s="186"/>
      <c r="E62" s="186"/>
      <c r="F62" s="192" t="s">
        <v>27</v>
      </c>
      <c r="G62" s="193"/>
      <c r="H62" s="193"/>
      <c r="I62" s="193">
        <f>'SO 01 1 Pol'!G179+'SO 01 3 Pol'!G157</f>
        <v>0</v>
      </c>
      <c r="J62" s="190" t="str">
        <f>IF(I81=0,"",I62/I81*100)</f>
        <v/>
      </c>
    </row>
    <row r="63" spans="1:10" ht="36.75" customHeight="1">
      <c r="A63" s="179"/>
      <c r="B63" s="184" t="s">
        <v>85</v>
      </c>
      <c r="C63" s="185" t="s">
        <v>86</v>
      </c>
      <c r="D63" s="186"/>
      <c r="E63" s="186"/>
      <c r="F63" s="192" t="s">
        <v>27</v>
      </c>
      <c r="G63" s="193"/>
      <c r="H63" s="193"/>
      <c r="I63" s="193">
        <f>'SO 01 1 Pol'!G195+'SO 01 2 Pol'!G154+'SO 01 3 Pol'!G169</f>
        <v>0</v>
      </c>
      <c r="J63" s="190" t="str">
        <f>IF(I81=0,"",I63/I81*100)</f>
        <v/>
      </c>
    </row>
    <row r="64" spans="1:10" ht="36.75" customHeight="1">
      <c r="A64" s="179"/>
      <c r="B64" s="184" t="s">
        <v>87</v>
      </c>
      <c r="C64" s="185" t="s">
        <v>88</v>
      </c>
      <c r="D64" s="186"/>
      <c r="E64" s="186"/>
      <c r="F64" s="192" t="s">
        <v>27</v>
      </c>
      <c r="G64" s="193"/>
      <c r="H64" s="193"/>
      <c r="I64" s="193">
        <f>'SO 01 1 Pol'!G224+'SO 01 2 Pol'!G178+'SO 01 3 Pol'!G193</f>
        <v>0</v>
      </c>
      <c r="J64" s="190" t="str">
        <f>IF(I81=0,"",I64/I81*100)</f>
        <v/>
      </c>
    </row>
    <row r="65" spans="1:10" ht="36.75" customHeight="1">
      <c r="A65" s="179"/>
      <c r="B65" s="184" t="s">
        <v>89</v>
      </c>
      <c r="C65" s="185" t="s">
        <v>90</v>
      </c>
      <c r="D65" s="186"/>
      <c r="E65" s="186"/>
      <c r="F65" s="192" t="s">
        <v>27</v>
      </c>
      <c r="G65" s="193"/>
      <c r="H65" s="193"/>
      <c r="I65" s="193">
        <f>'SO 01 1 Pol'!G260+'SO 01 2 Pol'!G187+'SO 01 3 Pol'!G202</f>
        <v>0</v>
      </c>
      <c r="J65" s="190" t="str">
        <f>IF(I81=0,"",I65/I81*100)</f>
        <v/>
      </c>
    </row>
    <row r="66" spans="1:10" ht="36.75" customHeight="1">
      <c r="A66" s="179"/>
      <c r="B66" s="184" t="s">
        <v>91</v>
      </c>
      <c r="C66" s="185" t="s">
        <v>92</v>
      </c>
      <c r="D66" s="186"/>
      <c r="E66" s="186"/>
      <c r="F66" s="192" t="s">
        <v>27</v>
      </c>
      <c r="G66" s="193"/>
      <c r="H66" s="193"/>
      <c r="I66" s="193">
        <f>'SO 01 1 Pol'!G291+'SO 01 2 Pol'!G223+'SO 01 3 Pol'!G238</f>
        <v>0</v>
      </c>
      <c r="J66" s="190" t="str">
        <f>IF(I81=0,"",I66/I81*100)</f>
        <v/>
      </c>
    </row>
    <row r="67" spans="1:10" ht="36.75" customHeight="1">
      <c r="A67" s="179"/>
      <c r="B67" s="184" t="s">
        <v>93</v>
      </c>
      <c r="C67" s="185" t="s">
        <v>94</v>
      </c>
      <c r="D67" s="186"/>
      <c r="E67" s="186"/>
      <c r="F67" s="192" t="s">
        <v>27</v>
      </c>
      <c r="G67" s="193"/>
      <c r="H67" s="193"/>
      <c r="I67" s="193">
        <f>'SO 01 1 Pol'!G307+'SO 01 2 Pol'!G239+'SO 01 3 Pol'!G254</f>
        <v>0</v>
      </c>
      <c r="J67" s="190" t="str">
        <f>IF(I81=0,"",I67/I81*100)</f>
        <v/>
      </c>
    </row>
    <row r="68" spans="1:10" ht="36.75" customHeight="1">
      <c r="A68" s="179"/>
      <c r="B68" s="184" t="s">
        <v>95</v>
      </c>
      <c r="C68" s="185" t="s">
        <v>96</v>
      </c>
      <c r="D68" s="186"/>
      <c r="E68" s="186"/>
      <c r="F68" s="192" t="s">
        <v>27</v>
      </c>
      <c r="G68" s="193"/>
      <c r="H68" s="193"/>
      <c r="I68" s="193">
        <f>'SO 01 1 Pol'!G318+'SO 01 2 Pol'!G250+'SO 01 3 Pol'!G265</f>
        <v>0</v>
      </c>
      <c r="J68" s="190" t="str">
        <f>IF(I81=0,"",I68/I81*100)</f>
        <v/>
      </c>
    </row>
    <row r="69" spans="1:10" ht="36.75" customHeight="1">
      <c r="A69" s="179"/>
      <c r="B69" s="184" t="s">
        <v>97</v>
      </c>
      <c r="C69" s="185" t="s">
        <v>98</v>
      </c>
      <c r="D69" s="186"/>
      <c r="E69" s="186"/>
      <c r="F69" s="192" t="s">
        <v>27</v>
      </c>
      <c r="G69" s="193"/>
      <c r="H69" s="193"/>
      <c r="I69" s="193">
        <f>'SO 01 1 Pol'!G324+'SO 01 2 Pol'!G256+'SO 01 3 Pol'!G271</f>
        <v>0</v>
      </c>
      <c r="J69" s="190" t="str">
        <f>IF(I81=0,"",I69/I81*100)</f>
        <v/>
      </c>
    </row>
    <row r="70" spans="1:10" ht="36.75" customHeight="1">
      <c r="A70" s="179"/>
      <c r="B70" s="184" t="s">
        <v>99</v>
      </c>
      <c r="C70" s="185" t="s">
        <v>100</v>
      </c>
      <c r="D70" s="186"/>
      <c r="E70" s="186"/>
      <c r="F70" s="192" t="s">
        <v>27</v>
      </c>
      <c r="G70" s="193"/>
      <c r="H70" s="193"/>
      <c r="I70" s="193">
        <f>'SO 01 1 Pol'!G358+'SO 01 2 Pol'!G290+'SO 01 3 Pol'!G305</f>
        <v>0</v>
      </c>
      <c r="J70" s="190" t="str">
        <f>IF(I81=0,"",I70/I81*100)</f>
        <v/>
      </c>
    </row>
    <row r="71" spans="1:10" ht="36.75" customHeight="1">
      <c r="A71" s="179"/>
      <c r="B71" s="184" t="s">
        <v>101</v>
      </c>
      <c r="C71" s="185" t="s">
        <v>102</v>
      </c>
      <c r="D71" s="186"/>
      <c r="E71" s="186"/>
      <c r="F71" s="192" t="s">
        <v>27</v>
      </c>
      <c r="G71" s="193"/>
      <c r="H71" s="193"/>
      <c r="I71" s="193">
        <f>'SO 01 1 Pol'!G423+'SO 01 2 Pol'!G327+'SO 01 3 Pol'!G343</f>
        <v>0</v>
      </c>
      <c r="J71" s="190" t="str">
        <f>IF(I81=0,"",I71/I81*100)</f>
        <v/>
      </c>
    </row>
    <row r="72" spans="1:10" ht="36.75" customHeight="1">
      <c r="A72" s="179"/>
      <c r="B72" s="184" t="s">
        <v>103</v>
      </c>
      <c r="C72" s="185" t="s">
        <v>104</v>
      </c>
      <c r="D72" s="186"/>
      <c r="E72" s="186"/>
      <c r="F72" s="192" t="s">
        <v>27</v>
      </c>
      <c r="G72" s="193"/>
      <c r="H72" s="193"/>
      <c r="I72" s="193">
        <f>'SO 01 1 Pol'!G475+'SO 01 2 Pol'!G363+'SO 01 3 Pol'!G379</f>
        <v>0</v>
      </c>
      <c r="J72" s="190" t="str">
        <f>IF(I81=0,"",I72/I81*100)</f>
        <v/>
      </c>
    </row>
    <row r="73" spans="1:10" ht="36.75" customHeight="1">
      <c r="A73" s="179"/>
      <c r="B73" s="184" t="s">
        <v>105</v>
      </c>
      <c r="C73" s="185" t="s">
        <v>106</v>
      </c>
      <c r="D73" s="186"/>
      <c r="E73" s="186"/>
      <c r="F73" s="192" t="s">
        <v>27</v>
      </c>
      <c r="G73" s="193"/>
      <c r="H73" s="193"/>
      <c r="I73" s="193">
        <f>'SO 01 1 Pol'!G488+'SO 01 2 Pol'!G400+'SO 01 3 Pol'!G412</f>
        <v>0</v>
      </c>
      <c r="J73" s="190" t="str">
        <f>IF(I81=0,"",I73/I81*100)</f>
        <v/>
      </c>
    </row>
    <row r="74" spans="1:10" ht="36.75" customHeight="1">
      <c r="A74" s="179"/>
      <c r="B74" s="184" t="s">
        <v>107</v>
      </c>
      <c r="C74" s="185" t="s">
        <v>108</v>
      </c>
      <c r="D74" s="186"/>
      <c r="E74" s="186"/>
      <c r="F74" s="192" t="s">
        <v>28</v>
      </c>
      <c r="G74" s="193"/>
      <c r="H74" s="193"/>
      <c r="I74" s="193">
        <f>'SO 02 1 Pol'!G8</f>
        <v>0</v>
      </c>
      <c r="J74" s="190" t="str">
        <f>IF(I81=0,"",I74/I81*100)</f>
        <v/>
      </c>
    </row>
    <row r="75" spans="1:10" ht="36.75" customHeight="1">
      <c r="A75" s="179"/>
      <c r="B75" s="184" t="s">
        <v>109</v>
      </c>
      <c r="C75" s="185" t="s">
        <v>110</v>
      </c>
      <c r="D75" s="186"/>
      <c r="E75" s="186"/>
      <c r="F75" s="192" t="s">
        <v>28</v>
      </c>
      <c r="G75" s="193"/>
      <c r="H75" s="193"/>
      <c r="I75" s="193">
        <f>'SO 02 1 Pol'!G21</f>
        <v>0</v>
      </c>
      <c r="J75" s="190" t="str">
        <f>IF(I81=0,"",I75/I81*100)</f>
        <v/>
      </c>
    </row>
    <row r="76" spans="1:10" ht="36.75" customHeight="1">
      <c r="A76" s="179"/>
      <c r="B76" s="184" t="s">
        <v>111</v>
      </c>
      <c r="C76" s="185" t="s">
        <v>112</v>
      </c>
      <c r="D76" s="186"/>
      <c r="E76" s="186"/>
      <c r="F76" s="192" t="s">
        <v>28</v>
      </c>
      <c r="G76" s="193"/>
      <c r="H76" s="193"/>
      <c r="I76" s="193">
        <f>'SO 02 1 Pol'!G36</f>
        <v>0</v>
      </c>
      <c r="J76" s="190" t="str">
        <f>IF(I81=0,"",I76/I81*100)</f>
        <v/>
      </c>
    </row>
    <row r="77" spans="1:10" ht="36.75" customHeight="1">
      <c r="A77" s="179"/>
      <c r="B77" s="184" t="s">
        <v>113</v>
      </c>
      <c r="C77" s="185" t="s">
        <v>114</v>
      </c>
      <c r="D77" s="186"/>
      <c r="E77" s="186"/>
      <c r="F77" s="192" t="s">
        <v>28</v>
      </c>
      <c r="G77" s="193"/>
      <c r="H77" s="193"/>
      <c r="I77" s="193">
        <f>'SO 02 1 Pol'!G55</f>
        <v>0</v>
      </c>
      <c r="J77" s="190" t="str">
        <f>IF(I81=0,"",I77/I81*100)</f>
        <v/>
      </c>
    </row>
    <row r="78" spans="1:10" ht="36.75" customHeight="1">
      <c r="A78" s="179"/>
      <c r="B78" s="184" t="s">
        <v>115</v>
      </c>
      <c r="C78" s="185" t="s">
        <v>30</v>
      </c>
      <c r="D78" s="186"/>
      <c r="E78" s="186"/>
      <c r="F78" s="192" t="s">
        <v>28</v>
      </c>
      <c r="G78" s="193"/>
      <c r="H78" s="193"/>
      <c r="I78" s="193">
        <f>'SO 02 1 Pol'!G66</f>
        <v>0</v>
      </c>
      <c r="J78" s="190" t="str">
        <f>IF(I81=0,"",I78/I81*100)</f>
        <v/>
      </c>
    </row>
    <row r="79" spans="1:10" ht="36.75" customHeight="1">
      <c r="A79" s="179"/>
      <c r="B79" s="184" t="s">
        <v>116</v>
      </c>
      <c r="C79" s="185" t="s">
        <v>80</v>
      </c>
      <c r="D79" s="186"/>
      <c r="E79" s="186"/>
      <c r="F79" s="192" t="s">
        <v>117</v>
      </c>
      <c r="G79" s="193"/>
      <c r="H79" s="193"/>
      <c r="I79" s="193">
        <f>'SO 01 1 Pol'!G532+'SO 01 2 Pol'!G442+'SO 01 3 Pol'!G454</f>
        <v>0</v>
      </c>
      <c r="J79" s="190" t="str">
        <f>IF(I81=0,"",I79/I81*100)</f>
        <v/>
      </c>
    </row>
    <row r="80" spans="1:10" ht="36.75" customHeight="1">
      <c r="A80" s="179"/>
      <c r="B80" s="184" t="s">
        <v>118</v>
      </c>
      <c r="C80" s="185" t="s">
        <v>29</v>
      </c>
      <c r="D80" s="186"/>
      <c r="E80" s="186"/>
      <c r="F80" s="192" t="s">
        <v>118</v>
      </c>
      <c r="G80" s="193"/>
      <c r="H80" s="193"/>
      <c r="I80" s="193">
        <f>'SO 01 1 Pol'!G558+'SO 01 2 Pol'!G461+'SO 01 3 Pol'!G476</f>
        <v>0</v>
      </c>
      <c r="J80" s="190" t="str">
        <f>IF(I81=0,"",I80/I81*100)</f>
        <v/>
      </c>
    </row>
    <row r="81" spans="1:10" ht="25.5" customHeight="1">
      <c r="A81" s="180"/>
      <c r="B81" s="187" t="s">
        <v>1</v>
      </c>
      <c r="C81" s="188"/>
      <c r="D81" s="189"/>
      <c r="E81" s="189"/>
      <c r="F81" s="194"/>
      <c r="G81" s="195"/>
      <c r="H81" s="195"/>
      <c r="I81" s="195">
        <f>SUM(I53:I80)</f>
        <v>0</v>
      </c>
      <c r="J81" s="191">
        <f>SUM(J53:J80)</f>
        <v>0</v>
      </c>
    </row>
    <row r="82" spans="1:10">
      <c r="F82" s="135"/>
      <c r="G82" s="135"/>
      <c r="H82" s="135"/>
      <c r="I82" s="135"/>
      <c r="J82" s="136"/>
    </row>
    <row r="83" spans="1:10">
      <c r="F83" s="135"/>
      <c r="G83" s="135"/>
      <c r="H83" s="135"/>
      <c r="I83" s="135"/>
      <c r="J83" s="136"/>
    </row>
    <row r="84" spans="1:10">
      <c r="F84" s="135"/>
      <c r="G84" s="135"/>
      <c r="H84" s="135"/>
      <c r="I84" s="135"/>
      <c r="J84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121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123</v>
      </c>
    </row>
    <row r="5" spans="1:60">
      <c r="D5" s="10"/>
    </row>
    <row r="6" spans="1:60" ht="38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145</v>
      </c>
      <c r="B8" s="236" t="s">
        <v>57</v>
      </c>
      <c r="C8" s="252" t="s">
        <v>67</v>
      </c>
      <c r="D8" s="237"/>
      <c r="E8" s="238"/>
      <c r="F8" s="239"/>
      <c r="G8" s="239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40"/>
      <c r="U8" s="234"/>
      <c r="V8" s="234">
        <f>SUM(V9:V12)</f>
        <v>22.11</v>
      </c>
      <c r="W8" s="234"/>
      <c r="X8" s="234"/>
      <c r="AG8" t="s">
        <v>146</v>
      </c>
    </row>
    <row r="9" spans="1:60" outlineLevel="1">
      <c r="A9" s="241">
        <v>1</v>
      </c>
      <c r="B9" s="242" t="s">
        <v>147</v>
      </c>
      <c r="C9" s="253" t="s">
        <v>148</v>
      </c>
      <c r="D9" s="243" t="s">
        <v>149</v>
      </c>
      <c r="E9" s="244">
        <v>63.175400000000003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150</v>
      </c>
      <c r="T9" s="247" t="s">
        <v>151</v>
      </c>
      <c r="U9" s="231">
        <v>0.35</v>
      </c>
      <c r="V9" s="231">
        <f>ROUND(E9*U9,2)</f>
        <v>22.11</v>
      </c>
      <c r="W9" s="231"/>
      <c r="X9" s="231" t="s">
        <v>152</v>
      </c>
      <c r="Y9" s="212"/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154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156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157</v>
      </c>
      <c r="D12" s="232"/>
      <c r="E12" s="233">
        <v>63.175400000000003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>
      <c r="A13" s="235" t="s">
        <v>145</v>
      </c>
      <c r="B13" s="236" t="s">
        <v>69</v>
      </c>
      <c r="C13" s="252" t="s">
        <v>70</v>
      </c>
      <c r="D13" s="237"/>
      <c r="E13" s="238"/>
      <c r="F13" s="239"/>
      <c r="G13" s="239">
        <f>SUMIF(AG14:AG26,"&lt;&gt;NOR",G14:G26)</f>
        <v>0</v>
      </c>
      <c r="H13" s="239"/>
      <c r="I13" s="239">
        <f>SUM(I14:I26)</f>
        <v>0</v>
      </c>
      <c r="J13" s="239"/>
      <c r="K13" s="239">
        <f>SUM(K14:K26)</f>
        <v>0</v>
      </c>
      <c r="L13" s="239"/>
      <c r="M13" s="239">
        <f>SUM(M14:M26)</f>
        <v>0</v>
      </c>
      <c r="N13" s="239"/>
      <c r="O13" s="239">
        <f>SUM(O14:O26)</f>
        <v>2.5099999999999998</v>
      </c>
      <c r="P13" s="239"/>
      <c r="Q13" s="239">
        <f>SUM(Q14:Q26)</f>
        <v>0</v>
      </c>
      <c r="R13" s="239"/>
      <c r="S13" s="239"/>
      <c r="T13" s="240"/>
      <c r="U13" s="234"/>
      <c r="V13" s="234">
        <f>SUM(V14:V26)</f>
        <v>44.21</v>
      </c>
      <c r="W13" s="234"/>
      <c r="X13" s="234"/>
      <c r="AG13" t="s">
        <v>146</v>
      </c>
    </row>
    <row r="14" spans="1:60" outlineLevel="1">
      <c r="A14" s="241">
        <v>2</v>
      </c>
      <c r="B14" s="242" t="s">
        <v>158</v>
      </c>
      <c r="C14" s="253" t="s">
        <v>159</v>
      </c>
      <c r="D14" s="243" t="s">
        <v>149</v>
      </c>
      <c r="E14" s="244">
        <v>52.631999999999998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4.7660000000000001E-2</v>
      </c>
      <c r="O14" s="246">
        <f>ROUND(E14*N14,2)</f>
        <v>2.5099999999999998</v>
      </c>
      <c r="P14" s="246">
        <v>0</v>
      </c>
      <c r="Q14" s="246">
        <f>ROUND(E14*P14,2)</f>
        <v>0</v>
      </c>
      <c r="R14" s="246"/>
      <c r="S14" s="246" t="s">
        <v>150</v>
      </c>
      <c r="T14" s="247" t="s">
        <v>151</v>
      </c>
      <c r="U14" s="231">
        <v>0.84</v>
      </c>
      <c r="V14" s="231">
        <f>ROUND(E14*U14,2)</f>
        <v>44.21</v>
      </c>
      <c r="W14" s="231"/>
      <c r="X14" s="231" t="s">
        <v>152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160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161</v>
      </c>
      <c r="D16" s="232"/>
      <c r="E16" s="233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162</v>
      </c>
      <c r="D17" s="232"/>
      <c r="E17" s="233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155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163</v>
      </c>
      <c r="D18" s="232"/>
      <c r="E18" s="233">
        <v>24.012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155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164</v>
      </c>
      <c r="D19" s="232"/>
      <c r="E19" s="233">
        <v>5.4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165</v>
      </c>
      <c r="D20" s="232"/>
      <c r="E20" s="233">
        <v>-1.6919999999999999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166</v>
      </c>
      <c r="D21" s="232"/>
      <c r="E21" s="233">
        <v>-1.44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167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163</v>
      </c>
      <c r="D23" s="232"/>
      <c r="E23" s="233">
        <v>24.012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168</v>
      </c>
      <c r="D24" s="232"/>
      <c r="E24" s="233">
        <v>5.22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166</v>
      </c>
      <c r="D25" s="232"/>
      <c r="E25" s="233">
        <v>-1.44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155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166</v>
      </c>
      <c r="D26" s="232"/>
      <c r="E26" s="233">
        <v>-1.44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35" t="s">
        <v>145</v>
      </c>
      <c r="B27" s="236" t="s">
        <v>71</v>
      </c>
      <c r="C27" s="252" t="s">
        <v>72</v>
      </c>
      <c r="D27" s="237"/>
      <c r="E27" s="238"/>
      <c r="F27" s="239"/>
      <c r="G27" s="239">
        <f>SUMIF(AG28:AG47,"&lt;&gt;NOR",G28:G47)</f>
        <v>0</v>
      </c>
      <c r="H27" s="239"/>
      <c r="I27" s="239">
        <f>SUM(I28:I47)</f>
        <v>0</v>
      </c>
      <c r="J27" s="239"/>
      <c r="K27" s="239">
        <f>SUM(K28:K47)</f>
        <v>0</v>
      </c>
      <c r="L27" s="239"/>
      <c r="M27" s="239">
        <f>SUM(M28:M47)</f>
        <v>0</v>
      </c>
      <c r="N27" s="239"/>
      <c r="O27" s="239">
        <f>SUM(O28:O47)</f>
        <v>0.68</v>
      </c>
      <c r="P27" s="239"/>
      <c r="Q27" s="239">
        <f>SUM(Q28:Q47)</f>
        <v>0</v>
      </c>
      <c r="R27" s="239"/>
      <c r="S27" s="239"/>
      <c r="T27" s="240"/>
      <c r="U27" s="234"/>
      <c r="V27" s="234">
        <f>SUM(V28:V47)</f>
        <v>16.62</v>
      </c>
      <c r="W27" s="234"/>
      <c r="X27" s="234"/>
      <c r="AG27" t="s">
        <v>146</v>
      </c>
    </row>
    <row r="28" spans="1:60" ht="22.5" outlineLevel="1">
      <c r="A28" s="241">
        <v>3</v>
      </c>
      <c r="B28" s="242" t="s">
        <v>169</v>
      </c>
      <c r="C28" s="253" t="s">
        <v>170</v>
      </c>
      <c r="D28" s="243" t="s">
        <v>149</v>
      </c>
      <c r="E28" s="244">
        <v>63.561399999999999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1.0710000000000001E-2</v>
      </c>
      <c r="O28" s="246">
        <f>ROUND(E28*N28,2)</f>
        <v>0.68</v>
      </c>
      <c r="P28" s="246">
        <v>0</v>
      </c>
      <c r="Q28" s="246">
        <f>ROUND(E28*P28,2)</f>
        <v>0</v>
      </c>
      <c r="R28" s="246"/>
      <c r="S28" s="246" t="s">
        <v>150</v>
      </c>
      <c r="T28" s="247" t="s">
        <v>151</v>
      </c>
      <c r="U28" s="231">
        <v>0.26150000000000001</v>
      </c>
      <c r="V28" s="231">
        <f>ROUND(E28*U28,2)</f>
        <v>16.62</v>
      </c>
      <c r="W28" s="231"/>
      <c r="X28" s="231" t="s">
        <v>152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29"/>
      <c r="B29" s="230"/>
      <c r="C29" s="255" t="s">
        <v>171</v>
      </c>
      <c r="D29" s="249"/>
      <c r="E29" s="249"/>
      <c r="F29" s="249"/>
      <c r="G29" s="249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8" t="str">
        <f>C29</f>
        <v>Speciální cementová samonivelační podlahová stěrka pro tloušťky 1-15 mm. Pouze pro vnitřní použití, vhodná pro podlahová vytápění, pro jemné vyrovnání nerovných podlah.</v>
      </c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173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155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174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155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175</v>
      </c>
      <c r="D32" s="232"/>
      <c r="E32" s="233">
        <v>16.2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155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176</v>
      </c>
      <c r="D33" s="232"/>
      <c r="E33" s="233">
        <v>0.35699999999999998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177</v>
      </c>
      <c r="D34" s="232"/>
      <c r="E34" s="233">
        <v>-0.13200000000000001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162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178</v>
      </c>
      <c r="D36" s="232"/>
      <c r="E36" s="233">
        <v>14.756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155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179</v>
      </c>
      <c r="D37" s="232"/>
      <c r="E37" s="233">
        <v>0.16200000000000001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155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180</v>
      </c>
      <c r="D38" s="232"/>
      <c r="E38" s="233">
        <v>0.66639999999999999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167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178</v>
      </c>
      <c r="D40" s="232"/>
      <c r="E40" s="233">
        <v>14.756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179</v>
      </c>
      <c r="D41" s="232"/>
      <c r="E41" s="233">
        <v>0.16200000000000001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180</v>
      </c>
      <c r="D42" s="232"/>
      <c r="E42" s="233">
        <v>0.66639999999999999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181</v>
      </c>
      <c r="D43" s="232"/>
      <c r="E43" s="233">
        <v>-0.14000000000000001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182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183</v>
      </c>
      <c r="D45" s="232"/>
      <c r="E45" s="233">
        <v>15.5465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155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180</v>
      </c>
      <c r="D46" s="232"/>
      <c r="E46" s="233">
        <v>0.66639999999999999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155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184</v>
      </c>
      <c r="D47" s="232"/>
      <c r="E47" s="233">
        <v>-0.1053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155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>
      <c r="A48" s="235" t="s">
        <v>145</v>
      </c>
      <c r="B48" s="236" t="s">
        <v>73</v>
      </c>
      <c r="C48" s="252" t="s">
        <v>74</v>
      </c>
      <c r="D48" s="237"/>
      <c r="E48" s="238"/>
      <c r="F48" s="239"/>
      <c r="G48" s="239">
        <f>SUMIF(AG49:AG51,"&lt;&gt;NOR",G49:G51)</f>
        <v>0</v>
      </c>
      <c r="H48" s="239"/>
      <c r="I48" s="239">
        <f>SUM(I49:I51)</f>
        <v>0</v>
      </c>
      <c r="J48" s="239"/>
      <c r="K48" s="239">
        <f>SUM(K49:K51)</f>
        <v>0</v>
      </c>
      <c r="L48" s="239"/>
      <c r="M48" s="239">
        <f>SUM(M49:M51)</f>
        <v>0</v>
      </c>
      <c r="N48" s="239"/>
      <c r="O48" s="239">
        <f>SUM(O49:O51)</f>
        <v>0.04</v>
      </c>
      <c r="P48" s="239"/>
      <c r="Q48" s="239">
        <f>SUM(Q49:Q51)</f>
        <v>0</v>
      </c>
      <c r="R48" s="239"/>
      <c r="S48" s="239"/>
      <c r="T48" s="240"/>
      <c r="U48" s="234"/>
      <c r="V48" s="234">
        <f>SUM(V49:V51)</f>
        <v>5.4</v>
      </c>
      <c r="W48" s="234"/>
      <c r="X48" s="234"/>
      <c r="AG48" t="s">
        <v>146</v>
      </c>
    </row>
    <row r="49" spans="1:60" outlineLevel="1">
      <c r="A49" s="241">
        <v>4</v>
      </c>
      <c r="B49" s="242" t="s">
        <v>185</v>
      </c>
      <c r="C49" s="253" t="s">
        <v>186</v>
      </c>
      <c r="D49" s="243" t="s">
        <v>149</v>
      </c>
      <c r="E49" s="244">
        <v>30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1.2099999999999999E-3</v>
      </c>
      <c r="O49" s="246">
        <f>ROUND(E49*N49,2)</f>
        <v>0.04</v>
      </c>
      <c r="P49" s="246">
        <v>0</v>
      </c>
      <c r="Q49" s="246">
        <f>ROUND(E49*P49,2)</f>
        <v>0</v>
      </c>
      <c r="R49" s="246"/>
      <c r="S49" s="246" t="s">
        <v>150</v>
      </c>
      <c r="T49" s="247" t="s">
        <v>151</v>
      </c>
      <c r="U49" s="231">
        <v>0.18</v>
      </c>
      <c r="V49" s="231">
        <f>ROUND(E49*U49,2)</f>
        <v>5.4</v>
      </c>
      <c r="W49" s="231"/>
      <c r="X49" s="231" t="s">
        <v>152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153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187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155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188</v>
      </c>
      <c r="D51" s="232"/>
      <c r="E51" s="233">
        <v>30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155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5.5">
      <c r="A52" s="235" t="s">
        <v>145</v>
      </c>
      <c r="B52" s="236" t="s">
        <v>75</v>
      </c>
      <c r="C52" s="252" t="s">
        <v>76</v>
      </c>
      <c r="D52" s="237"/>
      <c r="E52" s="238"/>
      <c r="F52" s="239"/>
      <c r="G52" s="239">
        <f>SUMIF(AG53:AG78,"&lt;&gt;NOR",G53:G78)</f>
        <v>0</v>
      </c>
      <c r="H52" s="239"/>
      <c r="I52" s="239">
        <f>SUM(I53:I78)</f>
        <v>0</v>
      </c>
      <c r="J52" s="239"/>
      <c r="K52" s="239">
        <f>SUM(K53:K78)</f>
        <v>0</v>
      </c>
      <c r="L52" s="239"/>
      <c r="M52" s="239">
        <f>SUM(M53:M78)</f>
        <v>0</v>
      </c>
      <c r="N52" s="239"/>
      <c r="O52" s="239">
        <f>SUM(O53:O78)</f>
        <v>0.21</v>
      </c>
      <c r="P52" s="239"/>
      <c r="Q52" s="239">
        <f>SUM(Q53:Q78)</f>
        <v>0</v>
      </c>
      <c r="R52" s="239"/>
      <c r="S52" s="239"/>
      <c r="T52" s="240"/>
      <c r="U52" s="234"/>
      <c r="V52" s="234">
        <f>SUM(V53:V78)</f>
        <v>36.97</v>
      </c>
      <c r="W52" s="234"/>
      <c r="X52" s="234"/>
      <c r="AG52" t="s">
        <v>146</v>
      </c>
    </row>
    <row r="53" spans="1:60" outlineLevel="1">
      <c r="A53" s="241">
        <v>5</v>
      </c>
      <c r="B53" s="242" t="s">
        <v>189</v>
      </c>
      <c r="C53" s="253" t="s">
        <v>190</v>
      </c>
      <c r="D53" s="243" t="s">
        <v>149</v>
      </c>
      <c r="E53" s="244">
        <v>63.561399999999999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4.0000000000000003E-5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150</v>
      </c>
      <c r="T53" s="247" t="s">
        <v>151</v>
      </c>
      <c r="U53" s="231">
        <v>0.31</v>
      </c>
      <c r="V53" s="231">
        <f>ROUND(E53*U53,2)</f>
        <v>19.7</v>
      </c>
      <c r="W53" s="231"/>
      <c r="X53" s="231" t="s">
        <v>152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191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174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175</v>
      </c>
      <c r="D55" s="232"/>
      <c r="E55" s="233">
        <v>16.2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176</v>
      </c>
      <c r="D56" s="232"/>
      <c r="E56" s="233">
        <v>0.35699999999999998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177</v>
      </c>
      <c r="D57" s="232"/>
      <c r="E57" s="233">
        <v>-0.13200000000000001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155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162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155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178</v>
      </c>
      <c r="D59" s="232"/>
      <c r="E59" s="233">
        <v>14.756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179</v>
      </c>
      <c r="D60" s="232"/>
      <c r="E60" s="233">
        <v>0.16200000000000001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155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180</v>
      </c>
      <c r="D61" s="232"/>
      <c r="E61" s="233">
        <v>0.66639999999999999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155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167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155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178</v>
      </c>
      <c r="D63" s="232"/>
      <c r="E63" s="233">
        <v>14.756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155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179</v>
      </c>
      <c r="D64" s="232"/>
      <c r="E64" s="233">
        <v>0.16200000000000001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180</v>
      </c>
      <c r="D65" s="232"/>
      <c r="E65" s="233">
        <v>0.66639999999999999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155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181</v>
      </c>
      <c r="D66" s="232"/>
      <c r="E66" s="233">
        <v>-0.14000000000000001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155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182</v>
      </c>
      <c r="D67" s="232"/>
      <c r="E67" s="233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155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183</v>
      </c>
      <c r="D68" s="232"/>
      <c r="E68" s="233">
        <v>15.5465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155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180</v>
      </c>
      <c r="D69" s="232"/>
      <c r="E69" s="233">
        <v>0.66639999999999999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155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184</v>
      </c>
      <c r="D70" s="232"/>
      <c r="E70" s="233">
        <v>-0.1053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155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1">
        <v>6</v>
      </c>
      <c r="B71" s="242" t="s">
        <v>192</v>
      </c>
      <c r="C71" s="253" t="s">
        <v>193</v>
      </c>
      <c r="D71" s="243" t="s">
        <v>194</v>
      </c>
      <c r="E71" s="244">
        <v>16.45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1.261E-2</v>
      </c>
      <c r="O71" s="246">
        <f>ROUND(E71*N71,2)</f>
        <v>0.21</v>
      </c>
      <c r="P71" s="246">
        <v>0</v>
      </c>
      <c r="Q71" s="246">
        <f>ROUND(E71*P71,2)</f>
        <v>0</v>
      </c>
      <c r="R71" s="246"/>
      <c r="S71" s="246" t="s">
        <v>150</v>
      </c>
      <c r="T71" s="247" t="s">
        <v>151</v>
      </c>
      <c r="U71" s="231">
        <v>1.05</v>
      </c>
      <c r="V71" s="231">
        <f>ROUND(E71*U71,2)</f>
        <v>17.27</v>
      </c>
      <c r="W71" s="231"/>
      <c r="X71" s="231" t="s">
        <v>152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153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5" t="s">
        <v>566</v>
      </c>
      <c r="D72" s="249"/>
      <c r="E72" s="249"/>
      <c r="F72" s="249"/>
      <c r="G72" s="249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6" t="s">
        <v>195</v>
      </c>
      <c r="D73" s="250"/>
      <c r="E73" s="250"/>
      <c r="F73" s="250"/>
      <c r="G73" s="250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6" t="s">
        <v>196</v>
      </c>
      <c r="D74" s="250"/>
      <c r="E74" s="250"/>
      <c r="F74" s="250"/>
      <c r="G74" s="250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172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6" t="s">
        <v>197</v>
      </c>
      <c r="D75" s="250"/>
      <c r="E75" s="250"/>
      <c r="F75" s="250"/>
      <c r="G75" s="250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48" t="str">
        <f>C75</f>
        <v>- standardního tmelení Q2, to je: základní tmelení Q1+ dodatečné tmelení (tmelení najemno) a případné přebroušení.</v>
      </c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29"/>
      <c r="B76" s="230"/>
      <c r="C76" s="254" t="s">
        <v>198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155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199</v>
      </c>
      <c r="D77" s="232"/>
      <c r="E77" s="233">
        <v>5.4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155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200</v>
      </c>
      <c r="D78" s="232"/>
      <c r="E78" s="233">
        <v>11.05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>
      <c r="A79" s="235" t="s">
        <v>145</v>
      </c>
      <c r="B79" s="236" t="s">
        <v>77</v>
      </c>
      <c r="C79" s="252" t="s">
        <v>78</v>
      </c>
      <c r="D79" s="237"/>
      <c r="E79" s="238"/>
      <c r="F79" s="239"/>
      <c r="G79" s="239">
        <f>SUMIF(AG80:AG167,"&lt;&gt;NOR",G80:G167)</f>
        <v>0</v>
      </c>
      <c r="H79" s="239"/>
      <c r="I79" s="239">
        <f>SUM(I80:I167)</f>
        <v>0</v>
      </c>
      <c r="J79" s="239"/>
      <c r="K79" s="239">
        <f>SUM(K80:K167)</f>
        <v>0</v>
      </c>
      <c r="L79" s="239"/>
      <c r="M79" s="239">
        <f>SUM(M80:M167)</f>
        <v>0</v>
      </c>
      <c r="N79" s="239"/>
      <c r="O79" s="239">
        <f>SUM(O80:O167)</f>
        <v>0.01</v>
      </c>
      <c r="P79" s="239"/>
      <c r="Q79" s="239">
        <f>SUM(Q80:Q167)</f>
        <v>7.4799999999999986</v>
      </c>
      <c r="R79" s="239"/>
      <c r="S79" s="239"/>
      <c r="T79" s="240"/>
      <c r="U79" s="234"/>
      <c r="V79" s="234">
        <f>SUM(V80:V167)</f>
        <v>42.010000000000005</v>
      </c>
      <c r="W79" s="234"/>
      <c r="X79" s="234"/>
      <c r="AG79" t="s">
        <v>146</v>
      </c>
    </row>
    <row r="80" spans="1:60" outlineLevel="1">
      <c r="A80" s="241">
        <v>7</v>
      </c>
      <c r="B80" s="242" t="s">
        <v>201</v>
      </c>
      <c r="C80" s="253" t="s">
        <v>202</v>
      </c>
      <c r="D80" s="243" t="s">
        <v>149</v>
      </c>
      <c r="E80" s="244">
        <v>8.3762000000000008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6.7000000000000002E-4</v>
      </c>
      <c r="O80" s="246">
        <f>ROUND(E80*N80,2)</f>
        <v>0.01</v>
      </c>
      <c r="P80" s="246">
        <v>0.18</v>
      </c>
      <c r="Q80" s="246">
        <f>ROUND(E80*P80,2)</f>
        <v>1.51</v>
      </c>
      <c r="R80" s="246"/>
      <c r="S80" s="246" t="s">
        <v>150</v>
      </c>
      <c r="T80" s="247" t="s">
        <v>151</v>
      </c>
      <c r="U80" s="231">
        <v>0.23200000000000001</v>
      </c>
      <c r="V80" s="231">
        <f>ROUND(E80*U80,2)</f>
        <v>1.94</v>
      </c>
      <c r="W80" s="231"/>
      <c r="X80" s="231" t="s">
        <v>152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153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203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162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204</v>
      </c>
      <c r="D83" s="232"/>
      <c r="E83" s="233">
        <v>6.0759999999999996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205</v>
      </c>
      <c r="D84" s="232"/>
      <c r="E84" s="233">
        <v>-2.0398000000000001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206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167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204</v>
      </c>
      <c r="D87" s="232"/>
      <c r="E87" s="233">
        <v>6.0759999999999996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207</v>
      </c>
      <c r="D88" s="232"/>
      <c r="E88" s="233">
        <v>-1.736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1">
        <v>8</v>
      </c>
      <c r="B89" s="242" t="s">
        <v>208</v>
      </c>
      <c r="C89" s="253" t="s">
        <v>209</v>
      </c>
      <c r="D89" s="243" t="s">
        <v>149</v>
      </c>
      <c r="E89" s="244">
        <v>63.175400000000003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1.75E-3</v>
      </c>
      <c r="Q89" s="246">
        <f>ROUND(E89*P89,2)</f>
        <v>0.11</v>
      </c>
      <c r="R89" s="246"/>
      <c r="S89" s="246" t="s">
        <v>150</v>
      </c>
      <c r="T89" s="247" t="s">
        <v>151</v>
      </c>
      <c r="U89" s="231">
        <v>0.16500000000000001</v>
      </c>
      <c r="V89" s="231">
        <f>ROUND(E89*U89,2)</f>
        <v>10.42</v>
      </c>
      <c r="W89" s="231"/>
      <c r="X89" s="231" t="s">
        <v>152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153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156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157</v>
      </c>
      <c r="D91" s="232"/>
      <c r="E91" s="233">
        <v>63.175400000000003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>
      <c r="A92" s="241">
        <v>9</v>
      </c>
      <c r="B92" s="242" t="s">
        <v>210</v>
      </c>
      <c r="C92" s="253" t="s">
        <v>211</v>
      </c>
      <c r="D92" s="243" t="s">
        <v>149</v>
      </c>
      <c r="E92" s="244">
        <v>63.175400000000003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0.02</v>
      </c>
      <c r="Q92" s="246">
        <f>ROUND(E92*P92,2)</f>
        <v>1.26</v>
      </c>
      <c r="R92" s="246"/>
      <c r="S92" s="246" t="s">
        <v>150</v>
      </c>
      <c r="T92" s="247" t="s">
        <v>151</v>
      </c>
      <c r="U92" s="231">
        <v>7.8E-2</v>
      </c>
      <c r="V92" s="231">
        <f>ROUND(E92*U92,2)</f>
        <v>4.93</v>
      </c>
      <c r="W92" s="231"/>
      <c r="X92" s="231" t="s">
        <v>152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153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174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175</v>
      </c>
      <c r="D94" s="232"/>
      <c r="E94" s="233">
        <v>16.2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155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176</v>
      </c>
      <c r="D95" s="232"/>
      <c r="E95" s="233">
        <v>0.35699999999999998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177</v>
      </c>
      <c r="D96" s="232"/>
      <c r="E96" s="233">
        <v>-0.13200000000000001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155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162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155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212</v>
      </c>
      <c r="D98" s="232"/>
      <c r="E98" s="233">
        <v>9.1280000000000001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155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213</v>
      </c>
      <c r="D99" s="232"/>
      <c r="E99" s="233">
        <v>5.3479999999999999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155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214</v>
      </c>
      <c r="D100" s="232"/>
      <c r="E100" s="233">
        <v>9.4E-2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179</v>
      </c>
      <c r="D101" s="232"/>
      <c r="E101" s="233">
        <v>0.16200000000000001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180</v>
      </c>
      <c r="D102" s="232"/>
      <c r="E102" s="233">
        <v>0.66639999999999999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155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167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212</v>
      </c>
      <c r="D104" s="232"/>
      <c r="E104" s="233">
        <v>9.1280000000000001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155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213</v>
      </c>
      <c r="D105" s="232"/>
      <c r="E105" s="233">
        <v>5.3479999999999999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215</v>
      </c>
      <c r="D106" s="232"/>
      <c r="E106" s="233">
        <v>0.08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155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179</v>
      </c>
      <c r="D107" s="232"/>
      <c r="E107" s="233">
        <v>0.16200000000000001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180</v>
      </c>
      <c r="D108" s="232"/>
      <c r="E108" s="233">
        <v>0.66639999999999999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181</v>
      </c>
      <c r="D109" s="232"/>
      <c r="E109" s="233">
        <v>-0.14000000000000001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182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155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183</v>
      </c>
      <c r="D111" s="232"/>
      <c r="E111" s="233">
        <v>15.5465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180</v>
      </c>
      <c r="D112" s="232"/>
      <c r="E112" s="233">
        <v>0.66639999999999999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184</v>
      </c>
      <c r="D113" s="232"/>
      <c r="E113" s="233">
        <v>-0.1053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155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10</v>
      </c>
      <c r="B114" s="242" t="s">
        <v>216</v>
      </c>
      <c r="C114" s="253" t="s">
        <v>217</v>
      </c>
      <c r="D114" s="243" t="s">
        <v>218</v>
      </c>
      <c r="E114" s="244">
        <v>4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150</v>
      </c>
      <c r="T114" s="247" t="s">
        <v>151</v>
      </c>
      <c r="U114" s="231">
        <v>0.05</v>
      </c>
      <c r="V114" s="231">
        <f>ROUND(E114*U114,2)</f>
        <v>0.2</v>
      </c>
      <c r="W114" s="231"/>
      <c r="X114" s="231" t="s">
        <v>152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219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155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174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155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57</v>
      </c>
      <c r="D117" s="232"/>
      <c r="E117" s="233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182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155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57</v>
      </c>
      <c r="D119" s="232"/>
      <c r="E119" s="233">
        <v>2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11</v>
      </c>
      <c r="B120" s="242" t="s">
        <v>220</v>
      </c>
      <c r="C120" s="253" t="s">
        <v>221</v>
      </c>
      <c r="D120" s="243" t="s">
        <v>149</v>
      </c>
      <c r="E120" s="244">
        <v>52.631999999999998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6.8000000000000005E-2</v>
      </c>
      <c r="Q120" s="246">
        <f>ROUND(E120*P120,2)</f>
        <v>3.58</v>
      </c>
      <c r="R120" s="246"/>
      <c r="S120" s="246" t="s">
        <v>150</v>
      </c>
      <c r="T120" s="247" t="s">
        <v>151</v>
      </c>
      <c r="U120" s="231">
        <v>0.3</v>
      </c>
      <c r="V120" s="231">
        <f>ROUND(E120*U120,2)</f>
        <v>15.79</v>
      </c>
      <c r="W120" s="231"/>
      <c r="X120" s="231" t="s">
        <v>152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153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161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155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162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163</v>
      </c>
      <c r="D123" s="232"/>
      <c r="E123" s="233">
        <v>24.012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155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164</v>
      </c>
      <c r="D124" s="232"/>
      <c r="E124" s="233">
        <v>5.4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155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165</v>
      </c>
      <c r="D125" s="232"/>
      <c r="E125" s="233">
        <v>-1.6919999999999999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155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166</v>
      </c>
      <c r="D126" s="232"/>
      <c r="E126" s="233">
        <v>-1.44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155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167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155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163</v>
      </c>
      <c r="D128" s="232"/>
      <c r="E128" s="233">
        <v>24.012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168</v>
      </c>
      <c r="D129" s="232"/>
      <c r="E129" s="233">
        <v>5.22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166</v>
      </c>
      <c r="D130" s="232"/>
      <c r="E130" s="233">
        <v>-1.44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155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166</v>
      </c>
      <c r="D131" s="232"/>
      <c r="E131" s="233">
        <v>-1.44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155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12</v>
      </c>
      <c r="B132" s="242" t="s">
        <v>222</v>
      </c>
      <c r="C132" s="253" t="s">
        <v>223</v>
      </c>
      <c r="D132" s="243" t="s">
        <v>218</v>
      </c>
      <c r="E132" s="244">
        <v>2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8.2000000000000003E-2</v>
      </c>
      <c r="Q132" s="246">
        <f>ROUND(E132*P132,2)</f>
        <v>0.16</v>
      </c>
      <c r="R132" s="246"/>
      <c r="S132" s="246" t="s">
        <v>150</v>
      </c>
      <c r="T132" s="247" t="s">
        <v>151</v>
      </c>
      <c r="U132" s="231">
        <v>0.63</v>
      </c>
      <c r="V132" s="231">
        <f>ROUND(E132*U132,2)</f>
        <v>1.26</v>
      </c>
      <c r="W132" s="231"/>
      <c r="X132" s="231" t="s">
        <v>152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153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>
      <c r="A133" s="229"/>
      <c r="B133" s="230"/>
      <c r="C133" s="254" t="s">
        <v>224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155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225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155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57</v>
      </c>
      <c r="D135" s="232"/>
      <c r="E135" s="233">
        <v>2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155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41">
        <v>13</v>
      </c>
      <c r="B136" s="242" t="s">
        <v>226</v>
      </c>
      <c r="C136" s="253" t="s">
        <v>227</v>
      </c>
      <c r="D136" s="243" t="s">
        <v>228</v>
      </c>
      <c r="E136" s="244">
        <v>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1.9460000000000002E-2</v>
      </c>
      <c r="Q136" s="246">
        <f>ROUND(E136*P136,2)</f>
        <v>0.06</v>
      </c>
      <c r="R136" s="246"/>
      <c r="S136" s="246" t="s">
        <v>150</v>
      </c>
      <c r="T136" s="247" t="s">
        <v>151</v>
      </c>
      <c r="U136" s="231">
        <v>0.38</v>
      </c>
      <c r="V136" s="231">
        <f>ROUND(E136*U136,2)</f>
        <v>1.1399999999999999</v>
      </c>
      <c r="W136" s="231"/>
      <c r="X136" s="231" t="s">
        <v>152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153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162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57</v>
      </c>
      <c r="D138" s="232"/>
      <c r="E138" s="233">
        <v>2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155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167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155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55</v>
      </c>
      <c r="D140" s="232"/>
      <c r="E140" s="233">
        <v>1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155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14</v>
      </c>
      <c r="B141" s="242" t="s">
        <v>229</v>
      </c>
      <c r="C141" s="253" t="s">
        <v>230</v>
      </c>
      <c r="D141" s="243" t="s">
        <v>228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0.69347000000000003</v>
      </c>
      <c r="Q141" s="246">
        <f>ROUND(E141*P141,2)</f>
        <v>0.69</v>
      </c>
      <c r="R141" s="246"/>
      <c r="S141" s="246" t="s">
        <v>150</v>
      </c>
      <c r="T141" s="247" t="s">
        <v>151</v>
      </c>
      <c r="U141" s="231">
        <v>2.6989999999999998</v>
      </c>
      <c r="V141" s="231">
        <f>ROUND(E141*U141,2)</f>
        <v>2.7</v>
      </c>
      <c r="W141" s="231"/>
      <c r="X141" s="231" t="s">
        <v>152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153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231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155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55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155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15</v>
      </c>
      <c r="B144" s="242" t="s">
        <v>232</v>
      </c>
      <c r="C144" s="253" t="s">
        <v>233</v>
      </c>
      <c r="D144" s="243" t="s">
        <v>228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8.5999999999999998E-4</v>
      </c>
      <c r="Q144" s="246">
        <f>ROUND(E144*P144,2)</f>
        <v>0</v>
      </c>
      <c r="R144" s="246"/>
      <c r="S144" s="246" t="s">
        <v>150</v>
      </c>
      <c r="T144" s="247" t="s">
        <v>151</v>
      </c>
      <c r="U144" s="231">
        <v>0.222</v>
      </c>
      <c r="V144" s="231">
        <f>ROUND(E144*U144,2)</f>
        <v>0.67</v>
      </c>
      <c r="W144" s="231"/>
      <c r="X144" s="231" t="s">
        <v>152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153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162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155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57</v>
      </c>
      <c r="D146" s="232"/>
      <c r="E146" s="233">
        <v>2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155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167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155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55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155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16</v>
      </c>
      <c r="B149" s="242" t="s">
        <v>234</v>
      </c>
      <c r="C149" s="253" t="s">
        <v>235</v>
      </c>
      <c r="D149" s="243" t="s">
        <v>218</v>
      </c>
      <c r="E149" s="244">
        <v>2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2.2499999999999998E-3</v>
      </c>
      <c r="Q149" s="246">
        <f>ROUND(E149*P149,2)</f>
        <v>0</v>
      </c>
      <c r="R149" s="246"/>
      <c r="S149" s="246" t="s">
        <v>150</v>
      </c>
      <c r="T149" s="247" t="s">
        <v>151</v>
      </c>
      <c r="U149" s="231">
        <v>0.40699999999999997</v>
      </c>
      <c r="V149" s="231">
        <f>ROUND(E149*U149,2)</f>
        <v>0.81</v>
      </c>
      <c r="W149" s="231"/>
      <c r="X149" s="231" t="s">
        <v>152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153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162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55</v>
      </c>
      <c r="D151" s="232"/>
      <c r="E151" s="233">
        <v>1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155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167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155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55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155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17</v>
      </c>
      <c r="B154" s="242" t="s">
        <v>236</v>
      </c>
      <c r="C154" s="253" t="s">
        <v>237</v>
      </c>
      <c r="D154" s="243" t="s">
        <v>149</v>
      </c>
      <c r="E154" s="244">
        <v>3.6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2.3800000000000002E-2</v>
      </c>
      <c r="Q154" s="246">
        <f>ROUND(E154*P154,2)</f>
        <v>0.09</v>
      </c>
      <c r="R154" s="246"/>
      <c r="S154" s="246" t="s">
        <v>150</v>
      </c>
      <c r="T154" s="247" t="s">
        <v>151</v>
      </c>
      <c r="U154" s="231">
        <v>0.08</v>
      </c>
      <c r="V154" s="231">
        <f>ROUND(E154*U154,2)</f>
        <v>0.28999999999999998</v>
      </c>
      <c r="W154" s="231"/>
      <c r="X154" s="231" t="s">
        <v>152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153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>
      <c r="A155" s="229"/>
      <c r="B155" s="230"/>
      <c r="C155" s="254" t="s">
        <v>238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155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174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155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239</v>
      </c>
      <c r="D157" s="232"/>
      <c r="E157" s="233">
        <v>0.9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155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240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155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241</v>
      </c>
      <c r="D159" s="232"/>
      <c r="E159" s="233">
        <v>1.8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155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182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155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239</v>
      </c>
      <c r="D161" s="232"/>
      <c r="E161" s="233">
        <v>0.9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155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>
      <c r="A162" s="241">
        <v>18</v>
      </c>
      <c r="B162" s="242" t="s">
        <v>242</v>
      </c>
      <c r="C162" s="253" t="s">
        <v>243</v>
      </c>
      <c r="D162" s="243" t="s">
        <v>149</v>
      </c>
      <c r="E162" s="244">
        <v>16.2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1E-3</v>
      </c>
      <c r="Q162" s="246">
        <f>ROUND(E162*P162,2)</f>
        <v>0.02</v>
      </c>
      <c r="R162" s="246"/>
      <c r="S162" s="246" t="s">
        <v>150</v>
      </c>
      <c r="T162" s="247" t="s">
        <v>151</v>
      </c>
      <c r="U162" s="231">
        <v>0.115</v>
      </c>
      <c r="V162" s="231">
        <f>ROUND(E162*U162,2)</f>
        <v>1.86</v>
      </c>
      <c r="W162" s="231"/>
      <c r="X162" s="231" t="s">
        <v>152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153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244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155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175</v>
      </c>
      <c r="D164" s="232"/>
      <c r="E164" s="233">
        <v>16.2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155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1">
        <v>19</v>
      </c>
      <c r="B165" s="242" t="s">
        <v>245</v>
      </c>
      <c r="C165" s="253" t="s">
        <v>246</v>
      </c>
      <c r="D165" s="243" t="s">
        <v>247</v>
      </c>
      <c r="E165" s="244">
        <v>3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150</v>
      </c>
      <c r="T165" s="247" t="s">
        <v>151</v>
      </c>
      <c r="U165" s="231">
        <v>0</v>
      </c>
      <c r="V165" s="231">
        <f>ROUND(E165*U165,2)</f>
        <v>0</v>
      </c>
      <c r="W165" s="231"/>
      <c r="X165" s="231" t="s">
        <v>152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153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248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155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59</v>
      </c>
      <c r="D167" s="232"/>
      <c r="E167" s="233">
        <v>3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>
      <c r="A168" s="235" t="s">
        <v>145</v>
      </c>
      <c r="B168" s="236" t="s">
        <v>79</v>
      </c>
      <c r="C168" s="252" t="s">
        <v>80</v>
      </c>
      <c r="D168" s="237"/>
      <c r="E168" s="238"/>
      <c r="F168" s="239"/>
      <c r="G168" s="239">
        <f>SUMIF(AG169:AG172,"&lt;&gt;NOR",G169:G172)</f>
        <v>0</v>
      </c>
      <c r="H168" s="239"/>
      <c r="I168" s="239">
        <f>SUM(I169:I172)</f>
        <v>0</v>
      </c>
      <c r="J168" s="239"/>
      <c r="K168" s="239">
        <f>SUM(K169:K172)</f>
        <v>0</v>
      </c>
      <c r="L168" s="239"/>
      <c r="M168" s="239">
        <f>SUM(M169:M172)</f>
        <v>0</v>
      </c>
      <c r="N168" s="239"/>
      <c r="O168" s="239">
        <f>SUM(O169:O172)</f>
        <v>0</v>
      </c>
      <c r="P168" s="239"/>
      <c r="Q168" s="239">
        <f>SUM(Q169:Q172)</f>
        <v>0</v>
      </c>
      <c r="R168" s="239"/>
      <c r="S168" s="239"/>
      <c r="T168" s="240"/>
      <c r="U168" s="234"/>
      <c r="V168" s="234">
        <f>SUM(V169:V172)</f>
        <v>0</v>
      </c>
      <c r="W168" s="234"/>
      <c r="X168" s="234"/>
      <c r="AG168" t="s">
        <v>146</v>
      </c>
    </row>
    <row r="169" spans="1:60" outlineLevel="1">
      <c r="A169" s="241">
        <v>20</v>
      </c>
      <c r="B169" s="242" t="s">
        <v>249</v>
      </c>
      <c r="C169" s="253" t="s">
        <v>250</v>
      </c>
      <c r="D169" s="243" t="s">
        <v>251</v>
      </c>
      <c r="E169" s="244">
        <v>8.5699999999999998E-2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150</v>
      </c>
      <c r="T169" s="247" t="s">
        <v>151</v>
      </c>
      <c r="U169" s="231">
        <v>0</v>
      </c>
      <c r="V169" s="231">
        <f>ROUND(E169*U169,2)</f>
        <v>0</v>
      </c>
      <c r="W169" s="231"/>
      <c r="X169" s="231" t="s">
        <v>152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153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>
      <c r="A170" s="229"/>
      <c r="B170" s="230"/>
      <c r="C170" s="255" t="s">
        <v>252</v>
      </c>
      <c r="D170" s="249"/>
      <c r="E170" s="249"/>
      <c r="F170" s="249"/>
      <c r="G170" s="249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8" t="str">
        <f>C170</f>
        <v>Pro vyjádření výnosu ve prospěch zhotovitele je nutné jednotkovou cenu uvést se záporným znaménkem. (Získaná částka ponižuje náklad stavby.)</v>
      </c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253</v>
      </c>
      <c r="D171" s="232"/>
      <c r="E171" s="233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155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254</v>
      </c>
      <c r="D172" s="232"/>
      <c r="E172" s="233">
        <v>8.5699999999999998E-2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155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>
      <c r="A173" s="235" t="s">
        <v>145</v>
      </c>
      <c r="B173" s="236" t="s">
        <v>81</v>
      </c>
      <c r="C173" s="252" t="s">
        <v>82</v>
      </c>
      <c r="D173" s="237"/>
      <c r="E173" s="238"/>
      <c r="F173" s="239"/>
      <c r="G173" s="239">
        <f>SUMIF(AG174:AG178,"&lt;&gt;NOR",G174:G178)</f>
        <v>0</v>
      </c>
      <c r="H173" s="239"/>
      <c r="I173" s="239">
        <f>SUM(I174:I178)</f>
        <v>0</v>
      </c>
      <c r="J173" s="239"/>
      <c r="K173" s="239">
        <f>SUM(K174:K178)</f>
        <v>0</v>
      </c>
      <c r="L173" s="239"/>
      <c r="M173" s="239">
        <f>SUM(M174:M178)</f>
        <v>0</v>
      </c>
      <c r="N173" s="239"/>
      <c r="O173" s="239">
        <f>SUM(O174:O178)</f>
        <v>0</v>
      </c>
      <c r="P173" s="239"/>
      <c r="Q173" s="239">
        <f>SUM(Q174:Q178)</f>
        <v>0</v>
      </c>
      <c r="R173" s="239"/>
      <c r="S173" s="239"/>
      <c r="T173" s="240"/>
      <c r="U173" s="234"/>
      <c r="V173" s="234">
        <f>SUM(V174:V178)</f>
        <v>22.92</v>
      </c>
      <c r="W173" s="234"/>
      <c r="X173" s="234"/>
      <c r="AG173" t="s">
        <v>146</v>
      </c>
    </row>
    <row r="174" spans="1:60" outlineLevel="1">
      <c r="A174" s="241">
        <v>21</v>
      </c>
      <c r="B174" s="242" t="s">
        <v>255</v>
      </c>
      <c r="C174" s="253" t="s">
        <v>256</v>
      </c>
      <c r="D174" s="243" t="s">
        <v>257</v>
      </c>
      <c r="E174" s="244">
        <v>20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150</v>
      </c>
      <c r="T174" s="247" t="s">
        <v>151</v>
      </c>
      <c r="U174" s="231">
        <v>1</v>
      </c>
      <c r="V174" s="231">
        <f>ROUND(E174*U174,2)</f>
        <v>20</v>
      </c>
      <c r="W174" s="231"/>
      <c r="X174" s="231" t="s">
        <v>152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191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258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155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259</v>
      </c>
      <c r="D176" s="232"/>
      <c r="E176" s="233">
        <v>20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155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41">
        <v>22</v>
      </c>
      <c r="B177" s="242" t="s">
        <v>260</v>
      </c>
      <c r="C177" s="253" t="s">
        <v>261</v>
      </c>
      <c r="D177" s="243" t="s">
        <v>251</v>
      </c>
      <c r="E177" s="244">
        <v>3.4359999999999999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 t="s">
        <v>150</v>
      </c>
      <c r="T177" s="247" t="s">
        <v>151</v>
      </c>
      <c r="U177" s="231">
        <v>0.85</v>
      </c>
      <c r="V177" s="231">
        <f>ROUND(E177*U177,2)</f>
        <v>2.92</v>
      </c>
      <c r="W177" s="231"/>
      <c r="X177" s="231" t="s">
        <v>152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153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262</v>
      </c>
      <c r="D178" s="232"/>
      <c r="E178" s="233">
        <v>3.4359999999999999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155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>
      <c r="A179" s="235" t="s">
        <v>145</v>
      </c>
      <c r="B179" s="236" t="s">
        <v>83</v>
      </c>
      <c r="C179" s="252" t="s">
        <v>84</v>
      </c>
      <c r="D179" s="237"/>
      <c r="E179" s="238"/>
      <c r="F179" s="239"/>
      <c r="G179" s="239">
        <f>SUMIF(AG180:AG194,"&lt;&gt;NOR",G180:G194)</f>
        <v>0</v>
      </c>
      <c r="H179" s="239"/>
      <c r="I179" s="239">
        <f>SUM(I180:I194)</f>
        <v>0</v>
      </c>
      <c r="J179" s="239"/>
      <c r="K179" s="239">
        <f>SUM(K180:K194)</f>
        <v>0</v>
      </c>
      <c r="L179" s="239"/>
      <c r="M179" s="239">
        <f>SUM(M180:M194)</f>
        <v>0</v>
      </c>
      <c r="N179" s="239"/>
      <c r="O179" s="239">
        <f>SUM(O180:O194)</f>
        <v>0.12</v>
      </c>
      <c r="P179" s="239"/>
      <c r="Q179" s="239">
        <f>SUM(Q180:Q194)</f>
        <v>0</v>
      </c>
      <c r="R179" s="239"/>
      <c r="S179" s="239"/>
      <c r="T179" s="240"/>
      <c r="U179" s="234"/>
      <c r="V179" s="234">
        <f>SUM(V180:V194)</f>
        <v>4.6400000000000006</v>
      </c>
      <c r="W179" s="234"/>
      <c r="X179" s="234"/>
      <c r="AG179" t="s">
        <v>146</v>
      </c>
    </row>
    <row r="180" spans="1:60" outlineLevel="1">
      <c r="A180" s="241">
        <v>23</v>
      </c>
      <c r="B180" s="242" t="s">
        <v>263</v>
      </c>
      <c r="C180" s="253" t="s">
        <v>264</v>
      </c>
      <c r="D180" s="243" t="s">
        <v>149</v>
      </c>
      <c r="E180" s="244">
        <v>16.45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5.1000000000000004E-4</v>
      </c>
      <c r="O180" s="246">
        <f>ROUND(E180*N180,2)</f>
        <v>0.01</v>
      </c>
      <c r="P180" s="246">
        <v>0</v>
      </c>
      <c r="Q180" s="246">
        <f>ROUND(E180*P180,2)</f>
        <v>0</v>
      </c>
      <c r="R180" s="246"/>
      <c r="S180" s="246" t="s">
        <v>150</v>
      </c>
      <c r="T180" s="247" t="s">
        <v>151</v>
      </c>
      <c r="U180" s="231">
        <v>0.27</v>
      </c>
      <c r="V180" s="231">
        <f>ROUND(E180*U180,2)</f>
        <v>4.4400000000000004</v>
      </c>
      <c r="W180" s="231"/>
      <c r="X180" s="231" t="s">
        <v>152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153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5" t="s">
        <v>265</v>
      </c>
      <c r="D181" s="249"/>
      <c r="E181" s="249"/>
      <c r="F181" s="249"/>
      <c r="G181" s="249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266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155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>
      <c r="A183" s="229"/>
      <c r="B183" s="230"/>
      <c r="C183" s="254" t="s">
        <v>267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>
      <c r="A184" s="229"/>
      <c r="B184" s="230"/>
      <c r="C184" s="254" t="s">
        <v>198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155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268</v>
      </c>
      <c r="D185" s="232"/>
      <c r="E185" s="233">
        <v>5.4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155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269</v>
      </c>
      <c r="D186" s="232"/>
      <c r="E186" s="233">
        <v>11.05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24</v>
      </c>
      <c r="B187" s="242" t="s">
        <v>270</v>
      </c>
      <c r="C187" s="253" t="s">
        <v>271</v>
      </c>
      <c r="D187" s="243" t="s">
        <v>251</v>
      </c>
      <c r="E187" s="244">
        <v>0.115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150</v>
      </c>
      <c r="T187" s="247" t="s">
        <v>151</v>
      </c>
      <c r="U187" s="231">
        <v>1.74</v>
      </c>
      <c r="V187" s="231">
        <f>ROUND(E187*U187,2)</f>
        <v>0.2</v>
      </c>
      <c r="W187" s="231"/>
      <c r="X187" s="231" t="s">
        <v>152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153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272</v>
      </c>
      <c r="D188" s="232"/>
      <c r="E188" s="233">
        <v>0.115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155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>
      <c r="A189" s="241">
        <v>25</v>
      </c>
      <c r="B189" s="242" t="s">
        <v>273</v>
      </c>
      <c r="C189" s="253" t="s">
        <v>274</v>
      </c>
      <c r="D189" s="243" t="s">
        <v>149</v>
      </c>
      <c r="E189" s="244">
        <v>17.272500000000001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6.1999999999999998E-3</v>
      </c>
      <c r="O189" s="246">
        <f>ROUND(E189*N189,2)</f>
        <v>0.11</v>
      </c>
      <c r="P189" s="246">
        <v>0</v>
      </c>
      <c r="Q189" s="246">
        <f>ROUND(E189*P189,2)</f>
        <v>0</v>
      </c>
      <c r="R189" s="246" t="s">
        <v>275</v>
      </c>
      <c r="S189" s="246" t="s">
        <v>150</v>
      </c>
      <c r="T189" s="247" t="s">
        <v>151</v>
      </c>
      <c r="U189" s="231">
        <v>0</v>
      </c>
      <c r="V189" s="231">
        <f>ROUND(E189*U189,2)</f>
        <v>0</v>
      </c>
      <c r="W189" s="231"/>
      <c r="X189" s="231" t="s">
        <v>276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277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266</v>
      </c>
      <c r="D190" s="232"/>
      <c r="E190" s="233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155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>
      <c r="A191" s="229"/>
      <c r="B191" s="230"/>
      <c r="C191" s="254" t="s">
        <v>267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155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>
      <c r="A192" s="229"/>
      <c r="B192" s="230"/>
      <c r="C192" s="254" t="s">
        <v>198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155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278</v>
      </c>
      <c r="D193" s="232"/>
      <c r="E193" s="233">
        <v>5.67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155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279</v>
      </c>
      <c r="D194" s="232"/>
      <c r="E194" s="233">
        <v>11.602499999999999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155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>
      <c r="A195" s="235" t="s">
        <v>145</v>
      </c>
      <c r="B195" s="236" t="s">
        <v>85</v>
      </c>
      <c r="C195" s="252" t="s">
        <v>86</v>
      </c>
      <c r="D195" s="237"/>
      <c r="E195" s="238"/>
      <c r="F195" s="239"/>
      <c r="G195" s="239">
        <f>SUMIF(AG196:AG223,"&lt;&gt;NOR",G196:G223)</f>
        <v>0</v>
      </c>
      <c r="H195" s="239"/>
      <c r="I195" s="239">
        <f>SUM(I196:I223)</f>
        <v>0</v>
      </c>
      <c r="J195" s="239"/>
      <c r="K195" s="239">
        <f>SUM(K196:K223)</f>
        <v>0</v>
      </c>
      <c r="L195" s="239"/>
      <c r="M195" s="239">
        <f>SUM(M196:M223)</f>
        <v>0</v>
      </c>
      <c r="N195" s="239"/>
      <c r="O195" s="239">
        <f>SUM(O196:O223)</f>
        <v>0.01</v>
      </c>
      <c r="P195" s="239"/>
      <c r="Q195" s="239">
        <f>SUM(Q196:Q223)</f>
        <v>0</v>
      </c>
      <c r="R195" s="239"/>
      <c r="S195" s="239"/>
      <c r="T195" s="240"/>
      <c r="U195" s="234"/>
      <c r="V195" s="234">
        <f>SUM(V196:V223)</f>
        <v>6.1</v>
      </c>
      <c r="W195" s="234"/>
      <c r="X195" s="234"/>
      <c r="AG195" t="s">
        <v>146</v>
      </c>
    </row>
    <row r="196" spans="1:60" outlineLevel="1">
      <c r="A196" s="241">
        <v>26</v>
      </c>
      <c r="B196" s="242" t="s">
        <v>280</v>
      </c>
      <c r="C196" s="253" t="s">
        <v>281</v>
      </c>
      <c r="D196" s="243" t="s">
        <v>218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1.2899999999999999E-3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150</v>
      </c>
      <c r="T196" s="247" t="s">
        <v>151</v>
      </c>
      <c r="U196" s="231">
        <v>0.5333</v>
      </c>
      <c r="V196" s="231">
        <f>ROUND(E196*U196,2)</f>
        <v>0.53</v>
      </c>
      <c r="W196" s="231"/>
      <c r="X196" s="231" t="s">
        <v>152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153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167</v>
      </c>
      <c r="D197" s="232"/>
      <c r="E197" s="233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155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55</v>
      </c>
      <c r="D198" s="232"/>
      <c r="E198" s="233">
        <v>1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155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27</v>
      </c>
      <c r="B199" s="242" t="s">
        <v>282</v>
      </c>
      <c r="C199" s="253" t="s">
        <v>283</v>
      </c>
      <c r="D199" s="243" t="s">
        <v>194</v>
      </c>
      <c r="E199" s="244">
        <v>3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3.8000000000000002E-4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150</v>
      </c>
      <c r="T199" s="247" t="s">
        <v>151</v>
      </c>
      <c r="U199" s="231">
        <v>0.32</v>
      </c>
      <c r="V199" s="231">
        <f>ROUND(E199*U199,2)</f>
        <v>0.96</v>
      </c>
      <c r="W199" s="231"/>
      <c r="X199" s="231" t="s">
        <v>152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153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5" t="s">
        <v>284</v>
      </c>
      <c r="D200" s="249"/>
      <c r="E200" s="249"/>
      <c r="F200" s="249"/>
      <c r="G200" s="249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172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285</v>
      </c>
      <c r="D201" s="232"/>
      <c r="E201" s="233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155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286</v>
      </c>
      <c r="D202" s="232"/>
      <c r="E202" s="233">
        <v>1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155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287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155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57</v>
      </c>
      <c r="D204" s="232"/>
      <c r="E204" s="233">
        <v>2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155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41">
        <v>28</v>
      </c>
      <c r="B205" s="242" t="s">
        <v>288</v>
      </c>
      <c r="C205" s="253" t="s">
        <v>289</v>
      </c>
      <c r="D205" s="243" t="s">
        <v>194</v>
      </c>
      <c r="E205" s="244">
        <v>3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4.6999999999999999E-4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150</v>
      </c>
      <c r="T205" s="247" t="s">
        <v>151</v>
      </c>
      <c r="U205" s="231">
        <v>0.36</v>
      </c>
      <c r="V205" s="231">
        <f>ROUND(E205*U205,2)</f>
        <v>1.08</v>
      </c>
      <c r="W205" s="231"/>
      <c r="X205" s="231" t="s">
        <v>152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153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5" t="s">
        <v>284</v>
      </c>
      <c r="D206" s="249"/>
      <c r="E206" s="249"/>
      <c r="F206" s="249"/>
      <c r="G206" s="249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172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290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155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286</v>
      </c>
      <c r="D208" s="232"/>
      <c r="E208" s="233">
        <v>1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155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57</v>
      </c>
      <c r="D209" s="232"/>
      <c r="E209" s="233">
        <v>2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155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1">
        <v>29</v>
      </c>
      <c r="B210" s="242" t="s">
        <v>291</v>
      </c>
      <c r="C210" s="253" t="s">
        <v>292</v>
      </c>
      <c r="D210" s="243" t="s">
        <v>194</v>
      </c>
      <c r="E210" s="244">
        <v>1.5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6.9999999999999999E-4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150</v>
      </c>
      <c r="T210" s="247" t="s">
        <v>151</v>
      </c>
      <c r="U210" s="231">
        <v>0.45</v>
      </c>
      <c r="V210" s="231">
        <f>ROUND(E210*U210,2)</f>
        <v>0.68</v>
      </c>
      <c r="W210" s="231"/>
      <c r="X210" s="231" t="s">
        <v>152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153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5" t="s">
        <v>284</v>
      </c>
      <c r="D211" s="249"/>
      <c r="E211" s="249"/>
      <c r="F211" s="249"/>
      <c r="G211" s="249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293</v>
      </c>
      <c r="D212" s="232"/>
      <c r="E212" s="233">
        <v>1.5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155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30</v>
      </c>
      <c r="B213" s="242" t="s">
        <v>294</v>
      </c>
      <c r="C213" s="253" t="s">
        <v>295</v>
      </c>
      <c r="D213" s="243" t="s">
        <v>194</v>
      </c>
      <c r="E213" s="244">
        <v>3.2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2.48E-3</v>
      </c>
      <c r="O213" s="246">
        <f>ROUND(E213*N213,2)</f>
        <v>0.01</v>
      </c>
      <c r="P213" s="246">
        <v>0</v>
      </c>
      <c r="Q213" s="246">
        <f>ROUND(E213*P213,2)</f>
        <v>0</v>
      </c>
      <c r="R213" s="246"/>
      <c r="S213" s="246" t="s">
        <v>150</v>
      </c>
      <c r="T213" s="247" t="s">
        <v>151</v>
      </c>
      <c r="U213" s="231">
        <v>0.75</v>
      </c>
      <c r="V213" s="231">
        <f>ROUND(E213*U213,2)</f>
        <v>2.4</v>
      </c>
      <c r="W213" s="231"/>
      <c r="X213" s="231" t="s">
        <v>152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153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5" t="s">
        <v>296</v>
      </c>
      <c r="D214" s="249"/>
      <c r="E214" s="249"/>
      <c r="F214" s="249"/>
      <c r="G214" s="249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6" t="s">
        <v>297</v>
      </c>
      <c r="D215" s="250"/>
      <c r="E215" s="250"/>
      <c r="F215" s="250"/>
      <c r="G215" s="250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298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155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299</v>
      </c>
      <c r="D217" s="232"/>
      <c r="E217" s="233">
        <v>3.2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155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1">
        <v>31</v>
      </c>
      <c r="B218" s="242" t="s">
        <v>300</v>
      </c>
      <c r="C218" s="253" t="s">
        <v>301</v>
      </c>
      <c r="D218" s="243" t="s">
        <v>194</v>
      </c>
      <c r="E218" s="244">
        <v>8.5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150</v>
      </c>
      <c r="T218" s="247" t="s">
        <v>151</v>
      </c>
      <c r="U218" s="231">
        <v>0.05</v>
      </c>
      <c r="V218" s="231">
        <f>ROUND(E218*U218,2)</f>
        <v>0.43</v>
      </c>
      <c r="W218" s="231"/>
      <c r="X218" s="231" t="s">
        <v>152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153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302</v>
      </c>
      <c r="D219" s="232"/>
      <c r="E219" s="233">
        <v>8.5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155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32</v>
      </c>
      <c r="B220" s="242" t="s">
        <v>303</v>
      </c>
      <c r="C220" s="253" t="s">
        <v>304</v>
      </c>
      <c r="D220" s="243" t="s">
        <v>251</v>
      </c>
      <c r="E220" s="244">
        <v>1.2999999999999999E-2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150</v>
      </c>
      <c r="T220" s="247" t="s">
        <v>151</v>
      </c>
      <c r="U220" s="231">
        <v>1.47</v>
      </c>
      <c r="V220" s="231">
        <f>ROUND(E220*U220,2)</f>
        <v>0.02</v>
      </c>
      <c r="W220" s="231"/>
      <c r="X220" s="231" t="s">
        <v>152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153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305</v>
      </c>
      <c r="D221" s="232"/>
      <c r="E221" s="233">
        <v>1.2999999999999999E-2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155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33</v>
      </c>
      <c r="B222" s="242" t="s">
        <v>306</v>
      </c>
      <c r="C222" s="253" t="s">
        <v>307</v>
      </c>
      <c r="D222" s="243" t="s">
        <v>218</v>
      </c>
      <c r="E222" s="244">
        <v>5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308</v>
      </c>
      <c r="T222" s="247" t="s">
        <v>309</v>
      </c>
      <c r="U222" s="231">
        <v>0</v>
      </c>
      <c r="V222" s="231">
        <f>ROUND(E222*U222,2)</f>
        <v>0</v>
      </c>
      <c r="W222" s="231"/>
      <c r="X222" s="231" t="s">
        <v>152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153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310</v>
      </c>
      <c r="D223" s="232"/>
      <c r="E223" s="233">
        <v>5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155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>
      <c r="A224" s="235" t="s">
        <v>145</v>
      </c>
      <c r="B224" s="236" t="s">
        <v>87</v>
      </c>
      <c r="C224" s="252" t="s">
        <v>88</v>
      </c>
      <c r="D224" s="237"/>
      <c r="E224" s="238"/>
      <c r="F224" s="239"/>
      <c r="G224" s="239">
        <f>SUMIF(AG225:AG259,"&lt;&gt;NOR",G225:G259)</f>
        <v>0</v>
      </c>
      <c r="H224" s="239"/>
      <c r="I224" s="239">
        <f>SUM(I225:I259)</f>
        <v>0</v>
      </c>
      <c r="J224" s="239"/>
      <c r="K224" s="239">
        <f>SUM(K225:K259)</f>
        <v>0</v>
      </c>
      <c r="L224" s="239"/>
      <c r="M224" s="239">
        <f>SUM(M225:M259)</f>
        <v>0</v>
      </c>
      <c r="N224" s="239"/>
      <c r="O224" s="239">
        <f>SUM(O225:O259)</f>
        <v>0.06</v>
      </c>
      <c r="P224" s="239"/>
      <c r="Q224" s="239">
        <f>SUM(Q225:Q259)</f>
        <v>0</v>
      </c>
      <c r="R224" s="239"/>
      <c r="S224" s="239"/>
      <c r="T224" s="240"/>
      <c r="U224" s="234"/>
      <c r="V224" s="234">
        <f>SUM(V225:V259)</f>
        <v>14.979999999999999</v>
      </c>
      <c r="W224" s="234"/>
      <c r="X224" s="234"/>
      <c r="AG224" t="s">
        <v>146</v>
      </c>
    </row>
    <row r="225" spans="1:60" outlineLevel="1">
      <c r="A225" s="241">
        <v>34</v>
      </c>
      <c r="B225" s="242" t="s">
        <v>311</v>
      </c>
      <c r="C225" s="253" t="s">
        <v>312</v>
      </c>
      <c r="D225" s="243" t="s">
        <v>194</v>
      </c>
      <c r="E225" s="244">
        <v>2.5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3.9899999999999996E-3</v>
      </c>
      <c r="O225" s="246">
        <f>ROUND(E225*N225,2)</f>
        <v>0.01</v>
      </c>
      <c r="P225" s="246">
        <v>0</v>
      </c>
      <c r="Q225" s="246">
        <f>ROUND(E225*P225,2)</f>
        <v>0</v>
      </c>
      <c r="R225" s="246"/>
      <c r="S225" s="246" t="s">
        <v>150</v>
      </c>
      <c r="T225" s="247" t="s">
        <v>151</v>
      </c>
      <c r="U225" s="231">
        <v>0.54</v>
      </c>
      <c r="V225" s="231">
        <f>ROUND(E225*U225,2)</f>
        <v>1.35</v>
      </c>
      <c r="W225" s="231"/>
      <c r="X225" s="231" t="s">
        <v>152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153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5" t="s">
        <v>313</v>
      </c>
      <c r="D226" s="249"/>
      <c r="E226" s="249"/>
      <c r="F226" s="249"/>
      <c r="G226" s="249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172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6" t="s">
        <v>265</v>
      </c>
      <c r="D227" s="250"/>
      <c r="E227" s="250"/>
      <c r="F227" s="250"/>
      <c r="G227" s="250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172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293</v>
      </c>
      <c r="D228" s="232"/>
      <c r="E228" s="233">
        <v>1.5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155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286</v>
      </c>
      <c r="D229" s="232"/>
      <c r="E229" s="233">
        <v>1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155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35</v>
      </c>
      <c r="B230" s="242" t="s">
        <v>314</v>
      </c>
      <c r="C230" s="253" t="s">
        <v>315</v>
      </c>
      <c r="D230" s="243" t="s">
        <v>194</v>
      </c>
      <c r="E230" s="244">
        <v>4.5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5.1799999999999997E-3</v>
      </c>
      <c r="O230" s="246">
        <f>ROUND(E230*N230,2)</f>
        <v>0.02</v>
      </c>
      <c r="P230" s="246">
        <v>0</v>
      </c>
      <c r="Q230" s="246">
        <f>ROUND(E230*P230,2)</f>
        <v>0</v>
      </c>
      <c r="R230" s="246"/>
      <c r="S230" s="246" t="s">
        <v>150</v>
      </c>
      <c r="T230" s="247" t="s">
        <v>151</v>
      </c>
      <c r="U230" s="231">
        <v>0.63</v>
      </c>
      <c r="V230" s="231">
        <f>ROUND(E230*U230,2)</f>
        <v>2.84</v>
      </c>
      <c r="W230" s="231"/>
      <c r="X230" s="231" t="s">
        <v>152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153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5" t="s">
        <v>313</v>
      </c>
      <c r="D231" s="249"/>
      <c r="E231" s="249"/>
      <c r="F231" s="249"/>
      <c r="G231" s="249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172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6" t="s">
        <v>265</v>
      </c>
      <c r="D232" s="250"/>
      <c r="E232" s="250"/>
      <c r="F232" s="250"/>
      <c r="G232" s="250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172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59</v>
      </c>
      <c r="D233" s="232"/>
      <c r="E233" s="233">
        <v>3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155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316</v>
      </c>
      <c r="D234" s="232"/>
      <c r="E234" s="233">
        <v>1.5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155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36</v>
      </c>
      <c r="B235" s="242" t="s">
        <v>317</v>
      </c>
      <c r="C235" s="253" t="s">
        <v>318</v>
      </c>
      <c r="D235" s="243" t="s">
        <v>194</v>
      </c>
      <c r="E235" s="244">
        <v>6.5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5.2199999999999998E-3</v>
      </c>
      <c r="O235" s="246">
        <f>ROUND(E235*N235,2)</f>
        <v>0.03</v>
      </c>
      <c r="P235" s="246">
        <v>0</v>
      </c>
      <c r="Q235" s="246">
        <f>ROUND(E235*P235,2)</f>
        <v>0</v>
      </c>
      <c r="R235" s="246"/>
      <c r="S235" s="246" t="s">
        <v>150</v>
      </c>
      <c r="T235" s="247" t="s">
        <v>151</v>
      </c>
      <c r="U235" s="231">
        <v>0.63</v>
      </c>
      <c r="V235" s="231">
        <f>ROUND(E235*U235,2)</f>
        <v>4.0999999999999996</v>
      </c>
      <c r="W235" s="231"/>
      <c r="X235" s="231" t="s">
        <v>152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153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5" t="s">
        <v>313</v>
      </c>
      <c r="D236" s="249"/>
      <c r="E236" s="249"/>
      <c r="F236" s="249"/>
      <c r="G236" s="249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172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6" t="s">
        <v>265</v>
      </c>
      <c r="D237" s="250"/>
      <c r="E237" s="250"/>
      <c r="F237" s="250"/>
      <c r="G237" s="250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172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319</v>
      </c>
      <c r="D238" s="232"/>
      <c r="E238" s="233">
        <v>4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155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320</v>
      </c>
      <c r="D239" s="232"/>
      <c r="E239" s="233">
        <v>2.5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155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41">
        <v>37</v>
      </c>
      <c r="B240" s="242" t="s">
        <v>321</v>
      </c>
      <c r="C240" s="253" t="s">
        <v>322</v>
      </c>
      <c r="D240" s="243" t="s">
        <v>194</v>
      </c>
      <c r="E240" s="244">
        <v>2.5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3.0000000000000001E-5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150</v>
      </c>
      <c r="T240" s="247" t="s">
        <v>151</v>
      </c>
      <c r="U240" s="231">
        <v>0.13</v>
      </c>
      <c r="V240" s="231">
        <f>ROUND(E240*U240,2)</f>
        <v>0.33</v>
      </c>
      <c r="W240" s="231"/>
      <c r="X240" s="231" t="s">
        <v>152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153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5" t="s">
        <v>323</v>
      </c>
      <c r="D241" s="249"/>
      <c r="E241" s="249"/>
      <c r="F241" s="249"/>
      <c r="G241" s="249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172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324</v>
      </c>
      <c r="D242" s="232"/>
      <c r="E242" s="233">
        <v>2.5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155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>
      <c r="A243" s="241">
        <v>38</v>
      </c>
      <c r="B243" s="242" t="s">
        <v>325</v>
      </c>
      <c r="C243" s="253" t="s">
        <v>326</v>
      </c>
      <c r="D243" s="243" t="s">
        <v>194</v>
      </c>
      <c r="E243" s="244">
        <v>11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4.0000000000000003E-5</v>
      </c>
      <c r="O243" s="246">
        <f>ROUND(E243*N243,2)</f>
        <v>0</v>
      </c>
      <c r="P243" s="246">
        <v>0</v>
      </c>
      <c r="Q243" s="246">
        <f>ROUND(E243*P243,2)</f>
        <v>0</v>
      </c>
      <c r="R243" s="246"/>
      <c r="S243" s="246" t="s">
        <v>150</v>
      </c>
      <c r="T243" s="247" t="s">
        <v>151</v>
      </c>
      <c r="U243" s="231">
        <v>0.13</v>
      </c>
      <c r="V243" s="231">
        <f>ROUND(E243*U243,2)</f>
        <v>1.43</v>
      </c>
      <c r="W243" s="231"/>
      <c r="X243" s="231" t="s">
        <v>152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153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5" t="s">
        <v>323</v>
      </c>
      <c r="D244" s="249"/>
      <c r="E244" s="249"/>
      <c r="F244" s="249"/>
      <c r="G244" s="249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172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327</v>
      </c>
      <c r="D245" s="232"/>
      <c r="E245" s="233">
        <v>11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39</v>
      </c>
      <c r="B246" s="242" t="s">
        <v>328</v>
      </c>
      <c r="C246" s="253" t="s">
        <v>329</v>
      </c>
      <c r="D246" s="243" t="s">
        <v>218</v>
      </c>
      <c r="E246" s="244">
        <v>6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1.9000000000000001E-4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150</v>
      </c>
      <c r="T246" s="247" t="s">
        <v>151</v>
      </c>
      <c r="U246" s="231">
        <v>0.2</v>
      </c>
      <c r="V246" s="231">
        <f>ROUND(E246*U246,2)</f>
        <v>1.2</v>
      </c>
      <c r="W246" s="231"/>
      <c r="X246" s="231" t="s">
        <v>152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153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330</v>
      </c>
      <c r="D247" s="232"/>
      <c r="E247" s="233">
        <v>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155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>
      <c r="A248" s="241">
        <v>40</v>
      </c>
      <c r="B248" s="242" t="s">
        <v>331</v>
      </c>
      <c r="C248" s="253" t="s">
        <v>332</v>
      </c>
      <c r="D248" s="243" t="s">
        <v>218</v>
      </c>
      <c r="E248" s="244">
        <v>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2.1000000000000001E-4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150</v>
      </c>
      <c r="T248" s="247" t="s">
        <v>151</v>
      </c>
      <c r="U248" s="231">
        <v>0.19</v>
      </c>
      <c r="V248" s="231">
        <f>ROUND(E248*U248,2)</f>
        <v>0.38</v>
      </c>
      <c r="W248" s="231"/>
      <c r="X248" s="231" t="s">
        <v>152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153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57</v>
      </c>
      <c r="D249" s="232"/>
      <c r="E249" s="233">
        <v>2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>
      <c r="A250" s="241">
        <v>41</v>
      </c>
      <c r="B250" s="242" t="s">
        <v>333</v>
      </c>
      <c r="C250" s="253" t="s">
        <v>334</v>
      </c>
      <c r="D250" s="243" t="s">
        <v>218</v>
      </c>
      <c r="E250" s="244">
        <v>4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4.0999999999999999E-4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150</v>
      </c>
      <c r="T250" s="247" t="s">
        <v>151</v>
      </c>
      <c r="U250" s="231">
        <v>0.51</v>
      </c>
      <c r="V250" s="231">
        <f>ROUND(E250*U250,2)</f>
        <v>2.04</v>
      </c>
      <c r="W250" s="231"/>
      <c r="X250" s="231" t="s">
        <v>152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153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319</v>
      </c>
      <c r="D251" s="232"/>
      <c r="E251" s="233">
        <v>4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155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1">
        <v>42</v>
      </c>
      <c r="B252" s="242" t="s">
        <v>335</v>
      </c>
      <c r="C252" s="253" t="s">
        <v>336</v>
      </c>
      <c r="D252" s="243" t="s">
        <v>194</v>
      </c>
      <c r="E252" s="244">
        <v>13.5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150</v>
      </c>
      <c r="T252" s="247" t="s">
        <v>151</v>
      </c>
      <c r="U252" s="231">
        <v>0.03</v>
      </c>
      <c r="V252" s="231">
        <f>ROUND(E252*U252,2)</f>
        <v>0.41</v>
      </c>
      <c r="W252" s="231"/>
      <c r="X252" s="231" t="s">
        <v>152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153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5" t="s">
        <v>337</v>
      </c>
      <c r="D253" s="249"/>
      <c r="E253" s="249"/>
      <c r="F253" s="249"/>
      <c r="G253" s="249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338</v>
      </c>
      <c r="D254" s="232"/>
      <c r="E254" s="233">
        <v>13.5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155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41">
        <v>43</v>
      </c>
      <c r="B255" s="242" t="s">
        <v>339</v>
      </c>
      <c r="C255" s="253" t="s">
        <v>340</v>
      </c>
      <c r="D255" s="243" t="s">
        <v>194</v>
      </c>
      <c r="E255" s="244">
        <v>13.5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1.0000000000000001E-5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150</v>
      </c>
      <c r="T255" s="247" t="s">
        <v>151</v>
      </c>
      <c r="U255" s="231">
        <v>0.06</v>
      </c>
      <c r="V255" s="231">
        <f>ROUND(E255*U255,2)</f>
        <v>0.81</v>
      </c>
      <c r="W255" s="231"/>
      <c r="X255" s="231" t="s">
        <v>152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153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5" t="s">
        <v>341</v>
      </c>
      <c r="D256" s="249"/>
      <c r="E256" s="249"/>
      <c r="F256" s="249"/>
      <c r="G256" s="249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172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338</v>
      </c>
      <c r="D257" s="232"/>
      <c r="E257" s="233">
        <v>13.5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155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1">
        <v>44</v>
      </c>
      <c r="B258" s="242" t="s">
        <v>342</v>
      </c>
      <c r="C258" s="253" t="s">
        <v>343</v>
      </c>
      <c r="D258" s="243" t="s">
        <v>251</v>
      </c>
      <c r="E258" s="244">
        <v>7.0999999999999994E-2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150</v>
      </c>
      <c r="T258" s="247" t="s">
        <v>151</v>
      </c>
      <c r="U258" s="231">
        <v>1.33</v>
      </c>
      <c r="V258" s="231">
        <f>ROUND(E258*U258,2)</f>
        <v>0.09</v>
      </c>
      <c r="W258" s="231"/>
      <c r="X258" s="231" t="s">
        <v>152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153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344</v>
      </c>
      <c r="D259" s="232"/>
      <c r="E259" s="233">
        <v>7.0999999999999994E-2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155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>
      <c r="A260" s="235" t="s">
        <v>145</v>
      </c>
      <c r="B260" s="236" t="s">
        <v>89</v>
      </c>
      <c r="C260" s="252" t="s">
        <v>90</v>
      </c>
      <c r="D260" s="237"/>
      <c r="E260" s="238"/>
      <c r="F260" s="239"/>
      <c r="G260" s="239">
        <f>SUMIF(AG261:AG290,"&lt;&gt;NOR",G261:G290)</f>
        <v>0</v>
      </c>
      <c r="H260" s="239"/>
      <c r="I260" s="239">
        <f>SUM(I261:I290)</f>
        <v>0</v>
      </c>
      <c r="J260" s="239"/>
      <c r="K260" s="239">
        <f>SUM(K261:K290)</f>
        <v>0</v>
      </c>
      <c r="L260" s="239"/>
      <c r="M260" s="239">
        <f>SUM(M261:M290)</f>
        <v>0</v>
      </c>
      <c r="N260" s="239"/>
      <c r="O260" s="239">
        <f>SUM(O261:O290)</f>
        <v>0.13</v>
      </c>
      <c r="P260" s="239"/>
      <c r="Q260" s="239">
        <f>SUM(Q261:Q290)</f>
        <v>0</v>
      </c>
      <c r="R260" s="239"/>
      <c r="S260" s="239"/>
      <c r="T260" s="240"/>
      <c r="U260" s="234"/>
      <c r="V260" s="234">
        <f>SUM(V261:V290)</f>
        <v>10.120000000000001</v>
      </c>
      <c r="W260" s="234"/>
      <c r="X260" s="234"/>
      <c r="AG260" t="s">
        <v>146</v>
      </c>
    </row>
    <row r="261" spans="1:60" outlineLevel="1">
      <c r="A261" s="241">
        <v>45</v>
      </c>
      <c r="B261" s="242" t="s">
        <v>345</v>
      </c>
      <c r="C261" s="253" t="s">
        <v>346</v>
      </c>
      <c r="D261" s="243" t="s">
        <v>228</v>
      </c>
      <c r="E261" s="244">
        <v>2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1.651E-2</v>
      </c>
      <c r="O261" s="246">
        <f>ROUND(E261*N261,2)</f>
        <v>0.03</v>
      </c>
      <c r="P261" s="246">
        <v>0</v>
      </c>
      <c r="Q261" s="246">
        <f>ROUND(E261*P261,2)</f>
        <v>0</v>
      </c>
      <c r="R261" s="246"/>
      <c r="S261" s="246" t="s">
        <v>150</v>
      </c>
      <c r="T261" s="247" t="s">
        <v>151</v>
      </c>
      <c r="U261" s="231">
        <v>1.19</v>
      </c>
      <c r="V261" s="231">
        <f>ROUND(E261*U261,2)</f>
        <v>2.38</v>
      </c>
      <c r="W261" s="231"/>
      <c r="X261" s="231" t="s">
        <v>152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153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347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155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57</v>
      </c>
      <c r="D263" s="232"/>
      <c r="E263" s="233">
        <v>2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155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46</v>
      </c>
      <c r="B264" s="242" t="s">
        <v>348</v>
      </c>
      <c r="C264" s="253" t="s">
        <v>349</v>
      </c>
      <c r="D264" s="243" t="s">
        <v>228</v>
      </c>
      <c r="E264" s="244">
        <v>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7.2000000000000005E-4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150</v>
      </c>
      <c r="T264" s="247" t="s">
        <v>151</v>
      </c>
      <c r="U264" s="231">
        <v>0.51</v>
      </c>
      <c r="V264" s="231">
        <f>ROUND(E264*U264,2)</f>
        <v>1.02</v>
      </c>
      <c r="W264" s="231"/>
      <c r="X264" s="231" t="s">
        <v>152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153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347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155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57</v>
      </c>
      <c r="D266" s="232"/>
      <c r="E266" s="233">
        <v>2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155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1">
        <v>47</v>
      </c>
      <c r="B267" s="242" t="s">
        <v>350</v>
      </c>
      <c r="C267" s="253" t="s">
        <v>351</v>
      </c>
      <c r="D267" s="243" t="s">
        <v>228</v>
      </c>
      <c r="E267" s="244">
        <v>1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8.6819999999999994E-2</v>
      </c>
      <c r="O267" s="246">
        <f>ROUND(E267*N267,2)</f>
        <v>0.09</v>
      </c>
      <c r="P267" s="246">
        <v>0</v>
      </c>
      <c r="Q267" s="246">
        <f>ROUND(E267*P267,2)</f>
        <v>0</v>
      </c>
      <c r="R267" s="246"/>
      <c r="S267" s="246" t="s">
        <v>150</v>
      </c>
      <c r="T267" s="247" t="s">
        <v>151</v>
      </c>
      <c r="U267" s="231">
        <v>3.1440000000000001</v>
      </c>
      <c r="V267" s="231">
        <f>ROUND(E267*U267,2)</f>
        <v>3.14</v>
      </c>
      <c r="W267" s="231"/>
      <c r="X267" s="231" t="s">
        <v>152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153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5" t="s">
        <v>352</v>
      </c>
      <c r="D268" s="249"/>
      <c r="E268" s="249"/>
      <c r="F268" s="249"/>
      <c r="G268" s="249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172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162</v>
      </c>
      <c r="D269" s="232"/>
      <c r="E269" s="233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155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55</v>
      </c>
      <c r="D270" s="232"/>
      <c r="E270" s="233">
        <v>1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155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41">
        <v>48</v>
      </c>
      <c r="B271" s="242" t="s">
        <v>353</v>
      </c>
      <c r="C271" s="253" t="s">
        <v>354</v>
      </c>
      <c r="D271" s="243" t="s">
        <v>228</v>
      </c>
      <c r="E271" s="244">
        <v>4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2.4000000000000001E-4</v>
      </c>
      <c r="O271" s="246">
        <f>ROUND(E271*N271,2)</f>
        <v>0</v>
      </c>
      <c r="P271" s="246">
        <v>0</v>
      </c>
      <c r="Q271" s="246">
        <f>ROUND(E271*P271,2)</f>
        <v>0</v>
      </c>
      <c r="R271" s="246"/>
      <c r="S271" s="246" t="s">
        <v>150</v>
      </c>
      <c r="T271" s="247" t="s">
        <v>151</v>
      </c>
      <c r="U271" s="231">
        <v>0.12</v>
      </c>
      <c r="V271" s="231">
        <f>ROUND(E271*U271,2)</f>
        <v>0.48</v>
      </c>
      <c r="W271" s="231"/>
      <c r="X271" s="231" t="s">
        <v>152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153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347</v>
      </c>
      <c r="D272" s="232"/>
      <c r="E272" s="233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155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355</v>
      </c>
      <c r="D273" s="232"/>
      <c r="E273" s="233">
        <v>4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155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>
      <c r="A274" s="241">
        <v>49</v>
      </c>
      <c r="B274" s="242" t="s">
        <v>356</v>
      </c>
      <c r="C274" s="253" t="s">
        <v>357</v>
      </c>
      <c r="D274" s="243" t="s">
        <v>218</v>
      </c>
      <c r="E274" s="244">
        <v>2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1.64E-3</v>
      </c>
      <c r="O274" s="246">
        <f>ROUND(E274*N274,2)</f>
        <v>0</v>
      </c>
      <c r="P274" s="246">
        <v>0</v>
      </c>
      <c r="Q274" s="246">
        <f>ROUND(E274*P274,2)</f>
        <v>0</v>
      </c>
      <c r="R274" s="246"/>
      <c r="S274" s="246" t="s">
        <v>150</v>
      </c>
      <c r="T274" s="247" t="s">
        <v>151</v>
      </c>
      <c r="U274" s="231">
        <v>0.45</v>
      </c>
      <c r="V274" s="231">
        <f>ROUND(E274*U274,2)</f>
        <v>0.9</v>
      </c>
      <c r="W274" s="231"/>
      <c r="X274" s="231" t="s">
        <v>152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153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347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155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57</v>
      </c>
      <c r="D276" s="232"/>
      <c r="E276" s="233">
        <v>2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155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41">
        <v>50</v>
      </c>
      <c r="B277" s="242" t="s">
        <v>358</v>
      </c>
      <c r="C277" s="253" t="s">
        <v>359</v>
      </c>
      <c r="D277" s="243" t="s">
        <v>218</v>
      </c>
      <c r="E277" s="244">
        <v>2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8.4999999999999995E-4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150</v>
      </c>
      <c r="T277" s="247" t="s">
        <v>151</v>
      </c>
      <c r="U277" s="231">
        <v>0.49</v>
      </c>
      <c r="V277" s="231">
        <f>ROUND(E277*U277,2)</f>
        <v>0.98</v>
      </c>
      <c r="W277" s="231"/>
      <c r="X277" s="231" t="s">
        <v>152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153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347</v>
      </c>
      <c r="D278" s="232"/>
      <c r="E278" s="233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155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57</v>
      </c>
      <c r="D279" s="232"/>
      <c r="E279" s="233">
        <v>2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155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>
      <c r="A280" s="241">
        <v>51</v>
      </c>
      <c r="B280" s="242" t="s">
        <v>360</v>
      </c>
      <c r="C280" s="253" t="s">
        <v>361</v>
      </c>
      <c r="D280" s="243" t="s">
        <v>218</v>
      </c>
      <c r="E280" s="244">
        <v>2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2.5999999999999998E-4</v>
      </c>
      <c r="O280" s="246">
        <f>ROUND(E280*N280,2)</f>
        <v>0</v>
      </c>
      <c r="P280" s="246">
        <v>0</v>
      </c>
      <c r="Q280" s="246">
        <f>ROUND(E280*P280,2)</f>
        <v>0</v>
      </c>
      <c r="R280" s="246"/>
      <c r="S280" s="246" t="s">
        <v>150</v>
      </c>
      <c r="T280" s="247" t="s">
        <v>151</v>
      </c>
      <c r="U280" s="231">
        <v>0.25</v>
      </c>
      <c r="V280" s="231">
        <f>ROUND(E280*U280,2)</f>
        <v>0.5</v>
      </c>
      <c r="W280" s="231"/>
      <c r="X280" s="231" t="s">
        <v>152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153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347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155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57</v>
      </c>
      <c r="D282" s="232"/>
      <c r="E282" s="233">
        <v>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155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52</v>
      </c>
      <c r="B283" s="242" t="s">
        <v>362</v>
      </c>
      <c r="C283" s="253" t="s">
        <v>363</v>
      </c>
      <c r="D283" s="243" t="s">
        <v>218</v>
      </c>
      <c r="E283" s="244">
        <v>2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3.1E-4</v>
      </c>
      <c r="O283" s="246">
        <f>ROUND(E283*N283,2)</f>
        <v>0</v>
      </c>
      <c r="P283" s="246">
        <v>0</v>
      </c>
      <c r="Q283" s="246">
        <f>ROUND(E283*P283,2)</f>
        <v>0</v>
      </c>
      <c r="R283" s="246"/>
      <c r="S283" s="246" t="s">
        <v>150</v>
      </c>
      <c r="T283" s="247" t="s">
        <v>151</v>
      </c>
      <c r="U283" s="231">
        <v>0.25</v>
      </c>
      <c r="V283" s="231">
        <f>ROUND(E283*U283,2)</f>
        <v>0.5</v>
      </c>
      <c r="W283" s="231"/>
      <c r="X283" s="231" t="s">
        <v>152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153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347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155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57</v>
      </c>
      <c r="D285" s="232"/>
      <c r="E285" s="233">
        <v>2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155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>
      <c r="A286" s="241">
        <v>53</v>
      </c>
      <c r="B286" s="242" t="s">
        <v>364</v>
      </c>
      <c r="C286" s="253" t="s">
        <v>365</v>
      </c>
      <c r="D286" s="243" t="s">
        <v>251</v>
      </c>
      <c r="E286" s="244">
        <v>0.13700000000000001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150</v>
      </c>
      <c r="T286" s="247" t="s">
        <v>151</v>
      </c>
      <c r="U286" s="231">
        <v>1.57</v>
      </c>
      <c r="V286" s="231">
        <f>ROUND(E286*U286,2)</f>
        <v>0.22</v>
      </c>
      <c r="W286" s="231"/>
      <c r="X286" s="231" t="s">
        <v>152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153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366</v>
      </c>
      <c r="D287" s="232"/>
      <c r="E287" s="233">
        <v>0.13700000000000001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155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54</v>
      </c>
      <c r="B288" s="242" t="s">
        <v>367</v>
      </c>
      <c r="C288" s="253" t="s">
        <v>368</v>
      </c>
      <c r="D288" s="243" t="s">
        <v>218</v>
      </c>
      <c r="E288" s="244">
        <v>2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4.4999999999999997E-3</v>
      </c>
      <c r="O288" s="246">
        <f>ROUND(E288*N288,2)</f>
        <v>0.01</v>
      </c>
      <c r="P288" s="246">
        <v>0</v>
      </c>
      <c r="Q288" s="246">
        <f>ROUND(E288*P288,2)</f>
        <v>0</v>
      </c>
      <c r="R288" s="246" t="s">
        <v>275</v>
      </c>
      <c r="S288" s="246" t="s">
        <v>150</v>
      </c>
      <c r="T288" s="247" t="s">
        <v>151</v>
      </c>
      <c r="U288" s="231">
        <v>0</v>
      </c>
      <c r="V288" s="231">
        <f>ROUND(E288*U288,2)</f>
        <v>0</v>
      </c>
      <c r="W288" s="231"/>
      <c r="X288" s="231" t="s">
        <v>276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277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347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155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57</v>
      </c>
      <c r="D290" s="232"/>
      <c r="E290" s="233">
        <v>2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155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>
      <c r="A291" s="235" t="s">
        <v>145</v>
      </c>
      <c r="B291" s="236" t="s">
        <v>91</v>
      </c>
      <c r="C291" s="252" t="s">
        <v>92</v>
      </c>
      <c r="D291" s="237"/>
      <c r="E291" s="238"/>
      <c r="F291" s="239"/>
      <c r="G291" s="239">
        <f>SUMIF(AG292:AG306,"&lt;&gt;NOR",G292:G306)</f>
        <v>0</v>
      </c>
      <c r="H291" s="239"/>
      <c r="I291" s="239">
        <f>SUM(I292:I306)</f>
        <v>0</v>
      </c>
      <c r="J291" s="239"/>
      <c r="K291" s="239">
        <f>SUM(K292:K306)</f>
        <v>0</v>
      </c>
      <c r="L291" s="239"/>
      <c r="M291" s="239">
        <f>SUM(M292:M306)</f>
        <v>0</v>
      </c>
      <c r="N291" s="239"/>
      <c r="O291" s="239">
        <f>SUM(O292:O306)</f>
        <v>0.01</v>
      </c>
      <c r="P291" s="239"/>
      <c r="Q291" s="239">
        <f>SUM(Q292:Q306)</f>
        <v>0</v>
      </c>
      <c r="R291" s="239"/>
      <c r="S291" s="239"/>
      <c r="T291" s="240"/>
      <c r="U291" s="234"/>
      <c r="V291" s="234">
        <f>SUM(V292:V306)</f>
        <v>32.400000000000006</v>
      </c>
      <c r="W291" s="234"/>
      <c r="X291" s="234"/>
      <c r="AG291" t="s">
        <v>146</v>
      </c>
    </row>
    <row r="292" spans="1:60" outlineLevel="1">
      <c r="A292" s="241">
        <v>55</v>
      </c>
      <c r="B292" s="242" t="s">
        <v>369</v>
      </c>
      <c r="C292" s="253" t="s">
        <v>370</v>
      </c>
      <c r="D292" s="243" t="s">
        <v>194</v>
      </c>
      <c r="E292" s="244">
        <v>8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7.6000000000000004E-4</v>
      </c>
      <c r="O292" s="246">
        <f>ROUND(E292*N292,2)</f>
        <v>0.01</v>
      </c>
      <c r="P292" s="246">
        <v>0</v>
      </c>
      <c r="Q292" s="246">
        <f>ROUND(E292*P292,2)</f>
        <v>0</v>
      </c>
      <c r="R292" s="246"/>
      <c r="S292" s="246" t="s">
        <v>150</v>
      </c>
      <c r="T292" s="247" t="s">
        <v>151</v>
      </c>
      <c r="U292" s="231">
        <v>0.29737999999999998</v>
      </c>
      <c r="V292" s="231">
        <f>ROUND(E292*U292,2)</f>
        <v>2.38</v>
      </c>
      <c r="W292" s="231"/>
      <c r="X292" s="231" t="s">
        <v>152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153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5" t="s">
        <v>265</v>
      </c>
      <c r="D293" s="249"/>
      <c r="E293" s="249"/>
      <c r="F293" s="249"/>
      <c r="G293" s="249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371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155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372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155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373</v>
      </c>
      <c r="D296" s="232"/>
      <c r="E296" s="233">
        <v>8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155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1">
      <c r="A297" s="241">
        <v>56</v>
      </c>
      <c r="B297" s="242" t="s">
        <v>374</v>
      </c>
      <c r="C297" s="253" t="s">
        <v>375</v>
      </c>
      <c r="D297" s="243" t="s">
        <v>257</v>
      </c>
      <c r="E297" s="244">
        <v>30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0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150</v>
      </c>
      <c r="T297" s="247" t="s">
        <v>151</v>
      </c>
      <c r="U297" s="231">
        <v>1</v>
      </c>
      <c r="V297" s="231">
        <f>ROUND(E297*U297,2)</f>
        <v>30</v>
      </c>
      <c r="W297" s="231"/>
      <c r="X297" s="231" t="s">
        <v>152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153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376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155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377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155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378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379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155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380</v>
      </c>
      <c r="D302" s="232"/>
      <c r="E302" s="233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155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381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155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188</v>
      </c>
      <c r="D304" s="232"/>
      <c r="E304" s="233">
        <v>30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155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41">
        <v>57</v>
      </c>
      <c r="B305" s="242" t="s">
        <v>382</v>
      </c>
      <c r="C305" s="253" t="s">
        <v>383</v>
      </c>
      <c r="D305" s="243" t="s">
        <v>251</v>
      </c>
      <c r="E305" s="244">
        <v>6.0000000000000001E-3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6"/>
      <c r="S305" s="246" t="s">
        <v>150</v>
      </c>
      <c r="T305" s="247" t="s">
        <v>151</v>
      </c>
      <c r="U305" s="231">
        <v>3.56</v>
      </c>
      <c r="V305" s="231">
        <f>ROUND(E305*U305,2)</f>
        <v>0.02</v>
      </c>
      <c r="W305" s="231"/>
      <c r="X305" s="231" t="s">
        <v>152</v>
      </c>
      <c r="Y305" s="212"/>
      <c r="Z305" s="212"/>
      <c r="AA305" s="212"/>
      <c r="AB305" s="212"/>
      <c r="AC305" s="212"/>
      <c r="AD305" s="212"/>
      <c r="AE305" s="212"/>
      <c r="AF305" s="212"/>
      <c r="AG305" s="212" t="s">
        <v>153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384</v>
      </c>
      <c r="D306" s="232"/>
      <c r="E306" s="233">
        <v>6.0000000000000001E-3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155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>
      <c r="A307" s="235" t="s">
        <v>145</v>
      </c>
      <c r="B307" s="236" t="s">
        <v>93</v>
      </c>
      <c r="C307" s="252" t="s">
        <v>94</v>
      </c>
      <c r="D307" s="237"/>
      <c r="E307" s="238"/>
      <c r="F307" s="239"/>
      <c r="G307" s="239">
        <f>SUMIF(AG308:AG317,"&lt;&gt;NOR",G308:G317)</f>
        <v>0</v>
      </c>
      <c r="H307" s="239"/>
      <c r="I307" s="239">
        <f>SUM(I308:I317)</f>
        <v>0</v>
      </c>
      <c r="J307" s="239"/>
      <c r="K307" s="239">
        <f>SUM(K308:K317)</f>
        <v>0</v>
      </c>
      <c r="L307" s="239"/>
      <c r="M307" s="239">
        <f>SUM(M308:M317)</f>
        <v>0</v>
      </c>
      <c r="N307" s="239"/>
      <c r="O307" s="239">
        <f>SUM(O308:O317)</f>
        <v>0</v>
      </c>
      <c r="P307" s="239"/>
      <c r="Q307" s="239">
        <f>SUM(Q308:Q317)</f>
        <v>0</v>
      </c>
      <c r="R307" s="239"/>
      <c r="S307" s="239"/>
      <c r="T307" s="240"/>
      <c r="U307" s="234"/>
      <c r="V307" s="234">
        <f>SUM(V308:V317)</f>
        <v>2.54</v>
      </c>
      <c r="W307" s="234"/>
      <c r="X307" s="234"/>
      <c r="AG307" t="s">
        <v>146</v>
      </c>
    </row>
    <row r="308" spans="1:60" ht="22.5" outlineLevel="1">
      <c r="A308" s="241">
        <v>58</v>
      </c>
      <c r="B308" s="242" t="s">
        <v>385</v>
      </c>
      <c r="C308" s="253" t="s">
        <v>386</v>
      </c>
      <c r="D308" s="243" t="s">
        <v>218</v>
      </c>
      <c r="E308" s="244">
        <v>4</v>
      </c>
      <c r="F308" s="245"/>
      <c r="G308" s="246">
        <f>ROUND(E308*F308,2)</f>
        <v>0</v>
      </c>
      <c r="H308" s="245"/>
      <c r="I308" s="246">
        <f>ROUND(E308*H308,2)</f>
        <v>0</v>
      </c>
      <c r="J308" s="245"/>
      <c r="K308" s="246">
        <f>ROUND(E308*J308,2)</f>
        <v>0</v>
      </c>
      <c r="L308" s="246">
        <v>21</v>
      </c>
      <c r="M308" s="246">
        <f>G308*(1+L308/100)</f>
        <v>0</v>
      </c>
      <c r="N308" s="246">
        <v>0</v>
      </c>
      <c r="O308" s="246">
        <f>ROUND(E308*N308,2)</f>
        <v>0</v>
      </c>
      <c r="P308" s="246">
        <v>0</v>
      </c>
      <c r="Q308" s="246">
        <f>ROUND(E308*P308,2)</f>
        <v>0</v>
      </c>
      <c r="R308" s="246"/>
      <c r="S308" s="246" t="s">
        <v>150</v>
      </c>
      <c r="T308" s="247" t="s">
        <v>151</v>
      </c>
      <c r="U308" s="231">
        <v>0.06</v>
      </c>
      <c r="V308" s="231">
        <f>ROUND(E308*U308,2)</f>
        <v>0.24</v>
      </c>
      <c r="W308" s="231"/>
      <c r="X308" s="231" t="s">
        <v>152</v>
      </c>
      <c r="Y308" s="212"/>
      <c r="Z308" s="212"/>
      <c r="AA308" s="212"/>
      <c r="AB308" s="212"/>
      <c r="AC308" s="212"/>
      <c r="AD308" s="212"/>
      <c r="AE308" s="212"/>
      <c r="AF308" s="212"/>
      <c r="AG308" s="212" t="s">
        <v>153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319</v>
      </c>
      <c r="D309" s="232"/>
      <c r="E309" s="233">
        <v>4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155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1">
      <c r="A310" s="241">
        <v>59</v>
      </c>
      <c r="B310" s="242" t="s">
        <v>387</v>
      </c>
      <c r="C310" s="253" t="s">
        <v>388</v>
      </c>
      <c r="D310" s="243" t="s">
        <v>218</v>
      </c>
      <c r="E310" s="244">
        <v>4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6">
        <v>0</v>
      </c>
      <c r="O310" s="246">
        <f>ROUND(E310*N310,2)</f>
        <v>0</v>
      </c>
      <c r="P310" s="246">
        <v>0</v>
      </c>
      <c r="Q310" s="246">
        <f>ROUND(E310*P310,2)</f>
        <v>0</v>
      </c>
      <c r="R310" s="246"/>
      <c r="S310" s="246" t="s">
        <v>150</v>
      </c>
      <c r="T310" s="247" t="s">
        <v>151</v>
      </c>
      <c r="U310" s="231">
        <v>0.25</v>
      </c>
      <c r="V310" s="231">
        <f>ROUND(E310*U310,2)</f>
        <v>1</v>
      </c>
      <c r="W310" s="231"/>
      <c r="X310" s="231" t="s">
        <v>152</v>
      </c>
      <c r="Y310" s="212"/>
      <c r="Z310" s="212"/>
      <c r="AA310" s="212"/>
      <c r="AB310" s="212"/>
      <c r="AC310" s="212"/>
      <c r="AD310" s="212"/>
      <c r="AE310" s="212"/>
      <c r="AF310" s="212"/>
      <c r="AG310" s="212" t="s">
        <v>153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319</v>
      </c>
      <c r="D311" s="232"/>
      <c r="E311" s="233">
        <v>4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155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60</v>
      </c>
      <c r="B312" s="242" t="s">
        <v>389</v>
      </c>
      <c r="C312" s="253" t="s">
        <v>390</v>
      </c>
      <c r="D312" s="243" t="s">
        <v>218</v>
      </c>
      <c r="E312" s="244">
        <v>4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2.9999999999999997E-4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150</v>
      </c>
      <c r="T312" s="247" t="s">
        <v>151</v>
      </c>
      <c r="U312" s="231">
        <v>0.16500000000000001</v>
      </c>
      <c r="V312" s="231">
        <f>ROUND(E312*U312,2)</f>
        <v>0.66</v>
      </c>
      <c r="W312" s="231"/>
      <c r="X312" s="231" t="s">
        <v>152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153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319</v>
      </c>
      <c r="D313" s="232"/>
      <c r="E313" s="233">
        <v>4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155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41">
        <v>61</v>
      </c>
      <c r="B314" s="242" t="s">
        <v>391</v>
      </c>
      <c r="C314" s="253" t="s">
        <v>392</v>
      </c>
      <c r="D314" s="243" t="s">
        <v>218</v>
      </c>
      <c r="E314" s="244">
        <v>8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150</v>
      </c>
      <c r="T314" s="247" t="s">
        <v>151</v>
      </c>
      <c r="U314" s="231">
        <v>0.08</v>
      </c>
      <c r="V314" s="231">
        <f>ROUND(E314*U314,2)</f>
        <v>0.64</v>
      </c>
      <c r="W314" s="231"/>
      <c r="X314" s="231" t="s">
        <v>152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153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393</v>
      </c>
      <c r="D315" s="232"/>
      <c r="E315" s="233">
        <v>8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155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41">
        <v>62</v>
      </c>
      <c r="B316" s="242" t="s">
        <v>394</v>
      </c>
      <c r="C316" s="253" t="s">
        <v>395</v>
      </c>
      <c r="D316" s="243" t="s">
        <v>251</v>
      </c>
      <c r="E316" s="244">
        <v>1E-3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6">
        <v>0</v>
      </c>
      <c r="O316" s="246">
        <f>ROUND(E316*N316,2)</f>
        <v>0</v>
      </c>
      <c r="P316" s="246">
        <v>0</v>
      </c>
      <c r="Q316" s="246">
        <f>ROUND(E316*P316,2)</f>
        <v>0</v>
      </c>
      <c r="R316" s="246"/>
      <c r="S316" s="246" t="s">
        <v>150</v>
      </c>
      <c r="T316" s="247" t="s">
        <v>151</v>
      </c>
      <c r="U316" s="231">
        <v>2.58</v>
      </c>
      <c r="V316" s="231">
        <f>ROUND(E316*U316,2)</f>
        <v>0</v>
      </c>
      <c r="W316" s="231"/>
      <c r="X316" s="231" t="s">
        <v>152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153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396</v>
      </c>
      <c r="D317" s="232"/>
      <c r="E317" s="233">
        <v>1E-3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155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>
      <c r="A318" s="235" t="s">
        <v>145</v>
      </c>
      <c r="B318" s="236" t="s">
        <v>95</v>
      </c>
      <c r="C318" s="252" t="s">
        <v>96</v>
      </c>
      <c r="D318" s="237"/>
      <c r="E318" s="238"/>
      <c r="F318" s="239"/>
      <c r="G318" s="239">
        <f>SUMIF(AG319:AG323,"&lt;&gt;NOR",G319:G323)</f>
        <v>0</v>
      </c>
      <c r="H318" s="239"/>
      <c r="I318" s="239">
        <f>SUM(I319:I323)</f>
        <v>0</v>
      </c>
      <c r="J318" s="239"/>
      <c r="K318" s="239">
        <f>SUM(K319:K323)</f>
        <v>0</v>
      </c>
      <c r="L318" s="239"/>
      <c r="M318" s="239">
        <f>SUM(M319:M323)</f>
        <v>0</v>
      </c>
      <c r="N318" s="239"/>
      <c r="O318" s="239">
        <f>SUM(O319:O323)</f>
        <v>0.17</v>
      </c>
      <c r="P318" s="239"/>
      <c r="Q318" s="239">
        <f>SUM(Q319:Q323)</f>
        <v>0</v>
      </c>
      <c r="R318" s="239"/>
      <c r="S318" s="239"/>
      <c r="T318" s="240"/>
      <c r="U318" s="234"/>
      <c r="V318" s="234">
        <f>SUM(V319:V323)</f>
        <v>4.5600000000000005</v>
      </c>
      <c r="W318" s="234"/>
      <c r="X318" s="234"/>
      <c r="AG318" t="s">
        <v>146</v>
      </c>
    </row>
    <row r="319" spans="1:60" outlineLevel="1">
      <c r="A319" s="241">
        <v>63</v>
      </c>
      <c r="B319" s="242" t="s">
        <v>397</v>
      </c>
      <c r="C319" s="253" t="s">
        <v>398</v>
      </c>
      <c r="D319" s="243" t="s">
        <v>218</v>
      </c>
      <c r="E319" s="244">
        <v>4</v>
      </c>
      <c r="F319" s="245"/>
      <c r="G319" s="246">
        <f>ROUND(E319*F319,2)</f>
        <v>0</v>
      </c>
      <c r="H319" s="245"/>
      <c r="I319" s="246">
        <f>ROUND(E319*H319,2)</f>
        <v>0</v>
      </c>
      <c r="J319" s="245"/>
      <c r="K319" s="246">
        <f>ROUND(E319*J319,2)</f>
        <v>0</v>
      </c>
      <c r="L319" s="246">
        <v>21</v>
      </c>
      <c r="M319" s="246">
        <f>G319*(1+L319/100)</f>
        <v>0</v>
      </c>
      <c r="N319" s="246">
        <v>4.2700000000000002E-2</v>
      </c>
      <c r="O319" s="246">
        <f>ROUND(E319*N319,2)</f>
        <v>0.17</v>
      </c>
      <c r="P319" s="246">
        <v>0</v>
      </c>
      <c r="Q319" s="246">
        <f>ROUND(E319*P319,2)</f>
        <v>0</v>
      </c>
      <c r="R319" s="246"/>
      <c r="S319" s="246" t="s">
        <v>150</v>
      </c>
      <c r="T319" s="247" t="s">
        <v>151</v>
      </c>
      <c r="U319" s="231">
        <v>1.008</v>
      </c>
      <c r="V319" s="231">
        <f>ROUND(E319*U319,2)</f>
        <v>4.03</v>
      </c>
      <c r="W319" s="231"/>
      <c r="X319" s="231" t="s">
        <v>152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153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399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155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400</v>
      </c>
      <c r="D321" s="232"/>
      <c r="E321" s="233">
        <v>4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155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64</v>
      </c>
      <c r="B322" s="242" t="s">
        <v>401</v>
      </c>
      <c r="C322" s="253" t="s">
        <v>402</v>
      </c>
      <c r="D322" s="243" t="s">
        <v>251</v>
      </c>
      <c r="E322" s="244">
        <v>0.17100000000000001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0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 t="s">
        <v>150</v>
      </c>
      <c r="T322" s="247" t="s">
        <v>151</v>
      </c>
      <c r="U322" s="231">
        <v>3.08</v>
      </c>
      <c r="V322" s="231">
        <f>ROUND(E322*U322,2)</f>
        <v>0.53</v>
      </c>
      <c r="W322" s="231"/>
      <c r="X322" s="231" t="s">
        <v>152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153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403</v>
      </c>
      <c r="D323" s="232"/>
      <c r="E323" s="233">
        <v>0.17100000000000001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155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>
      <c r="A324" s="235" t="s">
        <v>145</v>
      </c>
      <c r="B324" s="236" t="s">
        <v>97</v>
      </c>
      <c r="C324" s="252" t="s">
        <v>98</v>
      </c>
      <c r="D324" s="237"/>
      <c r="E324" s="238"/>
      <c r="F324" s="239"/>
      <c r="G324" s="239">
        <f>SUMIF(AG325:AG357,"&lt;&gt;NOR",G325:G357)</f>
        <v>0</v>
      </c>
      <c r="H324" s="239"/>
      <c r="I324" s="239">
        <f>SUM(I325:I357)</f>
        <v>0</v>
      </c>
      <c r="J324" s="239"/>
      <c r="K324" s="239">
        <f>SUM(K325:K357)</f>
        <v>0</v>
      </c>
      <c r="L324" s="239"/>
      <c r="M324" s="239">
        <f>SUM(M325:M357)</f>
        <v>0</v>
      </c>
      <c r="N324" s="239"/>
      <c r="O324" s="239">
        <f>SUM(O325:O357)</f>
        <v>0.42000000000000004</v>
      </c>
      <c r="P324" s="239"/>
      <c r="Q324" s="239">
        <f>SUM(Q325:Q357)</f>
        <v>0</v>
      </c>
      <c r="R324" s="239"/>
      <c r="S324" s="239"/>
      <c r="T324" s="240"/>
      <c r="U324" s="234"/>
      <c r="V324" s="234">
        <f>SUM(V325:V357)</f>
        <v>28.729999999999997</v>
      </c>
      <c r="W324" s="234"/>
      <c r="X324" s="234"/>
      <c r="AG324" t="s">
        <v>146</v>
      </c>
    </row>
    <row r="325" spans="1:60" outlineLevel="1">
      <c r="A325" s="241">
        <v>65</v>
      </c>
      <c r="B325" s="242" t="s">
        <v>404</v>
      </c>
      <c r="C325" s="253" t="s">
        <v>405</v>
      </c>
      <c r="D325" s="243" t="s">
        <v>218</v>
      </c>
      <c r="E325" s="244">
        <v>4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150</v>
      </c>
      <c r="T325" s="247" t="s">
        <v>151</v>
      </c>
      <c r="U325" s="231">
        <v>1.45</v>
      </c>
      <c r="V325" s="231">
        <f>ROUND(E325*U325,2)</f>
        <v>5.8</v>
      </c>
      <c r="W325" s="231"/>
      <c r="X325" s="231" t="s">
        <v>152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153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406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155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55</v>
      </c>
      <c r="D327" s="232"/>
      <c r="E327" s="233">
        <v>1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155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407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155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55</v>
      </c>
      <c r="D329" s="232"/>
      <c r="E329" s="233">
        <v>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155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408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155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55</v>
      </c>
      <c r="D331" s="232"/>
      <c r="E331" s="233">
        <v>1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155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409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155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55</v>
      </c>
      <c r="D333" s="232"/>
      <c r="E333" s="233">
        <v>1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155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1">
        <v>66</v>
      </c>
      <c r="B334" s="242" t="s">
        <v>410</v>
      </c>
      <c r="C334" s="253" t="s">
        <v>411</v>
      </c>
      <c r="D334" s="243" t="s">
        <v>218</v>
      </c>
      <c r="E334" s="244">
        <v>4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0</v>
      </c>
      <c r="O334" s="246">
        <f>ROUND(E334*N334,2)</f>
        <v>0</v>
      </c>
      <c r="P334" s="246">
        <v>0</v>
      </c>
      <c r="Q334" s="246">
        <f>ROUND(E334*P334,2)</f>
        <v>0</v>
      </c>
      <c r="R334" s="246"/>
      <c r="S334" s="246" t="s">
        <v>150</v>
      </c>
      <c r="T334" s="247" t="s">
        <v>151</v>
      </c>
      <c r="U334" s="231">
        <v>0.78</v>
      </c>
      <c r="V334" s="231">
        <f>ROUND(E334*U334,2)</f>
        <v>3.12</v>
      </c>
      <c r="W334" s="231"/>
      <c r="X334" s="231" t="s">
        <v>152</v>
      </c>
      <c r="Y334" s="212"/>
      <c r="Z334" s="212"/>
      <c r="AA334" s="212"/>
      <c r="AB334" s="212"/>
      <c r="AC334" s="212"/>
      <c r="AD334" s="212"/>
      <c r="AE334" s="212"/>
      <c r="AF334" s="212"/>
      <c r="AG334" s="212" t="s">
        <v>153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319</v>
      </c>
      <c r="D335" s="232"/>
      <c r="E335" s="233">
        <v>4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155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>
      <c r="A336" s="241">
        <v>67</v>
      </c>
      <c r="B336" s="242" t="s">
        <v>412</v>
      </c>
      <c r="C336" s="253" t="s">
        <v>413</v>
      </c>
      <c r="D336" s="243" t="s">
        <v>218</v>
      </c>
      <c r="E336" s="244">
        <v>2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0</v>
      </c>
      <c r="O336" s="246">
        <f>ROUND(E336*N336,2)</f>
        <v>0</v>
      </c>
      <c r="P336" s="246">
        <v>0</v>
      </c>
      <c r="Q336" s="246">
        <f>ROUND(E336*P336,2)</f>
        <v>0</v>
      </c>
      <c r="R336" s="246"/>
      <c r="S336" s="246" t="s">
        <v>150</v>
      </c>
      <c r="T336" s="247" t="s">
        <v>151</v>
      </c>
      <c r="U336" s="231">
        <v>9.3870000000000005</v>
      </c>
      <c r="V336" s="231">
        <f>ROUND(E336*U336,2)</f>
        <v>18.77</v>
      </c>
      <c r="W336" s="231"/>
      <c r="X336" s="231" t="s">
        <v>152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153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347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155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57</v>
      </c>
      <c r="D338" s="232"/>
      <c r="E338" s="233">
        <v>2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155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1">
        <v>68</v>
      </c>
      <c r="B339" s="242" t="s">
        <v>414</v>
      </c>
      <c r="C339" s="253" t="s">
        <v>415</v>
      </c>
      <c r="D339" s="243" t="s">
        <v>251</v>
      </c>
      <c r="E339" s="244">
        <v>0.43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6">
        <v>0</v>
      </c>
      <c r="O339" s="246">
        <f>ROUND(E339*N339,2)</f>
        <v>0</v>
      </c>
      <c r="P339" s="246">
        <v>0</v>
      </c>
      <c r="Q339" s="246">
        <f>ROUND(E339*P339,2)</f>
        <v>0</v>
      </c>
      <c r="R339" s="246"/>
      <c r="S339" s="246" t="s">
        <v>150</v>
      </c>
      <c r="T339" s="247" t="s">
        <v>151</v>
      </c>
      <c r="U339" s="231">
        <v>2.42</v>
      </c>
      <c r="V339" s="231">
        <f>ROUND(E339*U339,2)</f>
        <v>1.04</v>
      </c>
      <c r="W339" s="231"/>
      <c r="X339" s="231" t="s">
        <v>152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153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416</v>
      </c>
      <c r="D340" s="232"/>
      <c r="E340" s="233">
        <v>0.43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155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41">
        <v>69</v>
      </c>
      <c r="B341" s="242" t="s">
        <v>417</v>
      </c>
      <c r="C341" s="253" t="s">
        <v>418</v>
      </c>
      <c r="D341" s="243" t="s">
        <v>218</v>
      </c>
      <c r="E341" s="244">
        <v>4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6">
        <v>7.5000000000000002E-4</v>
      </c>
      <c r="O341" s="246">
        <f>ROUND(E341*N341,2)</f>
        <v>0</v>
      </c>
      <c r="P341" s="246">
        <v>0</v>
      </c>
      <c r="Q341" s="246">
        <f>ROUND(E341*P341,2)</f>
        <v>0</v>
      </c>
      <c r="R341" s="246" t="s">
        <v>275</v>
      </c>
      <c r="S341" s="246" t="s">
        <v>150</v>
      </c>
      <c r="T341" s="247" t="s">
        <v>151</v>
      </c>
      <c r="U341" s="231">
        <v>0</v>
      </c>
      <c r="V341" s="231">
        <f>ROUND(E341*U341,2)</f>
        <v>0</v>
      </c>
      <c r="W341" s="231"/>
      <c r="X341" s="231" t="s">
        <v>276</v>
      </c>
      <c r="Y341" s="212"/>
      <c r="Z341" s="212"/>
      <c r="AA341" s="212"/>
      <c r="AB341" s="212"/>
      <c r="AC341" s="212"/>
      <c r="AD341" s="212"/>
      <c r="AE341" s="212"/>
      <c r="AF341" s="212"/>
      <c r="AG341" s="212" t="s">
        <v>277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319</v>
      </c>
      <c r="D342" s="232"/>
      <c r="E342" s="233">
        <v>4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155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>
      <c r="A343" s="241">
        <v>70</v>
      </c>
      <c r="B343" s="242" t="s">
        <v>419</v>
      </c>
      <c r="C343" s="253" t="s">
        <v>420</v>
      </c>
      <c r="D343" s="243" t="s">
        <v>218</v>
      </c>
      <c r="E343" s="244">
        <v>4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3.6000000000000002E-4</v>
      </c>
      <c r="O343" s="246">
        <f>ROUND(E343*N343,2)</f>
        <v>0</v>
      </c>
      <c r="P343" s="246">
        <v>0</v>
      </c>
      <c r="Q343" s="246">
        <f>ROUND(E343*P343,2)</f>
        <v>0</v>
      </c>
      <c r="R343" s="246" t="s">
        <v>275</v>
      </c>
      <c r="S343" s="246" t="s">
        <v>150</v>
      </c>
      <c r="T343" s="247" t="s">
        <v>151</v>
      </c>
      <c r="U343" s="231">
        <v>0</v>
      </c>
      <c r="V343" s="231">
        <f>ROUND(E343*U343,2)</f>
        <v>0</v>
      </c>
      <c r="W343" s="231"/>
      <c r="X343" s="231" t="s">
        <v>276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421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319</v>
      </c>
      <c r="D344" s="232"/>
      <c r="E344" s="233">
        <v>4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155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41">
        <v>71</v>
      </c>
      <c r="B345" s="242" t="s">
        <v>422</v>
      </c>
      <c r="C345" s="253" t="s">
        <v>423</v>
      </c>
      <c r="D345" s="243" t="s">
        <v>218</v>
      </c>
      <c r="E345" s="244">
        <v>4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2.5999999999999999E-2</v>
      </c>
      <c r="O345" s="246">
        <f>ROUND(E345*N345,2)</f>
        <v>0.1</v>
      </c>
      <c r="P345" s="246">
        <v>0</v>
      </c>
      <c r="Q345" s="246">
        <f>ROUND(E345*P345,2)</f>
        <v>0</v>
      </c>
      <c r="R345" s="246" t="s">
        <v>275</v>
      </c>
      <c r="S345" s="246" t="s">
        <v>150</v>
      </c>
      <c r="T345" s="247" t="s">
        <v>151</v>
      </c>
      <c r="U345" s="231">
        <v>0</v>
      </c>
      <c r="V345" s="231">
        <f>ROUND(E345*U345,2)</f>
        <v>0</v>
      </c>
      <c r="W345" s="231"/>
      <c r="X345" s="231" t="s">
        <v>276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277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424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155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406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155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55</v>
      </c>
      <c r="D348" s="232"/>
      <c r="E348" s="233">
        <v>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155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407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155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55</v>
      </c>
      <c r="D350" s="232"/>
      <c r="E350" s="233">
        <v>1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155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408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155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55</v>
      </c>
      <c r="D352" s="232"/>
      <c r="E352" s="233">
        <v>1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155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409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55</v>
      </c>
      <c r="D354" s="232"/>
      <c r="E354" s="233">
        <v>1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155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41">
        <v>72</v>
      </c>
      <c r="B355" s="242" t="s">
        <v>425</v>
      </c>
      <c r="C355" s="253" t="s">
        <v>426</v>
      </c>
      <c r="D355" s="243" t="s">
        <v>228</v>
      </c>
      <c r="E355" s="244">
        <v>2</v>
      </c>
      <c r="F355" s="245"/>
      <c r="G355" s="246">
        <f>ROUND(E355*F355,2)</f>
        <v>0</v>
      </c>
      <c r="H355" s="245"/>
      <c r="I355" s="246">
        <f>ROUND(E355*H355,2)</f>
        <v>0</v>
      </c>
      <c r="J355" s="245"/>
      <c r="K355" s="246">
        <f>ROUND(E355*J355,2)</f>
        <v>0</v>
      </c>
      <c r="L355" s="246">
        <v>21</v>
      </c>
      <c r="M355" s="246">
        <f>G355*(1+L355/100)</f>
        <v>0</v>
      </c>
      <c r="N355" s="246">
        <v>0.161</v>
      </c>
      <c r="O355" s="246">
        <f>ROUND(E355*N355,2)</f>
        <v>0.32</v>
      </c>
      <c r="P355" s="246">
        <v>0</v>
      </c>
      <c r="Q355" s="246">
        <f>ROUND(E355*P355,2)</f>
        <v>0</v>
      </c>
      <c r="R355" s="246" t="s">
        <v>275</v>
      </c>
      <c r="S355" s="246" t="s">
        <v>150</v>
      </c>
      <c r="T355" s="247" t="s">
        <v>151</v>
      </c>
      <c r="U355" s="231">
        <v>0</v>
      </c>
      <c r="V355" s="231">
        <f>ROUND(E355*U355,2)</f>
        <v>0</v>
      </c>
      <c r="W355" s="231"/>
      <c r="X355" s="231" t="s">
        <v>276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277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347</v>
      </c>
      <c r="D356" s="232"/>
      <c r="E356" s="233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155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57</v>
      </c>
      <c r="D357" s="232"/>
      <c r="E357" s="233">
        <v>2</v>
      </c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155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>
      <c r="A358" s="235" t="s">
        <v>145</v>
      </c>
      <c r="B358" s="236" t="s">
        <v>99</v>
      </c>
      <c r="C358" s="252" t="s">
        <v>100</v>
      </c>
      <c r="D358" s="237"/>
      <c r="E358" s="238"/>
      <c r="F358" s="239"/>
      <c r="G358" s="239">
        <f>SUMIF(AG359:AG422,"&lt;&gt;NOR",G359:G422)</f>
        <v>0</v>
      </c>
      <c r="H358" s="239"/>
      <c r="I358" s="239">
        <f>SUM(I359:I422)</f>
        <v>0</v>
      </c>
      <c r="J358" s="239"/>
      <c r="K358" s="239">
        <f>SUM(K359:K422)</f>
        <v>0</v>
      </c>
      <c r="L358" s="239"/>
      <c r="M358" s="239">
        <f>SUM(M359:M422)</f>
        <v>0</v>
      </c>
      <c r="N358" s="239"/>
      <c r="O358" s="239">
        <f>SUM(O359:O422)</f>
        <v>1.7800000000000002</v>
      </c>
      <c r="P358" s="239"/>
      <c r="Q358" s="239">
        <f>SUM(Q359:Q422)</f>
        <v>0</v>
      </c>
      <c r="R358" s="239"/>
      <c r="S358" s="239"/>
      <c r="T358" s="240"/>
      <c r="U358" s="234"/>
      <c r="V358" s="234">
        <f>SUM(V359:V422)</f>
        <v>79.16</v>
      </c>
      <c r="W358" s="234"/>
      <c r="X358" s="234"/>
      <c r="AG358" t="s">
        <v>146</v>
      </c>
    </row>
    <row r="359" spans="1:60" outlineLevel="1">
      <c r="A359" s="241">
        <v>73</v>
      </c>
      <c r="B359" s="242" t="s">
        <v>427</v>
      </c>
      <c r="C359" s="253" t="s">
        <v>428</v>
      </c>
      <c r="D359" s="243" t="s">
        <v>194</v>
      </c>
      <c r="E359" s="244">
        <v>58.45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0</v>
      </c>
      <c r="O359" s="246">
        <f>ROUND(E359*N359,2)</f>
        <v>0</v>
      </c>
      <c r="P359" s="246">
        <v>0</v>
      </c>
      <c r="Q359" s="246">
        <f>ROUND(E359*P359,2)</f>
        <v>0</v>
      </c>
      <c r="R359" s="246"/>
      <c r="S359" s="246" t="s">
        <v>150</v>
      </c>
      <c r="T359" s="247" t="s">
        <v>151</v>
      </c>
      <c r="U359" s="231">
        <v>0.24</v>
      </c>
      <c r="V359" s="231">
        <f>ROUND(E359*U359,2)</f>
        <v>14.03</v>
      </c>
      <c r="W359" s="231"/>
      <c r="X359" s="231" t="s">
        <v>152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429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174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155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430</v>
      </c>
      <c r="D361" s="232"/>
      <c r="E361" s="233">
        <v>17.100000000000001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155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431</v>
      </c>
      <c r="D362" s="232"/>
      <c r="E362" s="233">
        <v>-1.6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155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162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155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432</v>
      </c>
      <c r="D364" s="232"/>
      <c r="E364" s="233">
        <v>16.7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155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433</v>
      </c>
      <c r="D365" s="232"/>
      <c r="E365" s="233">
        <v>-1.6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155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434</v>
      </c>
      <c r="D366" s="232"/>
      <c r="E366" s="233">
        <v>-1.5</v>
      </c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155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167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155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432</v>
      </c>
      <c r="D368" s="232"/>
      <c r="E368" s="233">
        <v>16.7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155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433</v>
      </c>
      <c r="D369" s="232"/>
      <c r="E369" s="233">
        <v>-1.6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155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434</v>
      </c>
      <c r="D370" s="232"/>
      <c r="E370" s="233">
        <v>-1.5</v>
      </c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155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435</v>
      </c>
      <c r="D371" s="232"/>
      <c r="E371" s="233">
        <v>0.35</v>
      </c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155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182</v>
      </c>
      <c r="D372" s="232"/>
      <c r="E372" s="233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155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436</v>
      </c>
      <c r="D373" s="232"/>
      <c r="E373" s="233">
        <v>17</v>
      </c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155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431</v>
      </c>
      <c r="D374" s="232"/>
      <c r="E374" s="233">
        <v>-1.6</v>
      </c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155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2.5" outlineLevel="1">
      <c r="A375" s="241">
        <v>74</v>
      </c>
      <c r="B375" s="242" t="s">
        <v>437</v>
      </c>
      <c r="C375" s="253" t="s">
        <v>438</v>
      </c>
      <c r="D375" s="243" t="s">
        <v>149</v>
      </c>
      <c r="E375" s="244">
        <v>63.561399999999999</v>
      </c>
      <c r="F375" s="245"/>
      <c r="G375" s="246">
        <f>ROUND(E375*F375,2)</f>
        <v>0</v>
      </c>
      <c r="H375" s="245"/>
      <c r="I375" s="246">
        <f>ROUND(E375*H375,2)</f>
        <v>0</v>
      </c>
      <c r="J375" s="245"/>
      <c r="K375" s="246">
        <f>ROUND(E375*J375,2)</f>
        <v>0</v>
      </c>
      <c r="L375" s="246">
        <v>21</v>
      </c>
      <c r="M375" s="246">
        <f>G375*(1+L375/100)</f>
        <v>0</v>
      </c>
      <c r="N375" s="246">
        <v>5.0400000000000002E-3</v>
      </c>
      <c r="O375" s="246">
        <f>ROUND(E375*N375,2)</f>
        <v>0.32</v>
      </c>
      <c r="P375" s="246">
        <v>0</v>
      </c>
      <c r="Q375" s="246">
        <f>ROUND(E375*P375,2)</f>
        <v>0</v>
      </c>
      <c r="R375" s="246"/>
      <c r="S375" s="246" t="s">
        <v>150</v>
      </c>
      <c r="T375" s="247" t="s">
        <v>151</v>
      </c>
      <c r="U375" s="231">
        <v>0.98</v>
      </c>
      <c r="V375" s="231">
        <f>ROUND(E375*U375,2)</f>
        <v>62.29</v>
      </c>
      <c r="W375" s="231"/>
      <c r="X375" s="231" t="s">
        <v>152</v>
      </c>
      <c r="Y375" s="212"/>
      <c r="Z375" s="212"/>
      <c r="AA375" s="212"/>
      <c r="AB375" s="212"/>
      <c r="AC375" s="212"/>
      <c r="AD375" s="212"/>
      <c r="AE375" s="212"/>
      <c r="AF375" s="212"/>
      <c r="AG375" s="212" t="s">
        <v>429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439</v>
      </c>
      <c r="D376" s="232"/>
      <c r="E376" s="233"/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155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174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155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175</v>
      </c>
      <c r="D378" s="232"/>
      <c r="E378" s="233">
        <v>16.2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155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176</v>
      </c>
      <c r="D379" s="232"/>
      <c r="E379" s="233">
        <v>0.35699999999999998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155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177</v>
      </c>
      <c r="D380" s="232"/>
      <c r="E380" s="233">
        <v>-0.13200000000000001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155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162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155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178</v>
      </c>
      <c r="D382" s="232"/>
      <c r="E382" s="233">
        <v>14.756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155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179</v>
      </c>
      <c r="D383" s="232"/>
      <c r="E383" s="233">
        <v>0.16200000000000001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155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180</v>
      </c>
      <c r="D384" s="232"/>
      <c r="E384" s="233">
        <v>0.66639999999999999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155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167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155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178</v>
      </c>
      <c r="D386" s="232"/>
      <c r="E386" s="233">
        <v>14.756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155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179</v>
      </c>
      <c r="D387" s="232"/>
      <c r="E387" s="233">
        <v>0.16200000000000001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155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180</v>
      </c>
      <c r="D388" s="232"/>
      <c r="E388" s="233">
        <v>0.66639999999999999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155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181</v>
      </c>
      <c r="D389" s="232"/>
      <c r="E389" s="233">
        <v>-0.14000000000000001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155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182</v>
      </c>
      <c r="D390" s="232"/>
      <c r="E390" s="233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155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183</v>
      </c>
      <c r="D391" s="232"/>
      <c r="E391" s="233">
        <v>15.5465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155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180</v>
      </c>
      <c r="D392" s="232"/>
      <c r="E392" s="233">
        <v>0.66639999999999999</v>
      </c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155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184</v>
      </c>
      <c r="D393" s="232"/>
      <c r="E393" s="233">
        <v>-0.1053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155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41">
        <v>75</v>
      </c>
      <c r="B394" s="242" t="s">
        <v>440</v>
      </c>
      <c r="C394" s="253" t="s">
        <v>441</v>
      </c>
      <c r="D394" s="243" t="s">
        <v>149</v>
      </c>
      <c r="E394" s="244">
        <v>63.561399999999999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6">
        <v>2.9999999999999997E-4</v>
      </c>
      <c r="O394" s="246">
        <f>ROUND(E394*N394,2)</f>
        <v>0.02</v>
      </c>
      <c r="P394" s="246">
        <v>0</v>
      </c>
      <c r="Q394" s="246">
        <f>ROUND(E394*P394,2)</f>
        <v>0</v>
      </c>
      <c r="R394" s="246"/>
      <c r="S394" s="246" t="s">
        <v>150</v>
      </c>
      <c r="T394" s="247" t="s">
        <v>151</v>
      </c>
      <c r="U394" s="231">
        <v>0</v>
      </c>
      <c r="V394" s="231">
        <f>ROUND(E394*U394,2)</f>
        <v>0</v>
      </c>
      <c r="W394" s="231"/>
      <c r="X394" s="231" t="s">
        <v>152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429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442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155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443</v>
      </c>
      <c r="D396" s="232"/>
      <c r="E396" s="233">
        <v>63.561399999999999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155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41">
        <v>76</v>
      </c>
      <c r="B397" s="242" t="s">
        <v>444</v>
      </c>
      <c r="C397" s="253" t="s">
        <v>445</v>
      </c>
      <c r="D397" s="243" t="s">
        <v>251</v>
      </c>
      <c r="E397" s="244">
        <v>1.778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6">
        <v>0</v>
      </c>
      <c r="O397" s="246">
        <f>ROUND(E397*N397,2)</f>
        <v>0</v>
      </c>
      <c r="P397" s="246">
        <v>0</v>
      </c>
      <c r="Q397" s="246">
        <f>ROUND(E397*P397,2)</f>
        <v>0</v>
      </c>
      <c r="R397" s="246"/>
      <c r="S397" s="246" t="s">
        <v>150</v>
      </c>
      <c r="T397" s="247" t="s">
        <v>151</v>
      </c>
      <c r="U397" s="231">
        <v>1.6</v>
      </c>
      <c r="V397" s="231">
        <f>ROUND(E397*U397,2)</f>
        <v>2.84</v>
      </c>
      <c r="W397" s="231"/>
      <c r="X397" s="231" t="s">
        <v>152</v>
      </c>
      <c r="Y397" s="212"/>
      <c r="Z397" s="212"/>
      <c r="AA397" s="212"/>
      <c r="AB397" s="212"/>
      <c r="AC397" s="212"/>
      <c r="AD397" s="212"/>
      <c r="AE397" s="212"/>
      <c r="AF397" s="212"/>
      <c r="AG397" s="212" t="s">
        <v>446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447</v>
      </c>
      <c r="D398" s="232"/>
      <c r="E398" s="233">
        <v>1.778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155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41">
        <v>77</v>
      </c>
      <c r="B399" s="242" t="s">
        <v>448</v>
      </c>
      <c r="C399" s="253" t="s">
        <v>449</v>
      </c>
      <c r="D399" s="243" t="s">
        <v>149</v>
      </c>
      <c r="E399" s="244">
        <v>69.917540000000002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6">
        <v>1.9199999999999998E-2</v>
      </c>
      <c r="O399" s="246">
        <f>ROUND(E399*N399,2)</f>
        <v>1.34</v>
      </c>
      <c r="P399" s="246">
        <v>0</v>
      </c>
      <c r="Q399" s="246">
        <f>ROUND(E399*P399,2)</f>
        <v>0</v>
      </c>
      <c r="R399" s="246" t="s">
        <v>275</v>
      </c>
      <c r="S399" s="246" t="s">
        <v>150</v>
      </c>
      <c r="T399" s="247" t="s">
        <v>151</v>
      </c>
      <c r="U399" s="231">
        <v>0</v>
      </c>
      <c r="V399" s="231">
        <f>ROUND(E399*U399,2)</f>
        <v>0</v>
      </c>
      <c r="W399" s="231"/>
      <c r="X399" s="231" t="s">
        <v>276</v>
      </c>
      <c r="Y399" s="212"/>
      <c r="Z399" s="212"/>
      <c r="AA399" s="212"/>
      <c r="AB399" s="212"/>
      <c r="AC399" s="212"/>
      <c r="AD399" s="212"/>
      <c r="AE399" s="212"/>
      <c r="AF399" s="212"/>
      <c r="AG399" s="212" t="s">
        <v>421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439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155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174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155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450</v>
      </c>
      <c r="D402" s="232"/>
      <c r="E402" s="233">
        <v>17.82</v>
      </c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155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451</v>
      </c>
      <c r="D403" s="232"/>
      <c r="E403" s="233">
        <v>0.39269999999999999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155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452</v>
      </c>
      <c r="D404" s="232"/>
      <c r="E404" s="233">
        <v>-0.1452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155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162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155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453</v>
      </c>
      <c r="D406" s="232"/>
      <c r="E406" s="233">
        <v>16.2316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155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454</v>
      </c>
      <c r="D407" s="232"/>
      <c r="E407" s="233">
        <v>0.1782</v>
      </c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155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455</v>
      </c>
      <c r="D408" s="232"/>
      <c r="E408" s="233">
        <v>0.73304000000000002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155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167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155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453</v>
      </c>
      <c r="D410" s="232"/>
      <c r="E410" s="233">
        <v>16.2316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155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454</v>
      </c>
      <c r="D411" s="232"/>
      <c r="E411" s="233">
        <v>0.1782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155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455</v>
      </c>
      <c r="D412" s="232"/>
      <c r="E412" s="233">
        <v>0.73304000000000002</v>
      </c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155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456</v>
      </c>
      <c r="D413" s="232"/>
      <c r="E413" s="233">
        <v>-0.154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155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182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155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457</v>
      </c>
      <c r="D415" s="232"/>
      <c r="E415" s="233">
        <v>17.101150000000001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155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455</v>
      </c>
      <c r="D416" s="232"/>
      <c r="E416" s="233">
        <v>0.73304000000000002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155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458</v>
      </c>
      <c r="D417" s="232"/>
      <c r="E417" s="233">
        <v>-0.11583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155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41">
        <v>78</v>
      </c>
      <c r="B418" s="242" t="s">
        <v>459</v>
      </c>
      <c r="C418" s="253" t="s">
        <v>460</v>
      </c>
      <c r="D418" s="243" t="s">
        <v>218</v>
      </c>
      <c r="E418" s="244">
        <v>214</v>
      </c>
      <c r="F418" s="245"/>
      <c r="G418" s="246">
        <f>ROUND(E418*F418,2)</f>
        <v>0</v>
      </c>
      <c r="H418" s="245"/>
      <c r="I418" s="246">
        <f>ROUND(E418*H418,2)</f>
        <v>0</v>
      </c>
      <c r="J418" s="245"/>
      <c r="K418" s="246">
        <f>ROUND(E418*J418,2)</f>
        <v>0</v>
      </c>
      <c r="L418" s="246">
        <v>21</v>
      </c>
      <c r="M418" s="246">
        <f>G418*(1+L418/100)</f>
        <v>0</v>
      </c>
      <c r="N418" s="246">
        <v>4.4999999999999999E-4</v>
      </c>
      <c r="O418" s="246">
        <f>ROUND(E418*N418,2)</f>
        <v>0.1</v>
      </c>
      <c r="P418" s="246">
        <v>0</v>
      </c>
      <c r="Q418" s="246">
        <f>ROUND(E418*P418,2)</f>
        <v>0</v>
      </c>
      <c r="R418" s="246" t="s">
        <v>275</v>
      </c>
      <c r="S418" s="246" t="s">
        <v>150</v>
      </c>
      <c r="T418" s="247" t="s">
        <v>151</v>
      </c>
      <c r="U418" s="231">
        <v>0</v>
      </c>
      <c r="V418" s="231">
        <f>ROUND(E418*U418,2)</f>
        <v>0</v>
      </c>
      <c r="W418" s="231"/>
      <c r="X418" s="231" t="s">
        <v>276</v>
      </c>
      <c r="Y418" s="212"/>
      <c r="Z418" s="212"/>
      <c r="AA418" s="212"/>
      <c r="AB418" s="212"/>
      <c r="AC418" s="212"/>
      <c r="AD418" s="212"/>
      <c r="AE418" s="212"/>
      <c r="AF418" s="212"/>
      <c r="AG418" s="212" t="s">
        <v>421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461</v>
      </c>
      <c r="D419" s="232"/>
      <c r="E419" s="233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155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462</v>
      </c>
      <c r="D420" s="232"/>
      <c r="E420" s="233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155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463</v>
      </c>
      <c r="D421" s="232"/>
      <c r="E421" s="233">
        <v>214.64667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155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464</v>
      </c>
      <c r="D422" s="232"/>
      <c r="E422" s="233">
        <v>-0.64666999999999997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155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>
      <c r="A423" s="235" t="s">
        <v>145</v>
      </c>
      <c r="B423" s="236" t="s">
        <v>101</v>
      </c>
      <c r="C423" s="252" t="s">
        <v>102</v>
      </c>
      <c r="D423" s="237"/>
      <c r="E423" s="238"/>
      <c r="F423" s="239"/>
      <c r="G423" s="239">
        <f>SUMIF(AG424:AG474,"&lt;&gt;NOR",G424:G474)</f>
        <v>0</v>
      </c>
      <c r="H423" s="239"/>
      <c r="I423" s="239">
        <f>SUM(I424:I474)</f>
        <v>0</v>
      </c>
      <c r="J423" s="239"/>
      <c r="K423" s="239">
        <f>SUM(K424:K474)</f>
        <v>0</v>
      </c>
      <c r="L423" s="239"/>
      <c r="M423" s="239">
        <f>SUM(M424:M474)</f>
        <v>0</v>
      </c>
      <c r="N423" s="239"/>
      <c r="O423" s="239">
        <f>SUM(O424:O474)</f>
        <v>0.1</v>
      </c>
      <c r="P423" s="239"/>
      <c r="Q423" s="239">
        <f>SUM(Q424:Q474)</f>
        <v>0</v>
      </c>
      <c r="R423" s="239"/>
      <c r="S423" s="239"/>
      <c r="T423" s="240"/>
      <c r="U423" s="234"/>
      <c r="V423" s="234">
        <f>SUM(V424:V474)</f>
        <v>9.81</v>
      </c>
      <c r="W423" s="234"/>
      <c r="X423" s="234"/>
      <c r="AG423" t="s">
        <v>146</v>
      </c>
    </row>
    <row r="424" spans="1:60" outlineLevel="1">
      <c r="A424" s="241">
        <v>79</v>
      </c>
      <c r="B424" s="242" t="s">
        <v>440</v>
      </c>
      <c r="C424" s="253" t="s">
        <v>441</v>
      </c>
      <c r="D424" s="243" t="s">
        <v>149</v>
      </c>
      <c r="E424" s="244">
        <v>6.18</v>
      </c>
      <c r="F424" s="245"/>
      <c r="G424" s="246">
        <f>ROUND(E424*F424,2)</f>
        <v>0</v>
      </c>
      <c r="H424" s="245"/>
      <c r="I424" s="246">
        <f>ROUND(E424*H424,2)</f>
        <v>0</v>
      </c>
      <c r="J424" s="245"/>
      <c r="K424" s="246">
        <f>ROUND(E424*J424,2)</f>
        <v>0</v>
      </c>
      <c r="L424" s="246">
        <v>21</v>
      </c>
      <c r="M424" s="246">
        <f>G424*(1+L424/100)</f>
        <v>0</v>
      </c>
      <c r="N424" s="246">
        <v>2.9999999999999997E-4</v>
      </c>
      <c r="O424" s="246">
        <f>ROUND(E424*N424,2)</f>
        <v>0</v>
      </c>
      <c r="P424" s="246">
        <v>0</v>
      </c>
      <c r="Q424" s="246">
        <f>ROUND(E424*P424,2)</f>
        <v>0</v>
      </c>
      <c r="R424" s="246"/>
      <c r="S424" s="246" t="s">
        <v>150</v>
      </c>
      <c r="T424" s="247" t="s">
        <v>151</v>
      </c>
      <c r="U424" s="231">
        <v>0</v>
      </c>
      <c r="V424" s="231">
        <f>ROUND(E424*U424,2)</f>
        <v>0</v>
      </c>
      <c r="W424" s="231"/>
      <c r="X424" s="231" t="s">
        <v>152</v>
      </c>
      <c r="Y424" s="212"/>
      <c r="Z424" s="212"/>
      <c r="AA424" s="212"/>
      <c r="AB424" s="212"/>
      <c r="AC424" s="212"/>
      <c r="AD424" s="212"/>
      <c r="AE424" s="212"/>
      <c r="AF424" s="212"/>
      <c r="AG424" s="212" t="s">
        <v>429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465</v>
      </c>
      <c r="D425" s="232"/>
      <c r="E425" s="233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155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466</v>
      </c>
      <c r="D426" s="232"/>
      <c r="E426" s="233">
        <v>6.18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155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2.5" outlineLevel="1">
      <c r="A427" s="241">
        <v>80</v>
      </c>
      <c r="B427" s="242" t="s">
        <v>467</v>
      </c>
      <c r="C427" s="253" t="s">
        <v>468</v>
      </c>
      <c r="D427" s="243" t="s">
        <v>149</v>
      </c>
      <c r="E427" s="244">
        <v>6.18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4.7800000000000004E-3</v>
      </c>
      <c r="O427" s="246">
        <f>ROUND(E427*N427,2)</f>
        <v>0.03</v>
      </c>
      <c r="P427" s="246">
        <v>0</v>
      </c>
      <c r="Q427" s="246">
        <f>ROUND(E427*P427,2)</f>
        <v>0</v>
      </c>
      <c r="R427" s="246"/>
      <c r="S427" s="246" t="s">
        <v>150</v>
      </c>
      <c r="T427" s="247" t="s">
        <v>151</v>
      </c>
      <c r="U427" s="231">
        <v>1.17</v>
      </c>
      <c r="V427" s="231">
        <f>ROUND(E427*U427,2)</f>
        <v>7.23</v>
      </c>
      <c r="W427" s="231"/>
      <c r="X427" s="231" t="s">
        <v>152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429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469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155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470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155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471</v>
      </c>
      <c r="D430" s="232"/>
      <c r="E430" s="233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155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472</v>
      </c>
      <c r="D431" s="232"/>
      <c r="E431" s="233">
        <v>1.1399999999999999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155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4" t="s">
        <v>473</v>
      </c>
      <c r="D432" s="232"/>
      <c r="E432" s="233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155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474</v>
      </c>
      <c r="D433" s="232"/>
      <c r="E433" s="233">
        <v>1.95</v>
      </c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155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475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155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471</v>
      </c>
      <c r="D435" s="232"/>
      <c r="E435" s="233"/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155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472</v>
      </c>
      <c r="D436" s="232"/>
      <c r="E436" s="233">
        <v>1.1399999999999999</v>
      </c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155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473</v>
      </c>
      <c r="D437" s="232"/>
      <c r="E437" s="233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155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474</v>
      </c>
      <c r="D438" s="232"/>
      <c r="E438" s="233">
        <v>1.95</v>
      </c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155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22.5" outlineLevel="1">
      <c r="A439" s="241">
        <v>81</v>
      </c>
      <c r="B439" s="242" t="s">
        <v>476</v>
      </c>
      <c r="C439" s="253" t="s">
        <v>477</v>
      </c>
      <c r="D439" s="243" t="s">
        <v>194</v>
      </c>
      <c r="E439" s="244">
        <v>20.100000000000001</v>
      </c>
      <c r="F439" s="245"/>
      <c r="G439" s="246">
        <f>ROUND(E439*F439,2)</f>
        <v>0</v>
      </c>
      <c r="H439" s="245"/>
      <c r="I439" s="246">
        <f>ROUND(E439*H439,2)</f>
        <v>0</v>
      </c>
      <c r="J439" s="245"/>
      <c r="K439" s="246">
        <f>ROUND(E439*J439,2)</f>
        <v>0</v>
      </c>
      <c r="L439" s="246">
        <v>21</v>
      </c>
      <c r="M439" s="246">
        <f>G439*(1+L439/100)</f>
        <v>0</v>
      </c>
      <c r="N439" s="246">
        <v>0</v>
      </c>
      <c r="O439" s="246">
        <f>ROUND(E439*N439,2)</f>
        <v>0</v>
      </c>
      <c r="P439" s="246">
        <v>0</v>
      </c>
      <c r="Q439" s="246">
        <f>ROUND(E439*P439,2)</f>
        <v>0</v>
      </c>
      <c r="R439" s="246"/>
      <c r="S439" s="246" t="s">
        <v>150</v>
      </c>
      <c r="T439" s="247" t="s">
        <v>151</v>
      </c>
      <c r="U439" s="231">
        <v>0.12</v>
      </c>
      <c r="V439" s="231">
        <f>ROUND(E439*U439,2)</f>
        <v>2.41</v>
      </c>
      <c r="W439" s="231"/>
      <c r="X439" s="231" t="s">
        <v>152</v>
      </c>
      <c r="Y439" s="212"/>
      <c r="Z439" s="212"/>
      <c r="AA439" s="212"/>
      <c r="AB439" s="212"/>
      <c r="AC439" s="212"/>
      <c r="AD439" s="212"/>
      <c r="AE439" s="212"/>
      <c r="AF439" s="212"/>
      <c r="AG439" s="212" t="s">
        <v>153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470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155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471</v>
      </c>
      <c r="D441" s="232"/>
      <c r="E441" s="233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155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478</v>
      </c>
      <c r="D442" s="232"/>
      <c r="E442" s="233">
        <v>5</v>
      </c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155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473</v>
      </c>
      <c r="D443" s="232"/>
      <c r="E443" s="233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155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479</v>
      </c>
      <c r="D444" s="232"/>
      <c r="E444" s="233">
        <v>4.3</v>
      </c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155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475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155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471</v>
      </c>
      <c r="D446" s="232"/>
      <c r="E446" s="233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155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478</v>
      </c>
      <c r="D447" s="232"/>
      <c r="E447" s="233">
        <v>5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155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473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155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480</v>
      </c>
      <c r="D449" s="232"/>
      <c r="E449" s="233">
        <v>5.8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155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41">
        <v>82</v>
      </c>
      <c r="B450" s="242" t="s">
        <v>481</v>
      </c>
      <c r="C450" s="253" t="s">
        <v>482</v>
      </c>
      <c r="D450" s="243" t="s">
        <v>251</v>
      </c>
      <c r="E450" s="244">
        <v>0.107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6">
        <v>0</v>
      </c>
      <c r="O450" s="246">
        <f>ROUND(E450*N450,2)</f>
        <v>0</v>
      </c>
      <c r="P450" s="246">
        <v>0</v>
      </c>
      <c r="Q450" s="246">
        <f>ROUND(E450*P450,2)</f>
        <v>0</v>
      </c>
      <c r="R450" s="246"/>
      <c r="S450" s="246" t="s">
        <v>150</v>
      </c>
      <c r="T450" s="247" t="s">
        <v>151</v>
      </c>
      <c r="U450" s="231">
        <v>1.6</v>
      </c>
      <c r="V450" s="231">
        <f>ROUND(E450*U450,2)</f>
        <v>0.17</v>
      </c>
      <c r="W450" s="231"/>
      <c r="X450" s="231" t="s">
        <v>152</v>
      </c>
      <c r="Y450" s="212"/>
      <c r="Z450" s="212"/>
      <c r="AA450" s="212"/>
      <c r="AB450" s="212"/>
      <c r="AC450" s="212"/>
      <c r="AD450" s="212"/>
      <c r="AE450" s="212"/>
      <c r="AF450" s="212"/>
      <c r="AG450" s="212" t="s">
        <v>429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483</v>
      </c>
      <c r="D451" s="232"/>
      <c r="E451" s="233">
        <v>0.107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155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41">
        <v>83</v>
      </c>
      <c r="B452" s="242" t="s">
        <v>484</v>
      </c>
      <c r="C452" s="253" t="s">
        <v>485</v>
      </c>
      <c r="D452" s="243" t="s">
        <v>194</v>
      </c>
      <c r="E452" s="244">
        <v>22.11</v>
      </c>
      <c r="F452" s="245"/>
      <c r="G452" s="246">
        <f>ROUND(E452*F452,2)</f>
        <v>0</v>
      </c>
      <c r="H452" s="245"/>
      <c r="I452" s="246">
        <f>ROUND(E452*H452,2)</f>
        <v>0</v>
      </c>
      <c r="J452" s="245"/>
      <c r="K452" s="246">
        <f>ROUND(E452*J452,2)</f>
        <v>0</v>
      </c>
      <c r="L452" s="246">
        <v>21</v>
      </c>
      <c r="M452" s="246">
        <f>G452*(1+L452/100)</f>
        <v>0</v>
      </c>
      <c r="N452" s="246">
        <v>2.2000000000000001E-4</v>
      </c>
      <c r="O452" s="246">
        <f>ROUND(E452*N452,2)</f>
        <v>0</v>
      </c>
      <c r="P452" s="246">
        <v>0</v>
      </c>
      <c r="Q452" s="246">
        <f>ROUND(E452*P452,2)</f>
        <v>0</v>
      </c>
      <c r="R452" s="246" t="s">
        <v>275</v>
      </c>
      <c r="S452" s="246" t="s">
        <v>150</v>
      </c>
      <c r="T452" s="247" t="s">
        <v>151</v>
      </c>
      <c r="U452" s="231">
        <v>0</v>
      </c>
      <c r="V452" s="231">
        <f>ROUND(E452*U452,2)</f>
        <v>0</v>
      </c>
      <c r="W452" s="231"/>
      <c r="X452" s="231" t="s">
        <v>276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277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470</v>
      </c>
      <c r="D453" s="232"/>
      <c r="E453" s="233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155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471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155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486</v>
      </c>
      <c r="D455" s="232"/>
      <c r="E455" s="233">
        <v>5.5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155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473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155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487</v>
      </c>
      <c r="D457" s="232"/>
      <c r="E457" s="233">
        <v>4.7300000000000004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155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475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155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471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155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486</v>
      </c>
      <c r="D460" s="232"/>
      <c r="E460" s="233">
        <v>5.5</v>
      </c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155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473</v>
      </c>
      <c r="D461" s="232"/>
      <c r="E461" s="233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155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488</v>
      </c>
      <c r="D462" s="232"/>
      <c r="E462" s="233">
        <v>6.38</v>
      </c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155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41">
        <v>84</v>
      </c>
      <c r="B463" s="242" t="s">
        <v>489</v>
      </c>
      <c r="C463" s="253" t="s">
        <v>490</v>
      </c>
      <c r="D463" s="243" t="s">
        <v>149</v>
      </c>
      <c r="E463" s="244">
        <v>6.798</v>
      </c>
      <c r="F463" s="245"/>
      <c r="G463" s="246">
        <f>ROUND(E463*F463,2)</f>
        <v>0</v>
      </c>
      <c r="H463" s="245"/>
      <c r="I463" s="246">
        <f>ROUND(E463*H463,2)</f>
        <v>0</v>
      </c>
      <c r="J463" s="245"/>
      <c r="K463" s="246">
        <f>ROUND(E463*J463,2)</f>
        <v>0</v>
      </c>
      <c r="L463" s="246">
        <v>21</v>
      </c>
      <c r="M463" s="246">
        <f>G463*(1+L463/100)</f>
        <v>0</v>
      </c>
      <c r="N463" s="246">
        <v>1.0500000000000001E-2</v>
      </c>
      <c r="O463" s="246">
        <f>ROUND(E463*N463,2)</f>
        <v>7.0000000000000007E-2</v>
      </c>
      <c r="P463" s="246">
        <v>0</v>
      </c>
      <c r="Q463" s="246">
        <f>ROUND(E463*P463,2)</f>
        <v>0</v>
      </c>
      <c r="R463" s="246" t="s">
        <v>275</v>
      </c>
      <c r="S463" s="246" t="s">
        <v>150</v>
      </c>
      <c r="T463" s="247" t="s">
        <v>151</v>
      </c>
      <c r="U463" s="231">
        <v>0</v>
      </c>
      <c r="V463" s="231">
        <f>ROUND(E463*U463,2)</f>
        <v>0</v>
      </c>
      <c r="W463" s="231"/>
      <c r="X463" s="231" t="s">
        <v>276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491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469</v>
      </c>
      <c r="D464" s="232"/>
      <c r="E464" s="233"/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155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470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155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471</v>
      </c>
      <c r="D466" s="232"/>
      <c r="E466" s="233"/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155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29"/>
      <c r="B467" s="230"/>
      <c r="C467" s="254" t="s">
        <v>492</v>
      </c>
      <c r="D467" s="232"/>
      <c r="E467" s="233">
        <v>1.254</v>
      </c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155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473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155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493</v>
      </c>
      <c r="D469" s="232"/>
      <c r="E469" s="233">
        <v>2.145</v>
      </c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155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475</v>
      </c>
      <c r="D470" s="232"/>
      <c r="E470" s="233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155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4" t="s">
        <v>471</v>
      </c>
      <c r="D471" s="232"/>
      <c r="E471" s="233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155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29"/>
      <c r="B472" s="230"/>
      <c r="C472" s="254" t="s">
        <v>492</v>
      </c>
      <c r="D472" s="232"/>
      <c r="E472" s="233">
        <v>1.254</v>
      </c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155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473</v>
      </c>
      <c r="D473" s="232"/>
      <c r="E473" s="233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155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493</v>
      </c>
      <c r="D474" s="232"/>
      <c r="E474" s="233">
        <v>2.145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155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>
      <c r="A475" s="235" t="s">
        <v>145</v>
      </c>
      <c r="B475" s="236" t="s">
        <v>103</v>
      </c>
      <c r="C475" s="252" t="s">
        <v>104</v>
      </c>
      <c r="D475" s="237"/>
      <c r="E475" s="238"/>
      <c r="F475" s="239"/>
      <c r="G475" s="239">
        <f>SUMIF(AG476:AG487,"&lt;&gt;NOR",G476:G487)</f>
        <v>0</v>
      </c>
      <c r="H475" s="239"/>
      <c r="I475" s="239">
        <f>SUM(I476:I487)</f>
        <v>0</v>
      </c>
      <c r="J475" s="239"/>
      <c r="K475" s="239">
        <f>SUM(K476:K487)</f>
        <v>0</v>
      </c>
      <c r="L475" s="239"/>
      <c r="M475" s="239">
        <f>SUM(M476:M487)</f>
        <v>0</v>
      </c>
      <c r="N475" s="239"/>
      <c r="O475" s="239">
        <f>SUM(O476:O487)</f>
        <v>0</v>
      </c>
      <c r="P475" s="239"/>
      <c r="Q475" s="239">
        <f>SUM(Q476:Q487)</f>
        <v>0</v>
      </c>
      <c r="R475" s="239"/>
      <c r="S475" s="239"/>
      <c r="T475" s="240"/>
      <c r="U475" s="234"/>
      <c r="V475" s="234">
        <f>SUM(V476:V487)</f>
        <v>0.69</v>
      </c>
      <c r="W475" s="234"/>
      <c r="X475" s="234"/>
      <c r="AG475" t="s">
        <v>146</v>
      </c>
    </row>
    <row r="476" spans="1:60" outlineLevel="1">
      <c r="A476" s="241">
        <v>85</v>
      </c>
      <c r="B476" s="242" t="s">
        <v>494</v>
      </c>
      <c r="C476" s="253" t="s">
        <v>495</v>
      </c>
      <c r="D476" s="243" t="s">
        <v>149</v>
      </c>
      <c r="E476" s="244">
        <v>2.94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2.2000000000000001E-4</v>
      </c>
      <c r="O476" s="246">
        <f>ROUND(E476*N476,2)</f>
        <v>0</v>
      </c>
      <c r="P476" s="246">
        <v>0</v>
      </c>
      <c r="Q476" s="246">
        <f>ROUND(E476*P476,2)</f>
        <v>0</v>
      </c>
      <c r="R476" s="246"/>
      <c r="S476" s="246" t="s">
        <v>150</v>
      </c>
      <c r="T476" s="247" t="s">
        <v>151</v>
      </c>
      <c r="U476" s="231">
        <v>9.2999999999999999E-2</v>
      </c>
      <c r="V476" s="231">
        <f>ROUND(E476*U476,2)</f>
        <v>0.27</v>
      </c>
      <c r="W476" s="231"/>
      <c r="X476" s="231" t="s">
        <v>152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153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496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155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174</v>
      </c>
      <c r="D478" s="232"/>
      <c r="E478" s="233"/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155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29"/>
      <c r="B479" s="230"/>
      <c r="C479" s="254" t="s">
        <v>497</v>
      </c>
      <c r="D479" s="232"/>
      <c r="E479" s="233">
        <v>1.47</v>
      </c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12"/>
      <c r="Z479" s="212"/>
      <c r="AA479" s="212"/>
      <c r="AB479" s="212"/>
      <c r="AC479" s="212"/>
      <c r="AD479" s="212"/>
      <c r="AE479" s="212"/>
      <c r="AF479" s="212"/>
      <c r="AG479" s="212" t="s">
        <v>155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182</v>
      </c>
      <c r="D480" s="232"/>
      <c r="E480" s="233"/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155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29"/>
      <c r="B481" s="230"/>
      <c r="C481" s="254" t="s">
        <v>497</v>
      </c>
      <c r="D481" s="232"/>
      <c r="E481" s="233">
        <v>1.47</v>
      </c>
      <c r="F481" s="231"/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12"/>
      <c r="Z481" s="212"/>
      <c r="AA481" s="212"/>
      <c r="AB481" s="212"/>
      <c r="AC481" s="212"/>
      <c r="AD481" s="212"/>
      <c r="AE481" s="212"/>
      <c r="AF481" s="212"/>
      <c r="AG481" s="212" t="s">
        <v>155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41">
        <v>86</v>
      </c>
      <c r="B482" s="242" t="s">
        <v>498</v>
      </c>
      <c r="C482" s="253" t="s">
        <v>499</v>
      </c>
      <c r="D482" s="243" t="s">
        <v>149</v>
      </c>
      <c r="E482" s="244">
        <v>2.94</v>
      </c>
      <c r="F482" s="245"/>
      <c r="G482" s="246">
        <f>ROUND(E482*F482,2)</f>
        <v>0</v>
      </c>
      <c r="H482" s="245"/>
      <c r="I482" s="246">
        <f>ROUND(E482*H482,2)</f>
        <v>0</v>
      </c>
      <c r="J482" s="245"/>
      <c r="K482" s="246">
        <f>ROUND(E482*J482,2)</f>
        <v>0</v>
      </c>
      <c r="L482" s="246">
        <v>21</v>
      </c>
      <c r="M482" s="246">
        <f>G482*(1+L482/100)</f>
        <v>0</v>
      </c>
      <c r="N482" s="246">
        <v>6.9999999999999994E-5</v>
      </c>
      <c r="O482" s="246">
        <f>ROUND(E482*N482,2)</f>
        <v>0</v>
      </c>
      <c r="P482" s="246">
        <v>0</v>
      </c>
      <c r="Q482" s="246">
        <f>ROUND(E482*P482,2)</f>
        <v>0</v>
      </c>
      <c r="R482" s="246"/>
      <c r="S482" s="246" t="s">
        <v>150</v>
      </c>
      <c r="T482" s="247" t="s">
        <v>151</v>
      </c>
      <c r="U482" s="231">
        <v>0.14399999999999999</v>
      </c>
      <c r="V482" s="231">
        <f>ROUND(E482*U482,2)</f>
        <v>0.42</v>
      </c>
      <c r="W482" s="231"/>
      <c r="X482" s="231" t="s">
        <v>152</v>
      </c>
      <c r="Y482" s="212"/>
      <c r="Z482" s="212"/>
      <c r="AA482" s="212"/>
      <c r="AB482" s="212"/>
      <c r="AC482" s="212"/>
      <c r="AD482" s="212"/>
      <c r="AE482" s="212"/>
      <c r="AF482" s="212"/>
      <c r="AG482" s="212" t="s">
        <v>153</v>
      </c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29"/>
      <c r="B483" s="230"/>
      <c r="C483" s="254" t="s">
        <v>500</v>
      </c>
      <c r="D483" s="232"/>
      <c r="E483" s="233"/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12"/>
      <c r="Z483" s="212"/>
      <c r="AA483" s="212"/>
      <c r="AB483" s="212"/>
      <c r="AC483" s="212"/>
      <c r="AD483" s="212"/>
      <c r="AE483" s="212"/>
      <c r="AF483" s="212"/>
      <c r="AG483" s="212" t="s">
        <v>155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174</v>
      </c>
      <c r="D484" s="232"/>
      <c r="E484" s="233"/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155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29"/>
      <c r="B485" s="230"/>
      <c r="C485" s="254" t="s">
        <v>497</v>
      </c>
      <c r="D485" s="232"/>
      <c r="E485" s="233">
        <v>1.47</v>
      </c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155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182</v>
      </c>
      <c r="D486" s="232"/>
      <c r="E486" s="233"/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155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29"/>
      <c r="B487" s="230"/>
      <c r="C487" s="254" t="s">
        <v>497</v>
      </c>
      <c r="D487" s="232"/>
      <c r="E487" s="233">
        <v>1.47</v>
      </c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12"/>
      <c r="Z487" s="212"/>
      <c r="AA487" s="212"/>
      <c r="AB487" s="212"/>
      <c r="AC487" s="212"/>
      <c r="AD487" s="212"/>
      <c r="AE487" s="212"/>
      <c r="AF487" s="212"/>
      <c r="AG487" s="212" t="s">
        <v>155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>
      <c r="A488" s="235" t="s">
        <v>145</v>
      </c>
      <c r="B488" s="236" t="s">
        <v>105</v>
      </c>
      <c r="C488" s="252" t="s">
        <v>106</v>
      </c>
      <c r="D488" s="237"/>
      <c r="E488" s="238"/>
      <c r="F488" s="239"/>
      <c r="G488" s="239">
        <f>SUMIF(AG489:AG531,"&lt;&gt;NOR",G489:G531)</f>
        <v>0</v>
      </c>
      <c r="H488" s="239"/>
      <c r="I488" s="239">
        <f>SUM(I489:I531)</f>
        <v>0</v>
      </c>
      <c r="J488" s="239"/>
      <c r="K488" s="239">
        <f>SUM(K489:K531)</f>
        <v>0</v>
      </c>
      <c r="L488" s="239"/>
      <c r="M488" s="239">
        <f>SUM(M489:M531)</f>
        <v>0</v>
      </c>
      <c r="N488" s="239"/>
      <c r="O488" s="239">
        <f>SUM(O489:O531)</f>
        <v>0.06</v>
      </c>
      <c r="P488" s="239"/>
      <c r="Q488" s="239">
        <f>SUM(Q489:Q531)</f>
        <v>0</v>
      </c>
      <c r="R488" s="239"/>
      <c r="S488" s="239"/>
      <c r="T488" s="240"/>
      <c r="U488" s="234"/>
      <c r="V488" s="234">
        <f>SUM(V489:V531)</f>
        <v>50.65</v>
      </c>
      <c r="W488" s="234"/>
      <c r="X488" s="234"/>
      <c r="AG488" t="s">
        <v>146</v>
      </c>
    </row>
    <row r="489" spans="1:60" outlineLevel="1">
      <c r="A489" s="241">
        <v>87</v>
      </c>
      <c r="B489" s="242" t="s">
        <v>501</v>
      </c>
      <c r="C489" s="253" t="s">
        <v>502</v>
      </c>
      <c r="D489" s="243" t="s">
        <v>149</v>
      </c>
      <c r="E489" s="244">
        <v>206.1438</v>
      </c>
      <c r="F489" s="245"/>
      <c r="G489" s="246">
        <f>ROUND(E489*F489,2)</f>
        <v>0</v>
      </c>
      <c r="H489" s="245"/>
      <c r="I489" s="246">
        <f>ROUND(E489*H489,2)</f>
        <v>0</v>
      </c>
      <c r="J489" s="245"/>
      <c r="K489" s="246">
        <f>ROUND(E489*J489,2)</f>
        <v>0</v>
      </c>
      <c r="L489" s="246">
        <v>21</v>
      </c>
      <c r="M489" s="246">
        <f>G489*(1+L489/100)</f>
        <v>0</v>
      </c>
      <c r="N489" s="246">
        <v>0</v>
      </c>
      <c r="O489" s="246">
        <f>ROUND(E489*N489,2)</f>
        <v>0</v>
      </c>
      <c r="P489" s="246">
        <v>0</v>
      </c>
      <c r="Q489" s="246">
        <f>ROUND(E489*P489,2)</f>
        <v>0</v>
      </c>
      <c r="R489" s="246"/>
      <c r="S489" s="246" t="s">
        <v>150</v>
      </c>
      <c r="T489" s="247" t="s">
        <v>151</v>
      </c>
      <c r="U489" s="231">
        <v>7.0000000000000007E-2</v>
      </c>
      <c r="V489" s="231">
        <f>ROUND(E489*U489,2)</f>
        <v>14.43</v>
      </c>
      <c r="W489" s="231"/>
      <c r="X489" s="231" t="s">
        <v>152</v>
      </c>
      <c r="Y489" s="212"/>
      <c r="Z489" s="212"/>
      <c r="AA489" s="212"/>
      <c r="AB489" s="212"/>
      <c r="AC489" s="212"/>
      <c r="AD489" s="212"/>
      <c r="AE489" s="212"/>
      <c r="AF489" s="212"/>
      <c r="AG489" s="212" t="s">
        <v>153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>
      <c r="A490" s="229"/>
      <c r="B490" s="230"/>
      <c r="C490" s="254" t="s">
        <v>503</v>
      </c>
      <c r="D490" s="232"/>
      <c r="E490" s="233"/>
      <c r="F490" s="231"/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12"/>
      <c r="Z490" s="212"/>
      <c r="AA490" s="212"/>
      <c r="AB490" s="212"/>
      <c r="AC490" s="212"/>
      <c r="AD490" s="212"/>
      <c r="AE490" s="212"/>
      <c r="AF490" s="212"/>
      <c r="AG490" s="212" t="s">
        <v>155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174</v>
      </c>
      <c r="D491" s="232"/>
      <c r="E491" s="233"/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155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29"/>
      <c r="B492" s="230"/>
      <c r="C492" s="254" t="s">
        <v>504</v>
      </c>
      <c r="D492" s="232"/>
      <c r="E492" s="233">
        <v>53.76</v>
      </c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155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29"/>
      <c r="B493" s="230"/>
      <c r="C493" s="254" t="s">
        <v>505</v>
      </c>
      <c r="D493" s="232"/>
      <c r="E493" s="233">
        <v>-4.165</v>
      </c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12"/>
      <c r="Z493" s="212"/>
      <c r="AA493" s="212"/>
      <c r="AB493" s="212"/>
      <c r="AC493" s="212"/>
      <c r="AD493" s="212"/>
      <c r="AE493" s="212"/>
      <c r="AF493" s="212"/>
      <c r="AG493" s="212" t="s">
        <v>155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4" t="s">
        <v>506</v>
      </c>
      <c r="D494" s="232"/>
      <c r="E494" s="233">
        <v>-3.2</v>
      </c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155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4" t="s">
        <v>507</v>
      </c>
      <c r="D495" s="232"/>
      <c r="E495" s="233">
        <v>1.6037999999999999</v>
      </c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155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>
      <c r="A496" s="229"/>
      <c r="B496" s="230"/>
      <c r="C496" s="254" t="s">
        <v>175</v>
      </c>
      <c r="D496" s="232"/>
      <c r="E496" s="233">
        <v>16.2</v>
      </c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155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4" t="s">
        <v>177</v>
      </c>
      <c r="D497" s="232"/>
      <c r="E497" s="233">
        <v>-0.13200000000000001</v>
      </c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155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508</v>
      </c>
      <c r="D498" s="232"/>
      <c r="E498" s="233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155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509</v>
      </c>
      <c r="D499" s="232"/>
      <c r="E499" s="233">
        <v>17.341999999999999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155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510</v>
      </c>
      <c r="D500" s="232"/>
      <c r="E500" s="233">
        <v>8.9039999999999999</v>
      </c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155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29"/>
      <c r="B501" s="230"/>
      <c r="C501" s="254" t="s">
        <v>511</v>
      </c>
      <c r="D501" s="232"/>
      <c r="E501" s="233">
        <v>-4.2363999999999997</v>
      </c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155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512</v>
      </c>
      <c r="D502" s="232"/>
      <c r="E502" s="233">
        <v>2.3759999999999999</v>
      </c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155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178</v>
      </c>
      <c r="D503" s="232"/>
      <c r="E503" s="233">
        <v>14.756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155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513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155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509</v>
      </c>
      <c r="D505" s="232"/>
      <c r="E505" s="233">
        <v>17.341999999999999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155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510</v>
      </c>
      <c r="D506" s="232"/>
      <c r="E506" s="233">
        <v>8.9039999999999999</v>
      </c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155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511</v>
      </c>
      <c r="D507" s="232"/>
      <c r="E507" s="233">
        <v>-4.2363999999999997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155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512</v>
      </c>
      <c r="D508" s="232"/>
      <c r="E508" s="233">
        <v>2.3759999999999999</v>
      </c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155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514</v>
      </c>
      <c r="D509" s="232"/>
      <c r="E509" s="233">
        <v>0.94499999999999995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155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178</v>
      </c>
      <c r="D510" s="232"/>
      <c r="E510" s="233">
        <v>14.756</v>
      </c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155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181</v>
      </c>
      <c r="D511" s="232"/>
      <c r="E511" s="233">
        <v>-0.14000000000000001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155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29"/>
      <c r="B512" s="230"/>
      <c r="C512" s="254" t="s">
        <v>182</v>
      </c>
      <c r="D512" s="232"/>
      <c r="E512" s="233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12"/>
      <c r="Z512" s="212"/>
      <c r="AA512" s="212"/>
      <c r="AB512" s="212"/>
      <c r="AC512" s="212"/>
      <c r="AD512" s="212"/>
      <c r="AE512" s="212"/>
      <c r="AF512" s="212"/>
      <c r="AG512" s="212" t="s">
        <v>155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515</v>
      </c>
      <c r="D513" s="232"/>
      <c r="E513" s="233">
        <v>52.607999999999997</v>
      </c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155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511</v>
      </c>
      <c r="D514" s="232"/>
      <c r="E514" s="233">
        <v>-4.2363999999999997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155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29"/>
      <c r="B515" s="230"/>
      <c r="C515" s="254" t="s">
        <v>506</v>
      </c>
      <c r="D515" s="232"/>
      <c r="E515" s="233">
        <v>-3.2</v>
      </c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12"/>
      <c r="Z515" s="212"/>
      <c r="AA515" s="212"/>
      <c r="AB515" s="212"/>
      <c r="AC515" s="212"/>
      <c r="AD515" s="212"/>
      <c r="AE515" s="212"/>
      <c r="AF515" s="212"/>
      <c r="AG515" s="212" t="s">
        <v>155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512</v>
      </c>
      <c r="D516" s="232"/>
      <c r="E516" s="233">
        <v>2.3759999999999999</v>
      </c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155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183</v>
      </c>
      <c r="D517" s="232"/>
      <c r="E517" s="233">
        <v>15.5465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155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29"/>
      <c r="B518" s="230"/>
      <c r="C518" s="254" t="s">
        <v>516</v>
      </c>
      <c r="D518" s="232"/>
      <c r="E518" s="233">
        <v>-0.1053</v>
      </c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12"/>
      <c r="Z518" s="212"/>
      <c r="AA518" s="212"/>
      <c r="AB518" s="212"/>
      <c r="AC518" s="212"/>
      <c r="AD518" s="212"/>
      <c r="AE518" s="212"/>
      <c r="AF518" s="212"/>
      <c r="AG518" s="212" t="s">
        <v>155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41">
        <v>88</v>
      </c>
      <c r="B519" s="242" t="s">
        <v>517</v>
      </c>
      <c r="C519" s="253" t="s">
        <v>518</v>
      </c>
      <c r="D519" s="243" t="s">
        <v>149</v>
      </c>
      <c r="E519" s="244">
        <v>258.7758</v>
      </c>
      <c r="F519" s="245"/>
      <c r="G519" s="246">
        <f>ROUND(E519*F519,2)</f>
        <v>0</v>
      </c>
      <c r="H519" s="245"/>
      <c r="I519" s="246">
        <f>ROUND(E519*H519,2)</f>
        <v>0</v>
      </c>
      <c r="J519" s="245"/>
      <c r="K519" s="246">
        <f>ROUND(E519*J519,2)</f>
        <v>0</v>
      </c>
      <c r="L519" s="246">
        <v>21</v>
      </c>
      <c r="M519" s="246">
        <f>G519*(1+L519/100)</f>
        <v>0</v>
      </c>
      <c r="N519" s="246">
        <v>6.9999999999999994E-5</v>
      </c>
      <c r="O519" s="246">
        <f>ROUND(E519*N519,2)</f>
        <v>0.02</v>
      </c>
      <c r="P519" s="246">
        <v>0</v>
      </c>
      <c r="Q519" s="246">
        <f>ROUND(E519*P519,2)</f>
        <v>0</v>
      </c>
      <c r="R519" s="246"/>
      <c r="S519" s="246" t="s">
        <v>150</v>
      </c>
      <c r="T519" s="247" t="s">
        <v>151</v>
      </c>
      <c r="U519" s="231">
        <v>3.2480000000000002E-2</v>
      </c>
      <c r="V519" s="231">
        <f>ROUND(E519*U519,2)</f>
        <v>8.41</v>
      </c>
      <c r="W519" s="231"/>
      <c r="X519" s="231" t="s">
        <v>152</v>
      </c>
      <c r="Y519" s="212"/>
      <c r="Z519" s="212"/>
      <c r="AA519" s="212"/>
      <c r="AB519" s="212"/>
      <c r="AC519" s="212"/>
      <c r="AD519" s="212"/>
      <c r="AE519" s="212"/>
      <c r="AF519" s="212"/>
      <c r="AG519" s="212" t="s">
        <v>153</v>
      </c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519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155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520</v>
      </c>
      <c r="D521" s="232"/>
      <c r="E521" s="233"/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155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29"/>
      <c r="B522" s="230"/>
      <c r="C522" s="254" t="s">
        <v>521</v>
      </c>
      <c r="D522" s="232"/>
      <c r="E522" s="233">
        <v>206.1438</v>
      </c>
      <c r="F522" s="231"/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1"/>
      <c r="Y522" s="212"/>
      <c r="Z522" s="212"/>
      <c r="AA522" s="212"/>
      <c r="AB522" s="212"/>
      <c r="AC522" s="212"/>
      <c r="AD522" s="212"/>
      <c r="AE522" s="212"/>
      <c r="AF522" s="212"/>
      <c r="AG522" s="212" t="s">
        <v>155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522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155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523</v>
      </c>
      <c r="D524" s="232"/>
      <c r="E524" s="233">
        <v>52.631999999999998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155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>
      <c r="A525" s="241">
        <v>89</v>
      </c>
      <c r="B525" s="242" t="s">
        <v>524</v>
      </c>
      <c r="C525" s="253" t="s">
        <v>525</v>
      </c>
      <c r="D525" s="243" t="s">
        <v>149</v>
      </c>
      <c r="E525" s="244">
        <v>258.7758</v>
      </c>
      <c r="F525" s="245"/>
      <c r="G525" s="246">
        <f>ROUND(E525*F525,2)</f>
        <v>0</v>
      </c>
      <c r="H525" s="245"/>
      <c r="I525" s="246">
        <f>ROUND(E525*H525,2)</f>
        <v>0</v>
      </c>
      <c r="J525" s="245"/>
      <c r="K525" s="246">
        <f>ROUND(E525*J525,2)</f>
        <v>0</v>
      </c>
      <c r="L525" s="246">
        <v>21</v>
      </c>
      <c r="M525" s="246">
        <f>G525*(1+L525/100)</f>
        <v>0</v>
      </c>
      <c r="N525" s="246">
        <v>1.3999999999999999E-4</v>
      </c>
      <c r="O525" s="246">
        <f>ROUND(E525*N525,2)</f>
        <v>0.04</v>
      </c>
      <c r="P525" s="246">
        <v>0</v>
      </c>
      <c r="Q525" s="246">
        <f>ROUND(E525*P525,2)</f>
        <v>0</v>
      </c>
      <c r="R525" s="246"/>
      <c r="S525" s="246" t="s">
        <v>150</v>
      </c>
      <c r="T525" s="247" t="s">
        <v>151</v>
      </c>
      <c r="U525" s="231">
        <v>0.10191</v>
      </c>
      <c r="V525" s="231">
        <f>ROUND(E525*U525,2)</f>
        <v>26.37</v>
      </c>
      <c r="W525" s="231"/>
      <c r="X525" s="231" t="s">
        <v>152</v>
      </c>
      <c r="Y525" s="212"/>
      <c r="Z525" s="212"/>
      <c r="AA525" s="212"/>
      <c r="AB525" s="212"/>
      <c r="AC525" s="212"/>
      <c r="AD525" s="212"/>
      <c r="AE525" s="212"/>
      <c r="AF525" s="212"/>
      <c r="AG525" s="212" t="s">
        <v>153</v>
      </c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>
      <c r="A526" s="229"/>
      <c r="B526" s="230"/>
      <c r="C526" s="254" t="s">
        <v>526</v>
      </c>
      <c r="D526" s="232"/>
      <c r="E526" s="233"/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12"/>
      <c r="Z526" s="212"/>
      <c r="AA526" s="212"/>
      <c r="AB526" s="212"/>
      <c r="AC526" s="212"/>
      <c r="AD526" s="212"/>
      <c r="AE526" s="212"/>
      <c r="AF526" s="212"/>
      <c r="AG526" s="212" t="s">
        <v>155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527</v>
      </c>
      <c r="D527" s="232"/>
      <c r="E527" s="233">
        <v>258.7758</v>
      </c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155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1">
        <v>90</v>
      </c>
      <c r="B528" s="242" t="s">
        <v>528</v>
      </c>
      <c r="C528" s="253" t="s">
        <v>529</v>
      </c>
      <c r="D528" s="243" t="s">
        <v>149</v>
      </c>
      <c r="E528" s="244">
        <v>206.1438</v>
      </c>
      <c r="F528" s="245"/>
      <c r="G528" s="246">
        <f>ROUND(E528*F528,2)</f>
        <v>0</v>
      </c>
      <c r="H528" s="245"/>
      <c r="I528" s="246">
        <f>ROUND(E528*H528,2)</f>
        <v>0</v>
      </c>
      <c r="J528" s="245"/>
      <c r="K528" s="246">
        <f>ROUND(E528*J528,2)</f>
        <v>0</v>
      </c>
      <c r="L528" s="246">
        <v>21</v>
      </c>
      <c r="M528" s="246">
        <f>G528*(1+L528/100)</f>
        <v>0</v>
      </c>
      <c r="N528" s="246">
        <v>0</v>
      </c>
      <c r="O528" s="246">
        <f>ROUND(E528*N528,2)</f>
        <v>0</v>
      </c>
      <c r="P528" s="246">
        <v>0</v>
      </c>
      <c r="Q528" s="246">
        <f>ROUND(E528*P528,2)</f>
        <v>0</v>
      </c>
      <c r="R528" s="246"/>
      <c r="S528" s="246" t="s">
        <v>150</v>
      </c>
      <c r="T528" s="247" t="s">
        <v>151</v>
      </c>
      <c r="U528" s="231">
        <v>7.0000000000000001E-3</v>
      </c>
      <c r="V528" s="231">
        <f>ROUND(E528*U528,2)</f>
        <v>1.44</v>
      </c>
      <c r="W528" s="231"/>
      <c r="X528" s="231" t="s">
        <v>152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153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530</v>
      </c>
      <c r="D529" s="232"/>
      <c r="E529" s="233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155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>
      <c r="A530" s="229"/>
      <c r="B530" s="230"/>
      <c r="C530" s="254" t="s">
        <v>531</v>
      </c>
      <c r="D530" s="232"/>
      <c r="E530" s="233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12"/>
      <c r="Z530" s="212"/>
      <c r="AA530" s="212"/>
      <c r="AB530" s="212"/>
      <c r="AC530" s="212"/>
      <c r="AD530" s="212"/>
      <c r="AE530" s="212"/>
      <c r="AF530" s="212"/>
      <c r="AG530" s="212" t="s">
        <v>155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>
      <c r="A531" s="229"/>
      <c r="B531" s="230"/>
      <c r="C531" s="254" t="s">
        <v>521</v>
      </c>
      <c r="D531" s="232"/>
      <c r="E531" s="233">
        <v>206.1438</v>
      </c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12"/>
      <c r="Z531" s="212"/>
      <c r="AA531" s="212"/>
      <c r="AB531" s="212"/>
      <c r="AC531" s="212"/>
      <c r="AD531" s="212"/>
      <c r="AE531" s="212"/>
      <c r="AF531" s="212"/>
      <c r="AG531" s="212" t="s">
        <v>155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>
      <c r="A532" s="235" t="s">
        <v>145</v>
      </c>
      <c r="B532" s="236" t="s">
        <v>116</v>
      </c>
      <c r="C532" s="252" t="s">
        <v>80</v>
      </c>
      <c r="D532" s="237"/>
      <c r="E532" s="238"/>
      <c r="F532" s="239"/>
      <c r="G532" s="239">
        <f>SUMIF(AG533:AG557,"&lt;&gt;NOR",G533:G557)</f>
        <v>0</v>
      </c>
      <c r="H532" s="239"/>
      <c r="I532" s="239">
        <f>SUM(I533:I557)</f>
        <v>0</v>
      </c>
      <c r="J532" s="239"/>
      <c r="K532" s="239">
        <f>SUM(K533:K557)</f>
        <v>0</v>
      </c>
      <c r="L532" s="239"/>
      <c r="M532" s="239">
        <f>SUM(M533:M557)</f>
        <v>0</v>
      </c>
      <c r="N532" s="239"/>
      <c r="O532" s="239">
        <f>SUM(O533:O557)</f>
        <v>0</v>
      </c>
      <c r="P532" s="239"/>
      <c r="Q532" s="239">
        <f>SUM(Q533:Q557)</f>
        <v>0</v>
      </c>
      <c r="R532" s="239"/>
      <c r="S532" s="239"/>
      <c r="T532" s="240"/>
      <c r="U532" s="234"/>
      <c r="V532" s="234">
        <f>SUM(V533:V557)</f>
        <v>17.68</v>
      </c>
      <c r="W532" s="234"/>
      <c r="X532" s="234"/>
      <c r="AG532" t="s">
        <v>146</v>
      </c>
    </row>
    <row r="533" spans="1:60" outlineLevel="1">
      <c r="A533" s="241">
        <v>91</v>
      </c>
      <c r="B533" s="242" t="s">
        <v>532</v>
      </c>
      <c r="C533" s="253" t="s">
        <v>533</v>
      </c>
      <c r="D533" s="243" t="s">
        <v>251</v>
      </c>
      <c r="E533" s="244">
        <v>7.4855700000000001</v>
      </c>
      <c r="F533" s="245"/>
      <c r="G533" s="246">
        <f>ROUND(E533*F533,2)</f>
        <v>0</v>
      </c>
      <c r="H533" s="245"/>
      <c r="I533" s="246">
        <f>ROUND(E533*H533,2)</f>
        <v>0</v>
      </c>
      <c r="J533" s="245"/>
      <c r="K533" s="246">
        <f>ROUND(E533*J533,2)</f>
        <v>0</v>
      </c>
      <c r="L533" s="246">
        <v>21</v>
      </c>
      <c r="M533" s="246">
        <f>G533*(1+L533/100)</f>
        <v>0</v>
      </c>
      <c r="N533" s="246">
        <v>0</v>
      </c>
      <c r="O533" s="246">
        <f>ROUND(E533*N533,2)</f>
        <v>0</v>
      </c>
      <c r="P533" s="246">
        <v>0</v>
      </c>
      <c r="Q533" s="246">
        <f>ROUND(E533*P533,2)</f>
        <v>0</v>
      </c>
      <c r="R533" s="246"/>
      <c r="S533" s="246" t="s">
        <v>150</v>
      </c>
      <c r="T533" s="247" t="s">
        <v>151</v>
      </c>
      <c r="U533" s="231">
        <v>0.93</v>
      </c>
      <c r="V533" s="231">
        <f>ROUND(E533*U533,2)</f>
        <v>6.96</v>
      </c>
      <c r="W533" s="231"/>
      <c r="X533" s="231" t="s">
        <v>152</v>
      </c>
      <c r="Y533" s="212"/>
      <c r="Z533" s="212"/>
      <c r="AA533" s="212"/>
      <c r="AB533" s="212"/>
      <c r="AC533" s="212"/>
      <c r="AD533" s="212"/>
      <c r="AE533" s="212"/>
      <c r="AF533" s="212"/>
      <c r="AG533" s="212" t="s">
        <v>153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>
      <c r="A534" s="229"/>
      <c r="B534" s="230"/>
      <c r="C534" s="254" t="s">
        <v>534</v>
      </c>
      <c r="D534" s="232"/>
      <c r="E534" s="233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12"/>
      <c r="Z534" s="212"/>
      <c r="AA534" s="212"/>
      <c r="AB534" s="212"/>
      <c r="AC534" s="212"/>
      <c r="AD534" s="212"/>
      <c r="AE534" s="212"/>
      <c r="AF534" s="212"/>
      <c r="AG534" s="212" t="s">
        <v>155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>
      <c r="A535" s="229"/>
      <c r="B535" s="230"/>
      <c r="C535" s="254" t="s">
        <v>535</v>
      </c>
      <c r="D535" s="232"/>
      <c r="E535" s="233">
        <v>7.4855700000000001</v>
      </c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12"/>
      <c r="Z535" s="212"/>
      <c r="AA535" s="212"/>
      <c r="AB535" s="212"/>
      <c r="AC535" s="212"/>
      <c r="AD535" s="212"/>
      <c r="AE535" s="212"/>
      <c r="AF535" s="212"/>
      <c r="AG535" s="212" t="s">
        <v>155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ht="22.5" outlineLevel="1">
      <c r="A536" s="241">
        <v>92</v>
      </c>
      <c r="B536" s="242" t="s">
        <v>536</v>
      </c>
      <c r="C536" s="253" t="s">
        <v>537</v>
      </c>
      <c r="D536" s="243" t="s">
        <v>251</v>
      </c>
      <c r="E536" s="244">
        <v>7.4855700000000001</v>
      </c>
      <c r="F536" s="245"/>
      <c r="G536" s="246">
        <f>ROUND(E536*F536,2)</f>
        <v>0</v>
      </c>
      <c r="H536" s="245"/>
      <c r="I536" s="246">
        <f>ROUND(E536*H536,2)</f>
        <v>0</v>
      </c>
      <c r="J536" s="245"/>
      <c r="K536" s="246">
        <f>ROUND(E536*J536,2)</f>
        <v>0</v>
      </c>
      <c r="L536" s="246">
        <v>21</v>
      </c>
      <c r="M536" s="246">
        <f>G536*(1+L536/100)</f>
        <v>0</v>
      </c>
      <c r="N536" s="246">
        <v>0</v>
      </c>
      <c r="O536" s="246">
        <f>ROUND(E536*N536,2)</f>
        <v>0</v>
      </c>
      <c r="P536" s="246">
        <v>0</v>
      </c>
      <c r="Q536" s="246">
        <f>ROUND(E536*P536,2)</f>
        <v>0</v>
      </c>
      <c r="R536" s="246"/>
      <c r="S536" s="246" t="s">
        <v>150</v>
      </c>
      <c r="T536" s="247" t="s">
        <v>151</v>
      </c>
      <c r="U536" s="231">
        <v>0.49</v>
      </c>
      <c r="V536" s="231">
        <f>ROUND(E536*U536,2)</f>
        <v>3.67</v>
      </c>
      <c r="W536" s="231"/>
      <c r="X536" s="231" t="s">
        <v>152</v>
      </c>
      <c r="Y536" s="212"/>
      <c r="Z536" s="212"/>
      <c r="AA536" s="212"/>
      <c r="AB536" s="212"/>
      <c r="AC536" s="212"/>
      <c r="AD536" s="212"/>
      <c r="AE536" s="212"/>
      <c r="AF536" s="212"/>
      <c r="AG536" s="212" t="s">
        <v>153</v>
      </c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>
      <c r="A537" s="229"/>
      <c r="B537" s="230"/>
      <c r="C537" s="255" t="s">
        <v>538</v>
      </c>
      <c r="D537" s="249"/>
      <c r="E537" s="249"/>
      <c r="F537" s="249"/>
      <c r="G537" s="249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12"/>
      <c r="Z537" s="212"/>
      <c r="AA537" s="212"/>
      <c r="AB537" s="212"/>
      <c r="AC537" s="212"/>
      <c r="AD537" s="212"/>
      <c r="AE537" s="212"/>
      <c r="AF537" s="212"/>
      <c r="AG537" s="212" t="s">
        <v>172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>
      <c r="A538" s="229"/>
      <c r="B538" s="230"/>
      <c r="C538" s="254" t="s">
        <v>534</v>
      </c>
      <c r="D538" s="232"/>
      <c r="E538" s="233"/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12"/>
      <c r="Z538" s="212"/>
      <c r="AA538" s="212"/>
      <c r="AB538" s="212"/>
      <c r="AC538" s="212"/>
      <c r="AD538" s="212"/>
      <c r="AE538" s="212"/>
      <c r="AF538" s="212"/>
      <c r="AG538" s="212" t="s">
        <v>155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>
      <c r="A539" s="229"/>
      <c r="B539" s="230"/>
      <c r="C539" s="254" t="s">
        <v>539</v>
      </c>
      <c r="D539" s="232"/>
      <c r="E539" s="233"/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12"/>
      <c r="Z539" s="212"/>
      <c r="AA539" s="212"/>
      <c r="AB539" s="212"/>
      <c r="AC539" s="212"/>
      <c r="AD539" s="212"/>
      <c r="AE539" s="212"/>
      <c r="AF539" s="212"/>
      <c r="AG539" s="212" t="s">
        <v>155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>
      <c r="A540" s="229"/>
      <c r="B540" s="230"/>
      <c r="C540" s="254" t="s">
        <v>535</v>
      </c>
      <c r="D540" s="232"/>
      <c r="E540" s="233">
        <v>7.4855700000000001</v>
      </c>
      <c r="F540" s="231"/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12"/>
      <c r="Z540" s="212"/>
      <c r="AA540" s="212"/>
      <c r="AB540" s="212"/>
      <c r="AC540" s="212"/>
      <c r="AD540" s="212"/>
      <c r="AE540" s="212"/>
      <c r="AF540" s="212"/>
      <c r="AG540" s="212" t="s">
        <v>155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ht="22.5" outlineLevel="1">
      <c r="A541" s="241">
        <v>93</v>
      </c>
      <c r="B541" s="242" t="s">
        <v>540</v>
      </c>
      <c r="C541" s="253" t="s">
        <v>541</v>
      </c>
      <c r="D541" s="243" t="s">
        <v>251</v>
      </c>
      <c r="E541" s="244">
        <v>81.655670000000001</v>
      </c>
      <c r="F541" s="245"/>
      <c r="G541" s="246">
        <f>ROUND(E541*F541,2)</f>
        <v>0</v>
      </c>
      <c r="H541" s="245"/>
      <c r="I541" s="246">
        <f>ROUND(E541*H541,2)</f>
        <v>0</v>
      </c>
      <c r="J541" s="245"/>
      <c r="K541" s="246">
        <f>ROUND(E541*J541,2)</f>
        <v>0</v>
      </c>
      <c r="L541" s="246">
        <v>21</v>
      </c>
      <c r="M541" s="246">
        <f>G541*(1+L541/100)</f>
        <v>0</v>
      </c>
      <c r="N541" s="246">
        <v>0</v>
      </c>
      <c r="O541" s="246">
        <f>ROUND(E541*N541,2)</f>
        <v>0</v>
      </c>
      <c r="P541" s="246">
        <v>0</v>
      </c>
      <c r="Q541" s="246">
        <f>ROUND(E541*P541,2)</f>
        <v>0</v>
      </c>
      <c r="R541" s="246"/>
      <c r="S541" s="246" t="s">
        <v>150</v>
      </c>
      <c r="T541" s="247" t="s">
        <v>151</v>
      </c>
      <c r="U541" s="231">
        <v>0</v>
      </c>
      <c r="V541" s="231">
        <f>ROUND(E541*U541,2)</f>
        <v>0</v>
      </c>
      <c r="W541" s="231"/>
      <c r="X541" s="231" t="s">
        <v>152</v>
      </c>
      <c r="Y541" s="212"/>
      <c r="Z541" s="212"/>
      <c r="AA541" s="212"/>
      <c r="AB541" s="212"/>
      <c r="AC541" s="212"/>
      <c r="AD541" s="212"/>
      <c r="AE541" s="212"/>
      <c r="AF541" s="212"/>
      <c r="AG541" s="212" t="s">
        <v>153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>
      <c r="A542" s="229"/>
      <c r="B542" s="230"/>
      <c r="C542" s="254" t="s">
        <v>542</v>
      </c>
      <c r="D542" s="232"/>
      <c r="E542" s="233"/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12"/>
      <c r="Z542" s="212"/>
      <c r="AA542" s="212"/>
      <c r="AB542" s="212"/>
      <c r="AC542" s="212"/>
      <c r="AD542" s="212"/>
      <c r="AE542" s="212"/>
      <c r="AF542" s="212"/>
      <c r="AG542" s="212" t="s">
        <v>155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>
      <c r="A543" s="229"/>
      <c r="B543" s="230"/>
      <c r="C543" s="254" t="s">
        <v>543</v>
      </c>
      <c r="D543" s="232"/>
      <c r="E543" s="233"/>
      <c r="F543" s="231"/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12"/>
      <c r="Z543" s="212"/>
      <c r="AA543" s="212"/>
      <c r="AB543" s="212"/>
      <c r="AC543" s="212"/>
      <c r="AD543" s="212"/>
      <c r="AE543" s="212"/>
      <c r="AF543" s="212"/>
      <c r="AG543" s="212" t="s">
        <v>155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>
      <c r="A544" s="229"/>
      <c r="B544" s="230"/>
      <c r="C544" s="254" t="s">
        <v>544</v>
      </c>
      <c r="D544" s="232"/>
      <c r="E544" s="233">
        <v>81.398570000000007</v>
      </c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12"/>
      <c r="Z544" s="212"/>
      <c r="AA544" s="212"/>
      <c r="AB544" s="212"/>
      <c r="AC544" s="212"/>
      <c r="AD544" s="212"/>
      <c r="AE544" s="212"/>
      <c r="AF544" s="212"/>
      <c r="AG544" s="212" t="s">
        <v>155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>
      <c r="A545" s="229"/>
      <c r="B545" s="230"/>
      <c r="C545" s="254" t="s">
        <v>545</v>
      </c>
      <c r="D545" s="232"/>
      <c r="E545" s="233">
        <v>0.2571</v>
      </c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12"/>
      <c r="Z545" s="212"/>
      <c r="AA545" s="212"/>
      <c r="AB545" s="212"/>
      <c r="AC545" s="212"/>
      <c r="AD545" s="212"/>
      <c r="AE545" s="212"/>
      <c r="AF545" s="212"/>
      <c r="AG545" s="212" t="s">
        <v>155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>
      <c r="A546" s="241">
        <v>94</v>
      </c>
      <c r="B546" s="242" t="s">
        <v>546</v>
      </c>
      <c r="C546" s="253" t="s">
        <v>547</v>
      </c>
      <c r="D546" s="243" t="s">
        <v>251</v>
      </c>
      <c r="E546" s="244">
        <v>7.4855700000000001</v>
      </c>
      <c r="F546" s="245"/>
      <c r="G546" s="246">
        <f>ROUND(E546*F546,2)</f>
        <v>0</v>
      </c>
      <c r="H546" s="245"/>
      <c r="I546" s="246">
        <f>ROUND(E546*H546,2)</f>
        <v>0</v>
      </c>
      <c r="J546" s="245"/>
      <c r="K546" s="246">
        <f>ROUND(E546*J546,2)</f>
        <v>0</v>
      </c>
      <c r="L546" s="246">
        <v>21</v>
      </c>
      <c r="M546" s="246">
        <f>G546*(1+L546/100)</f>
        <v>0</v>
      </c>
      <c r="N546" s="246">
        <v>0</v>
      </c>
      <c r="O546" s="246">
        <f>ROUND(E546*N546,2)</f>
        <v>0</v>
      </c>
      <c r="P546" s="246">
        <v>0</v>
      </c>
      <c r="Q546" s="246">
        <f>ROUND(E546*P546,2)</f>
        <v>0</v>
      </c>
      <c r="R546" s="246"/>
      <c r="S546" s="246" t="s">
        <v>150</v>
      </c>
      <c r="T546" s="247" t="s">
        <v>151</v>
      </c>
      <c r="U546" s="231">
        <v>0.94199999999999995</v>
      </c>
      <c r="V546" s="231">
        <f>ROUND(E546*U546,2)</f>
        <v>7.05</v>
      </c>
      <c r="W546" s="231"/>
      <c r="X546" s="231" t="s">
        <v>152</v>
      </c>
      <c r="Y546" s="212"/>
      <c r="Z546" s="212"/>
      <c r="AA546" s="212"/>
      <c r="AB546" s="212"/>
      <c r="AC546" s="212"/>
      <c r="AD546" s="212"/>
      <c r="AE546" s="212"/>
      <c r="AF546" s="212"/>
      <c r="AG546" s="212" t="s">
        <v>153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>
      <c r="A547" s="229"/>
      <c r="B547" s="230"/>
      <c r="C547" s="254" t="s">
        <v>534</v>
      </c>
      <c r="D547" s="232"/>
      <c r="E547" s="233"/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12"/>
      <c r="Z547" s="212"/>
      <c r="AA547" s="212"/>
      <c r="AB547" s="212"/>
      <c r="AC547" s="212"/>
      <c r="AD547" s="212"/>
      <c r="AE547" s="212"/>
      <c r="AF547" s="212"/>
      <c r="AG547" s="212" t="s">
        <v>155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2.5" outlineLevel="1">
      <c r="A548" s="229"/>
      <c r="B548" s="230"/>
      <c r="C548" s="254" t="s">
        <v>548</v>
      </c>
      <c r="D548" s="232"/>
      <c r="E548" s="233"/>
      <c r="F548" s="231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12"/>
      <c r="Z548" s="212"/>
      <c r="AA548" s="212"/>
      <c r="AB548" s="212"/>
      <c r="AC548" s="212"/>
      <c r="AD548" s="212"/>
      <c r="AE548" s="212"/>
      <c r="AF548" s="212"/>
      <c r="AG548" s="212" t="s">
        <v>155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>
      <c r="A549" s="229"/>
      <c r="B549" s="230"/>
      <c r="C549" s="254" t="s">
        <v>535</v>
      </c>
      <c r="D549" s="232"/>
      <c r="E549" s="233">
        <v>7.4855700000000001</v>
      </c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12"/>
      <c r="Z549" s="212"/>
      <c r="AA549" s="212"/>
      <c r="AB549" s="212"/>
      <c r="AC549" s="212"/>
      <c r="AD549" s="212"/>
      <c r="AE549" s="212"/>
      <c r="AF549" s="212"/>
      <c r="AG549" s="212" t="s">
        <v>155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>
      <c r="A550" s="241">
        <v>95</v>
      </c>
      <c r="B550" s="242" t="s">
        <v>549</v>
      </c>
      <c r="C550" s="253" t="s">
        <v>550</v>
      </c>
      <c r="D550" s="243" t="s">
        <v>251</v>
      </c>
      <c r="E550" s="244">
        <v>7.3836700000000004</v>
      </c>
      <c r="F550" s="245"/>
      <c r="G550" s="246">
        <f>ROUND(E550*F550,2)</f>
        <v>0</v>
      </c>
      <c r="H550" s="245"/>
      <c r="I550" s="246">
        <f>ROUND(E550*H550,2)</f>
        <v>0</v>
      </c>
      <c r="J550" s="245"/>
      <c r="K550" s="246">
        <f>ROUND(E550*J550,2)</f>
        <v>0</v>
      </c>
      <c r="L550" s="246">
        <v>21</v>
      </c>
      <c r="M550" s="246">
        <f>G550*(1+L550/100)</f>
        <v>0</v>
      </c>
      <c r="N550" s="246">
        <v>0</v>
      </c>
      <c r="O550" s="246">
        <f>ROUND(E550*N550,2)</f>
        <v>0</v>
      </c>
      <c r="P550" s="246">
        <v>0</v>
      </c>
      <c r="Q550" s="246">
        <f>ROUND(E550*P550,2)</f>
        <v>0</v>
      </c>
      <c r="R550" s="246"/>
      <c r="S550" s="246" t="s">
        <v>150</v>
      </c>
      <c r="T550" s="247" t="s">
        <v>151</v>
      </c>
      <c r="U550" s="231">
        <v>0</v>
      </c>
      <c r="V550" s="231">
        <f>ROUND(E550*U550,2)</f>
        <v>0</v>
      </c>
      <c r="W550" s="231"/>
      <c r="X550" s="231" t="s">
        <v>152</v>
      </c>
      <c r="Y550" s="212"/>
      <c r="Z550" s="212"/>
      <c r="AA550" s="212"/>
      <c r="AB550" s="212"/>
      <c r="AC550" s="212"/>
      <c r="AD550" s="212"/>
      <c r="AE550" s="212"/>
      <c r="AF550" s="212"/>
      <c r="AG550" s="212" t="s">
        <v>153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>
      <c r="A551" s="229"/>
      <c r="B551" s="230"/>
      <c r="C551" s="254" t="s">
        <v>534</v>
      </c>
      <c r="D551" s="232"/>
      <c r="E551" s="233"/>
      <c r="F551" s="231"/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1"/>
      <c r="Y551" s="212"/>
      <c r="Z551" s="212"/>
      <c r="AA551" s="212"/>
      <c r="AB551" s="212"/>
      <c r="AC551" s="212"/>
      <c r="AD551" s="212"/>
      <c r="AE551" s="212"/>
      <c r="AF551" s="212"/>
      <c r="AG551" s="212" t="s">
        <v>155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>
      <c r="A552" s="229"/>
      <c r="B552" s="230"/>
      <c r="C552" s="254" t="s">
        <v>535</v>
      </c>
      <c r="D552" s="232"/>
      <c r="E552" s="233">
        <v>7.4855700000000001</v>
      </c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12"/>
      <c r="Z552" s="212"/>
      <c r="AA552" s="212"/>
      <c r="AB552" s="212"/>
      <c r="AC552" s="212"/>
      <c r="AD552" s="212"/>
      <c r="AE552" s="212"/>
      <c r="AF552" s="212"/>
      <c r="AG552" s="212" t="s">
        <v>155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>
      <c r="A553" s="229"/>
      <c r="B553" s="230"/>
      <c r="C553" s="254" t="s">
        <v>551</v>
      </c>
      <c r="D553" s="232"/>
      <c r="E553" s="233"/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12"/>
      <c r="Z553" s="212"/>
      <c r="AA553" s="212"/>
      <c r="AB553" s="212"/>
      <c r="AC553" s="212"/>
      <c r="AD553" s="212"/>
      <c r="AE553" s="212"/>
      <c r="AF553" s="212"/>
      <c r="AG553" s="212" t="s">
        <v>155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>
      <c r="A554" s="229"/>
      <c r="B554" s="230"/>
      <c r="C554" s="254" t="s">
        <v>552</v>
      </c>
      <c r="D554" s="232"/>
      <c r="E554" s="233">
        <v>-8.5699999999999998E-2</v>
      </c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12"/>
      <c r="Z554" s="212"/>
      <c r="AA554" s="212"/>
      <c r="AB554" s="212"/>
      <c r="AC554" s="212"/>
      <c r="AD554" s="212"/>
      <c r="AE554" s="212"/>
      <c r="AF554" s="212"/>
      <c r="AG554" s="212" t="s">
        <v>155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>
      <c r="A555" s="229"/>
      <c r="B555" s="230"/>
      <c r="C555" s="254" t="s">
        <v>553</v>
      </c>
      <c r="D555" s="232"/>
      <c r="E555" s="233">
        <v>-1.6199999999999999E-2</v>
      </c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12"/>
      <c r="Z555" s="212"/>
      <c r="AA555" s="212"/>
      <c r="AB555" s="212"/>
      <c r="AC555" s="212"/>
      <c r="AD555" s="212"/>
      <c r="AE555" s="212"/>
      <c r="AF555" s="212"/>
      <c r="AG555" s="212" t="s">
        <v>155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>
      <c r="A556" s="241">
        <v>96</v>
      </c>
      <c r="B556" s="242" t="s">
        <v>554</v>
      </c>
      <c r="C556" s="253" t="s">
        <v>555</v>
      </c>
      <c r="D556" s="243" t="s">
        <v>251</v>
      </c>
      <c r="E556" s="244">
        <v>1.6199999999999999E-2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6">
        <v>0</v>
      </c>
      <c r="O556" s="246">
        <f>ROUND(E556*N556,2)</f>
        <v>0</v>
      </c>
      <c r="P556" s="246">
        <v>0</v>
      </c>
      <c r="Q556" s="246">
        <f>ROUND(E556*P556,2)</f>
        <v>0</v>
      </c>
      <c r="R556" s="246"/>
      <c r="S556" s="246" t="s">
        <v>150</v>
      </c>
      <c r="T556" s="247" t="s">
        <v>151</v>
      </c>
      <c r="U556" s="231">
        <v>0</v>
      </c>
      <c r="V556" s="231">
        <f>ROUND(E556*U556,2)</f>
        <v>0</v>
      </c>
      <c r="W556" s="231"/>
      <c r="X556" s="231" t="s">
        <v>152</v>
      </c>
      <c r="Y556" s="212"/>
      <c r="Z556" s="212"/>
      <c r="AA556" s="212"/>
      <c r="AB556" s="212"/>
      <c r="AC556" s="212"/>
      <c r="AD556" s="212"/>
      <c r="AE556" s="212"/>
      <c r="AF556" s="212"/>
      <c r="AG556" s="212" t="s">
        <v>153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>
      <c r="A557" s="229"/>
      <c r="B557" s="230"/>
      <c r="C557" s="254" t="s">
        <v>556</v>
      </c>
      <c r="D557" s="232"/>
      <c r="E557" s="233">
        <v>1.6199999999999999E-2</v>
      </c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12"/>
      <c r="Z557" s="212"/>
      <c r="AA557" s="212"/>
      <c r="AB557" s="212"/>
      <c r="AC557" s="212"/>
      <c r="AD557" s="212"/>
      <c r="AE557" s="212"/>
      <c r="AF557" s="212"/>
      <c r="AG557" s="212" t="s">
        <v>155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>
      <c r="A558" s="235" t="s">
        <v>145</v>
      </c>
      <c r="B558" s="236" t="s">
        <v>118</v>
      </c>
      <c r="C558" s="252" t="s">
        <v>29</v>
      </c>
      <c r="D558" s="237"/>
      <c r="E558" s="238"/>
      <c r="F558" s="239"/>
      <c r="G558" s="239">
        <f>SUMIF(AG559:AG562,"&lt;&gt;NOR",G559:G562)</f>
        <v>0</v>
      </c>
      <c r="H558" s="239"/>
      <c r="I558" s="239">
        <f>SUM(I559:I562)</f>
        <v>0</v>
      </c>
      <c r="J558" s="239"/>
      <c r="K558" s="239">
        <f>SUM(K559:K562)</f>
        <v>0</v>
      </c>
      <c r="L558" s="239"/>
      <c r="M558" s="239">
        <f>SUM(M559:M562)</f>
        <v>0</v>
      </c>
      <c r="N558" s="239"/>
      <c r="O558" s="239">
        <f>SUM(O559:O562)</f>
        <v>0</v>
      </c>
      <c r="P558" s="239"/>
      <c r="Q558" s="239">
        <f>SUM(Q559:Q562)</f>
        <v>0</v>
      </c>
      <c r="R558" s="239"/>
      <c r="S558" s="239"/>
      <c r="T558" s="240"/>
      <c r="U558" s="234"/>
      <c r="V558" s="234">
        <f>SUM(V559:V562)</f>
        <v>0</v>
      </c>
      <c r="W558" s="234"/>
      <c r="X558" s="234"/>
      <c r="AG558" t="s">
        <v>146</v>
      </c>
    </row>
    <row r="559" spans="1:60" outlineLevel="1">
      <c r="A559" s="241">
        <v>97</v>
      </c>
      <c r="B559" s="242" t="s">
        <v>557</v>
      </c>
      <c r="C559" s="253" t="s">
        <v>558</v>
      </c>
      <c r="D559" s="243" t="s">
        <v>0</v>
      </c>
      <c r="E559" s="244">
        <v>1</v>
      </c>
      <c r="F559" s="245"/>
      <c r="G559" s="246">
        <f>ROUND(E559*F559,2)</f>
        <v>0</v>
      </c>
      <c r="H559" s="245"/>
      <c r="I559" s="246">
        <f>ROUND(E559*H559,2)</f>
        <v>0</v>
      </c>
      <c r="J559" s="245"/>
      <c r="K559" s="246">
        <f>ROUND(E559*J559,2)</f>
        <v>0</v>
      </c>
      <c r="L559" s="246">
        <v>21</v>
      </c>
      <c r="M559" s="246">
        <f>G559*(1+L559/100)</f>
        <v>0</v>
      </c>
      <c r="N559" s="246">
        <v>0</v>
      </c>
      <c r="O559" s="246">
        <f>ROUND(E559*N559,2)</f>
        <v>0</v>
      </c>
      <c r="P559" s="246">
        <v>0</v>
      </c>
      <c r="Q559" s="246">
        <f>ROUND(E559*P559,2)</f>
        <v>0</v>
      </c>
      <c r="R559" s="246"/>
      <c r="S559" s="246" t="s">
        <v>150</v>
      </c>
      <c r="T559" s="247" t="s">
        <v>309</v>
      </c>
      <c r="U559" s="231">
        <v>0</v>
      </c>
      <c r="V559" s="231">
        <f>ROUND(E559*U559,2)</f>
        <v>0</v>
      </c>
      <c r="W559" s="231"/>
      <c r="X559" s="231" t="s">
        <v>559</v>
      </c>
      <c r="Y559" s="212"/>
      <c r="Z559" s="212"/>
      <c r="AA559" s="212"/>
      <c r="AB559" s="212"/>
      <c r="AC559" s="212"/>
      <c r="AD559" s="212"/>
      <c r="AE559" s="212"/>
      <c r="AF559" s="212"/>
      <c r="AG559" s="212" t="s">
        <v>560</v>
      </c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>
      <c r="A560" s="229"/>
      <c r="B560" s="230"/>
      <c r="C560" s="254" t="s">
        <v>55</v>
      </c>
      <c r="D560" s="232"/>
      <c r="E560" s="233">
        <v>1</v>
      </c>
      <c r="F560" s="231"/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12"/>
      <c r="Z560" s="212"/>
      <c r="AA560" s="212"/>
      <c r="AB560" s="212"/>
      <c r="AC560" s="212"/>
      <c r="AD560" s="212"/>
      <c r="AE560" s="212"/>
      <c r="AF560" s="212"/>
      <c r="AG560" s="212" t="s">
        <v>155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>
      <c r="A561" s="241">
        <v>98</v>
      </c>
      <c r="B561" s="242" t="s">
        <v>561</v>
      </c>
      <c r="C561" s="253" t="s">
        <v>562</v>
      </c>
      <c r="D561" s="243" t="s">
        <v>0</v>
      </c>
      <c r="E561" s="244">
        <v>1</v>
      </c>
      <c r="F561" s="245"/>
      <c r="G561" s="246">
        <f>ROUND(E561*F561,2)</f>
        <v>0</v>
      </c>
      <c r="H561" s="245"/>
      <c r="I561" s="246">
        <f>ROUND(E561*H561,2)</f>
        <v>0</v>
      </c>
      <c r="J561" s="245"/>
      <c r="K561" s="246">
        <f>ROUND(E561*J561,2)</f>
        <v>0</v>
      </c>
      <c r="L561" s="246">
        <v>21</v>
      </c>
      <c r="M561" s="246">
        <f>G561*(1+L561/100)</f>
        <v>0</v>
      </c>
      <c r="N561" s="246">
        <v>0</v>
      </c>
      <c r="O561" s="246">
        <f>ROUND(E561*N561,2)</f>
        <v>0</v>
      </c>
      <c r="P561" s="246">
        <v>0</v>
      </c>
      <c r="Q561" s="246">
        <f>ROUND(E561*P561,2)</f>
        <v>0</v>
      </c>
      <c r="R561" s="246"/>
      <c r="S561" s="246" t="s">
        <v>308</v>
      </c>
      <c r="T561" s="247" t="s">
        <v>309</v>
      </c>
      <c r="U561" s="231">
        <v>0</v>
      </c>
      <c r="V561" s="231">
        <f>ROUND(E561*U561,2)</f>
        <v>0</v>
      </c>
      <c r="W561" s="231"/>
      <c r="X561" s="231" t="s">
        <v>559</v>
      </c>
      <c r="Y561" s="212"/>
      <c r="Z561" s="212"/>
      <c r="AA561" s="212"/>
      <c r="AB561" s="212"/>
      <c r="AC561" s="212"/>
      <c r="AD561" s="212"/>
      <c r="AE561" s="212"/>
      <c r="AF561" s="212"/>
      <c r="AG561" s="212" t="s">
        <v>560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>
      <c r="A562" s="229"/>
      <c r="B562" s="230"/>
      <c r="C562" s="254" t="s">
        <v>55</v>
      </c>
      <c r="D562" s="232"/>
      <c r="E562" s="233">
        <v>1</v>
      </c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12"/>
      <c r="Z562" s="212"/>
      <c r="AA562" s="212"/>
      <c r="AB562" s="212"/>
      <c r="AC562" s="212"/>
      <c r="AD562" s="212"/>
      <c r="AE562" s="212"/>
      <c r="AF562" s="212"/>
      <c r="AG562" s="212" t="s">
        <v>155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>
      <c r="A563" s="3"/>
      <c r="B563" s="4"/>
      <c r="C563" s="257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AE563">
        <v>15</v>
      </c>
      <c r="AF563">
        <v>21</v>
      </c>
      <c r="AG563" t="s">
        <v>132</v>
      </c>
    </row>
    <row r="564" spans="1:60">
      <c r="A564" s="215"/>
      <c r="B564" s="216" t="s">
        <v>31</v>
      </c>
      <c r="C564" s="258"/>
      <c r="D564" s="217"/>
      <c r="E564" s="218"/>
      <c r="F564" s="218"/>
      <c r="G564" s="251">
        <f>G8+G13+G27+G48+G52+G79+G168+G173+G179+G195+G224+G260+G291+G307+G318+G324+G358+G423+G475+G488+G532+G558</f>
        <v>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AE564">
        <f>SUMIF(L7:L562,AE563,G7:G562)</f>
        <v>0</v>
      </c>
      <c r="AF564">
        <f>SUMIF(L7:L562,AF563,G7:G562)</f>
        <v>0</v>
      </c>
      <c r="AG564" t="s">
        <v>563</v>
      </c>
    </row>
    <row r="565" spans="1:60">
      <c r="A565" s="3"/>
      <c r="B565" s="4"/>
      <c r="C565" s="257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60">
      <c r="A566" s="3"/>
      <c r="B566" s="4"/>
      <c r="C566" s="257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60">
      <c r="A567" s="219" t="s">
        <v>564</v>
      </c>
      <c r="B567" s="219"/>
      <c r="C567" s="259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60">
      <c r="A568" s="220"/>
      <c r="B568" s="221"/>
      <c r="C568" s="260"/>
      <c r="D568" s="221"/>
      <c r="E568" s="221"/>
      <c r="F568" s="221"/>
      <c r="G568" s="2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AG568" t="s">
        <v>565</v>
      </c>
    </row>
    <row r="569" spans="1:60">
      <c r="A569" s="223"/>
      <c r="B569" s="224"/>
      <c r="C569" s="261"/>
      <c r="D569" s="224"/>
      <c r="E569" s="224"/>
      <c r="F569" s="224"/>
      <c r="G569" s="22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60">
      <c r="A570" s="223"/>
      <c r="B570" s="224"/>
      <c r="C570" s="261"/>
      <c r="D570" s="224"/>
      <c r="E570" s="224"/>
      <c r="F570" s="224"/>
      <c r="G570" s="22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60">
      <c r="A571" s="223"/>
      <c r="B571" s="224"/>
      <c r="C571" s="261"/>
      <c r="D571" s="224"/>
      <c r="E571" s="224"/>
      <c r="F571" s="224"/>
      <c r="G571" s="22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60">
      <c r="A572" s="226"/>
      <c r="B572" s="227"/>
      <c r="C572" s="262"/>
      <c r="D572" s="227"/>
      <c r="E572" s="227"/>
      <c r="F572" s="227"/>
      <c r="G572" s="22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60">
      <c r="A573" s="3"/>
      <c r="B573" s="4"/>
      <c r="C573" s="257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60">
      <c r="C574" s="263"/>
      <c r="D574" s="10"/>
      <c r="AG574" t="s">
        <v>567</v>
      </c>
    </row>
    <row r="575" spans="1:60">
      <c r="D575" s="10"/>
    </row>
    <row r="576" spans="1:60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1">
    <mergeCell ref="C268:G268"/>
    <mergeCell ref="C293:G293"/>
    <mergeCell ref="C537:G537"/>
    <mergeCell ref="C236:G236"/>
    <mergeCell ref="C237:G237"/>
    <mergeCell ref="C241:G241"/>
    <mergeCell ref="C244:G244"/>
    <mergeCell ref="C253:G253"/>
    <mergeCell ref="C256:G256"/>
    <mergeCell ref="C214:G214"/>
    <mergeCell ref="C215:G215"/>
    <mergeCell ref="C226:G226"/>
    <mergeCell ref="C227:G227"/>
    <mergeCell ref="C231:G231"/>
    <mergeCell ref="C232:G232"/>
    <mergeCell ref="C75:G75"/>
    <mergeCell ref="C170:G170"/>
    <mergeCell ref="C181:G181"/>
    <mergeCell ref="C200:G200"/>
    <mergeCell ref="C206:G206"/>
    <mergeCell ref="C211:G211"/>
    <mergeCell ref="A1:G1"/>
    <mergeCell ref="C2:G2"/>
    <mergeCell ref="C3:G3"/>
    <mergeCell ref="C4:G4"/>
    <mergeCell ref="A567:C567"/>
    <mergeCell ref="A568:G572"/>
    <mergeCell ref="C29:G29"/>
    <mergeCell ref="C72:G72"/>
    <mergeCell ref="C73:G73"/>
    <mergeCell ref="C74:G7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121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123</v>
      </c>
    </row>
    <row r="5" spans="1:60">
      <c r="D5" s="10"/>
    </row>
    <row r="6" spans="1:60" ht="38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145</v>
      </c>
      <c r="B8" s="236" t="s">
        <v>57</v>
      </c>
      <c r="C8" s="252" t="s">
        <v>67</v>
      </c>
      <c r="D8" s="237"/>
      <c r="E8" s="238"/>
      <c r="F8" s="239"/>
      <c r="G8" s="239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40"/>
      <c r="U8" s="234"/>
      <c r="V8" s="234">
        <f>SUM(V9:V12)</f>
        <v>16.829999999999998</v>
      </c>
      <c r="W8" s="234"/>
      <c r="X8" s="234"/>
      <c r="AG8" t="s">
        <v>146</v>
      </c>
    </row>
    <row r="9" spans="1:60" outlineLevel="1">
      <c r="A9" s="241">
        <v>1</v>
      </c>
      <c r="B9" s="242" t="s">
        <v>147</v>
      </c>
      <c r="C9" s="253" t="s">
        <v>148</v>
      </c>
      <c r="D9" s="243" t="s">
        <v>149</v>
      </c>
      <c r="E9" s="244">
        <v>48.0946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150</v>
      </c>
      <c r="T9" s="247" t="s">
        <v>151</v>
      </c>
      <c r="U9" s="231">
        <v>0.35</v>
      </c>
      <c r="V9" s="231">
        <f>ROUND(E9*U9,2)</f>
        <v>16.829999999999998</v>
      </c>
      <c r="W9" s="231"/>
      <c r="X9" s="231" t="s">
        <v>152</v>
      </c>
      <c r="Y9" s="212"/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154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156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568</v>
      </c>
      <c r="D12" s="232"/>
      <c r="E12" s="233">
        <v>48.0946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>
      <c r="A13" s="235" t="s">
        <v>145</v>
      </c>
      <c r="B13" s="236" t="s">
        <v>59</v>
      </c>
      <c r="C13" s="252" t="s">
        <v>68</v>
      </c>
      <c r="D13" s="237"/>
      <c r="E13" s="238"/>
      <c r="F13" s="239"/>
      <c r="G13" s="239">
        <f>SUMIF(AG14:AG16,"&lt;&gt;NOR",G14:G16)</f>
        <v>0</v>
      </c>
      <c r="H13" s="239"/>
      <c r="I13" s="239">
        <f>SUM(I14:I16)</f>
        <v>0</v>
      </c>
      <c r="J13" s="239"/>
      <c r="K13" s="239">
        <f>SUM(K14:K16)</f>
        <v>0</v>
      </c>
      <c r="L13" s="239"/>
      <c r="M13" s="239">
        <f>SUM(M14:M16)</f>
        <v>0</v>
      </c>
      <c r="N13" s="239"/>
      <c r="O13" s="239">
        <f>SUM(O14:O16)</f>
        <v>0.2</v>
      </c>
      <c r="P13" s="239"/>
      <c r="Q13" s="239">
        <f>SUM(Q14:Q16)</f>
        <v>0</v>
      </c>
      <c r="R13" s="239"/>
      <c r="S13" s="239"/>
      <c r="T13" s="240"/>
      <c r="U13" s="234"/>
      <c r="V13" s="234">
        <f>SUM(V14:V16)</f>
        <v>1.87</v>
      </c>
      <c r="W13" s="234"/>
      <c r="X13" s="234"/>
      <c r="AG13" t="s">
        <v>146</v>
      </c>
    </row>
    <row r="14" spans="1:60" outlineLevel="1">
      <c r="A14" s="241">
        <v>2</v>
      </c>
      <c r="B14" s="242" t="s">
        <v>569</v>
      </c>
      <c r="C14" s="253" t="s">
        <v>570</v>
      </c>
      <c r="D14" s="243" t="s">
        <v>149</v>
      </c>
      <c r="E14" s="244">
        <v>3.6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5.654E-2</v>
      </c>
      <c r="O14" s="246">
        <f>ROUND(E14*N14,2)</f>
        <v>0.2</v>
      </c>
      <c r="P14" s="246">
        <v>0</v>
      </c>
      <c r="Q14" s="246">
        <f>ROUND(E14*P14,2)</f>
        <v>0</v>
      </c>
      <c r="R14" s="246"/>
      <c r="S14" s="246" t="s">
        <v>150</v>
      </c>
      <c r="T14" s="247" t="s">
        <v>151</v>
      </c>
      <c r="U14" s="231">
        <v>0.52</v>
      </c>
      <c r="V14" s="231">
        <f>ROUND(E14*U14,2)</f>
        <v>1.87</v>
      </c>
      <c r="W14" s="231"/>
      <c r="X14" s="231" t="s">
        <v>152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571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572</v>
      </c>
      <c r="D16" s="232"/>
      <c r="E16" s="233">
        <v>3.6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>
      <c r="A17" s="235" t="s">
        <v>145</v>
      </c>
      <c r="B17" s="236" t="s">
        <v>69</v>
      </c>
      <c r="C17" s="252" t="s">
        <v>70</v>
      </c>
      <c r="D17" s="237"/>
      <c r="E17" s="238"/>
      <c r="F17" s="239"/>
      <c r="G17" s="239">
        <f>SUMIF(AG18:AG28,"&lt;&gt;NOR",G18:G28)</f>
        <v>0</v>
      </c>
      <c r="H17" s="239"/>
      <c r="I17" s="239">
        <f>SUM(I18:I28)</f>
        <v>0</v>
      </c>
      <c r="J17" s="239"/>
      <c r="K17" s="239">
        <f>SUM(K18:K28)</f>
        <v>0</v>
      </c>
      <c r="L17" s="239"/>
      <c r="M17" s="239">
        <f>SUM(M18:M28)</f>
        <v>0</v>
      </c>
      <c r="N17" s="239"/>
      <c r="O17" s="239">
        <f>SUM(O18:O28)</f>
        <v>1.55</v>
      </c>
      <c r="P17" s="239"/>
      <c r="Q17" s="239">
        <f>SUM(Q18:Q28)</f>
        <v>0</v>
      </c>
      <c r="R17" s="239"/>
      <c r="S17" s="239"/>
      <c r="T17" s="240"/>
      <c r="U17" s="234"/>
      <c r="V17" s="234">
        <f>SUM(V18:V28)</f>
        <v>15.61</v>
      </c>
      <c r="W17" s="234"/>
      <c r="X17" s="234"/>
      <c r="AG17" t="s">
        <v>146</v>
      </c>
    </row>
    <row r="18" spans="1:60" outlineLevel="1">
      <c r="A18" s="241">
        <v>3</v>
      </c>
      <c r="B18" s="242" t="s">
        <v>573</v>
      </c>
      <c r="C18" s="253" t="s">
        <v>574</v>
      </c>
      <c r="D18" s="243" t="s">
        <v>149</v>
      </c>
      <c r="E18" s="244">
        <v>39.417999999999999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3.9210000000000002E-2</v>
      </c>
      <c r="O18" s="246">
        <f>ROUND(E18*N18,2)</f>
        <v>1.55</v>
      </c>
      <c r="P18" s="246">
        <v>0</v>
      </c>
      <c r="Q18" s="246">
        <f>ROUND(E18*P18,2)</f>
        <v>0</v>
      </c>
      <c r="R18" s="246"/>
      <c r="S18" s="246" t="s">
        <v>150</v>
      </c>
      <c r="T18" s="247" t="s">
        <v>151</v>
      </c>
      <c r="U18" s="231">
        <v>0.39600000000000002</v>
      </c>
      <c r="V18" s="231">
        <f>ROUND(E18*U18,2)</f>
        <v>15.61</v>
      </c>
      <c r="W18" s="231"/>
      <c r="X18" s="231" t="s">
        <v>152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153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575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576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577</v>
      </c>
      <c r="D21" s="232"/>
      <c r="E21" s="233">
        <v>11.417999999999999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578</v>
      </c>
      <c r="D22" s="232"/>
      <c r="E22" s="233">
        <v>3.3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579</v>
      </c>
      <c r="D23" s="232"/>
      <c r="E23" s="233">
        <v>7.72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580</v>
      </c>
      <c r="D24" s="232"/>
      <c r="E24" s="233">
        <v>5.6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581</v>
      </c>
      <c r="D25" s="232"/>
      <c r="E25" s="233">
        <v>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155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582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583</v>
      </c>
      <c r="D27" s="232"/>
      <c r="E27" s="233">
        <v>7.2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584</v>
      </c>
      <c r="D28" s="232"/>
      <c r="E28" s="233">
        <v>0.18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155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145</v>
      </c>
      <c r="B29" s="236" t="s">
        <v>71</v>
      </c>
      <c r="C29" s="252" t="s">
        <v>72</v>
      </c>
      <c r="D29" s="237"/>
      <c r="E29" s="238"/>
      <c r="F29" s="239"/>
      <c r="G29" s="239">
        <f>SUMIF(AG30:AG45,"&lt;&gt;NOR",G30:G45)</f>
        <v>0</v>
      </c>
      <c r="H29" s="239"/>
      <c r="I29" s="239">
        <f>SUM(I30:I45)</f>
        <v>0</v>
      </c>
      <c r="J29" s="239"/>
      <c r="K29" s="239">
        <f>SUM(K30:K45)</f>
        <v>0</v>
      </c>
      <c r="L29" s="239"/>
      <c r="M29" s="239">
        <f>SUM(M30:M45)</f>
        <v>0</v>
      </c>
      <c r="N29" s="239"/>
      <c r="O29" s="239">
        <f>SUM(O30:O45)</f>
        <v>0.52</v>
      </c>
      <c r="P29" s="239"/>
      <c r="Q29" s="239">
        <f>SUM(Q30:Q45)</f>
        <v>0</v>
      </c>
      <c r="R29" s="239"/>
      <c r="S29" s="239"/>
      <c r="T29" s="240"/>
      <c r="U29" s="234"/>
      <c r="V29" s="234">
        <f>SUM(V30:V45)</f>
        <v>12.5</v>
      </c>
      <c r="W29" s="234"/>
      <c r="X29" s="234"/>
      <c r="AG29" t="s">
        <v>146</v>
      </c>
    </row>
    <row r="30" spans="1:60" ht="22.5" outlineLevel="1">
      <c r="A30" s="241">
        <v>4</v>
      </c>
      <c r="B30" s="242" t="s">
        <v>169</v>
      </c>
      <c r="C30" s="253" t="s">
        <v>170</v>
      </c>
      <c r="D30" s="243" t="s">
        <v>149</v>
      </c>
      <c r="E30" s="244">
        <v>48.0946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1.0710000000000001E-2</v>
      </c>
      <c r="O30" s="246">
        <f>ROUND(E30*N30,2)</f>
        <v>0.52</v>
      </c>
      <c r="P30" s="246">
        <v>0</v>
      </c>
      <c r="Q30" s="246">
        <f>ROUND(E30*P30,2)</f>
        <v>0</v>
      </c>
      <c r="R30" s="246"/>
      <c r="S30" s="246" t="s">
        <v>150</v>
      </c>
      <c r="T30" s="247" t="s">
        <v>151</v>
      </c>
      <c r="U30" s="231">
        <v>0.26</v>
      </c>
      <c r="V30" s="231">
        <f>ROUND(E30*U30,2)</f>
        <v>12.5</v>
      </c>
      <c r="W30" s="231"/>
      <c r="X30" s="231" t="s">
        <v>152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29"/>
      <c r="B31" s="230"/>
      <c r="C31" s="255" t="s">
        <v>171</v>
      </c>
      <c r="D31" s="249"/>
      <c r="E31" s="249"/>
      <c r="F31" s="249"/>
      <c r="G31" s="249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8" t="str">
        <f>C31</f>
        <v>Speciální cementová samonivelační podlahová stěrka pro tloušťky 1-15 mm. Pouze pro vnitřní použití, vhodná pro podlahová vytápění, pro jemné vyrovnání nerovných podlah.</v>
      </c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173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155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585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586</v>
      </c>
      <c r="D34" s="232"/>
      <c r="E34" s="233">
        <v>16.47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176</v>
      </c>
      <c r="D35" s="232"/>
      <c r="E35" s="233">
        <v>0.35699999999999998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587</v>
      </c>
      <c r="D36" s="232"/>
      <c r="E36" s="233">
        <v>-8.0600000000000005E-2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155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588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155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589</v>
      </c>
      <c r="D38" s="232"/>
      <c r="E38" s="233">
        <v>16.195499999999999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176</v>
      </c>
      <c r="D39" s="232"/>
      <c r="E39" s="233">
        <v>0.35699999999999998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590</v>
      </c>
      <c r="D40" s="232"/>
      <c r="E40" s="233">
        <v>0.14399999999999999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516</v>
      </c>
      <c r="D41" s="232"/>
      <c r="E41" s="233">
        <v>-0.1053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576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591</v>
      </c>
      <c r="D43" s="232"/>
      <c r="E43" s="233">
        <v>8.9960000000000004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176</v>
      </c>
      <c r="D44" s="232"/>
      <c r="E44" s="233">
        <v>0.35699999999999998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592</v>
      </c>
      <c r="D45" s="232"/>
      <c r="E45" s="233">
        <v>5.4039999999999999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155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35" t="s">
        <v>145</v>
      </c>
      <c r="B46" s="236" t="s">
        <v>73</v>
      </c>
      <c r="C46" s="252" t="s">
        <v>74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0.02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3.6</v>
      </c>
      <c r="W46" s="234"/>
      <c r="X46" s="234"/>
      <c r="AG46" t="s">
        <v>146</v>
      </c>
    </row>
    <row r="47" spans="1:60" outlineLevel="1">
      <c r="A47" s="241">
        <v>5</v>
      </c>
      <c r="B47" s="242" t="s">
        <v>185</v>
      </c>
      <c r="C47" s="253" t="s">
        <v>186</v>
      </c>
      <c r="D47" s="243" t="s">
        <v>149</v>
      </c>
      <c r="E47" s="244">
        <v>20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1.2099999999999999E-3</v>
      </c>
      <c r="O47" s="246">
        <f>ROUND(E47*N47,2)</f>
        <v>0.02</v>
      </c>
      <c r="P47" s="246">
        <v>0</v>
      </c>
      <c r="Q47" s="246">
        <f>ROUND(E47*P47,2)</f>
        <v>0</v>
      </c>
      <c r="R47" s="246"/>
      <c r="S47" s="246" t="s">
        <v>150</v>
      </c>
      <c r="T47" s="247" t="s">
        <v>151</v>
      </c>
      <c r="U47" s="231">
        <v>0.18</v>
      </c>
      <c r="V47" s="231">
        <f>ROUND(E47*U47,2)</f>
        <v>3.6</v>
      </c>
      <c r="W47" s="231"/>
      <c r="X47" s="231" t="s">
        <v>152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593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259</v>
      </c>
      <c r="D49" s="232"/>
      <c r="E49" s="233">
        <v>20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5.5">
      <c r="A50" s="235" t="s">
        <v>145</v>
      </c>
      <c r="B50" s="236" t="s">
        <v>75</v>
      </c>
      <c r="C50" s="252" t="s">
        <v>76</v>
      </c>
      <c r="D50" s="237"/>
      <c r="E50" s="238"/>
      <c r="F50" s="239"/>
      <c r="G50" s="239">
        <f>SUMIF(AG51:AG64,"&lt;&gt;NOR",G51:G64)</f>
        <v>0</v>
      </c>
      <c r="H50" s="239"/>
      <c r="I50" s="239">
        <f>SUM(I51:I64)</f>
        <v>0</v>
      </c>
      <c r="J50" s="239"/>
      <c r="K50" s="239">
        <f>SUM(K51:K64)</f>
        <v>0</v>
      </c>
      <c r="L50" s="239"/>
      <c r="M50" s="239">
        <f>SUM(M51:M64)</f>
        <v>0</v>
      </c>
      <c r="N50" s="239"/>
      <c r="O50" s="239">
        <f>SUM(O51:O64)</f>
        <v>0</v>
      </c>
      <c r="P50" s="239"/>
      <c r="Q50" s="239">
        <f>SUM(Q51:Q64)</f>
        <v>0</v>
      </c>
      <c r="R50" s="239"/>
      <c r="S50" s="239"/>
      <c r="T50" s="240"/>
      <c r="U50" s="234"/>
      <c r="V50" s="234">
        <f>SUM(V51:V64)</f>
        <v>14.91</v>
      </c>
      <c r="W50" s="234"/>
      <c r="X50" s="234"/>
      <c r="AG50" t="s">
        <v>146</v>
      </c>
    </row>
    <row r="51" spans="1:60" outlineLevel="1">
      <c r="A51" s="241">
        <v>6</v>
      </c>
      <c r="B51" s="242" t="s">
        <v>189</v>
      </c>
      <c r="C51" s="253" t="s">
        <v>190</v>
      </c>
      <c r="D51" s="243" t="s">
        <v>149</v>
      </c>
      <c r="E51" s="244">
        <v>48.0946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4.0000000000000003E-5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150</v>
      </c>
      <c r="T51" s="247" t="s">
        <v>151</v>
      </c>
      <c r="U51" s="231">
        <v>0.31</v>
      </c>
      <c r="V51" s="231">
        <f>ROUND(E51*U51,2)</f>
        <v>14.91</v>
      </c>
      <c r="W51" s="231"/>
      <c r="X51" s="231" t="s">
        <v>152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191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585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155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586</v>
      </c>
      <c r="D53" s="232"/>
      <c r="E53" s="233">
        <v>16.47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155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176</v>
      </c>
      <c r="D54" s="232"/>
      <c r="E54" s="233">
        <v>0.35699999999999998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587</v>
      </c>
      <c r="D55" s="232"/>
      <c r="E55" s="233">
        <v>-8.0600000000000005E-2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588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589</v>
      </c>
      <c r="D57" s="232"/>
      <c r="E57" s="233">
        <v>16.195499999999999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155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176</v>
      </c>
      <c r="D58" s="232"/>
      <c r="E58" s="233">
        <v>0.35699999999999998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155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590</v>
      </c>
      <c r="D59" s="232"/>
      <c r="E59" s="233">
        <v>0.14399999999999999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516</v>
      </c>
      <c r="D60" s="232"/>
      <c r="E60" s="233">
        <v>-0.1053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155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576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155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591</v>
      </c>
      <c r="D62" s="232"/>
      <c r="E62" s="233">
        <v>8.9960000000000004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155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176</v>
      </c>
      <c r="D63" s="232"/>
      <c r="E63" s="233">
        <v>0.35699999999999998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155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592</v>
      </c>
      <c r="D64" s="232"/>
      <c r="E64" s="233">
        <v>5.4039999999999999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>
      <c r="A65" s="235" t="s">
        <v>145</v>
      </c>
      <c r="B65" s="236" t="s">
        <v>77</v>
      </c>
      <c r="C65" s="252" t="s">
        <v>78</v>
      </c>
      <c r="D65" s="237"/>
      <c r="E65" s="238"/>
      <c r="F65" s="239"/>
      <c r="G65" s="239">
        <f>SUMIF(AG66:AG142,"&lt;&gt;NOR",G66:G142)</f>
        <v>0</v>
      </c>
      <c r="H65" s="239"/>
      <c r="I65" s="239">
        <f>SUM(I66:I142)</f>
        <v>0</v>
      </c>
      <c r="J65" s="239"/>
      <c r="K65" s="239">
        <f>SUM(K66:K142)</f>
        <v>0</v>
      </c>
      <c r="L65" s="239"/>
      <c r="M65" s="239">
        <f>SUM(M66:M142)</f>
        <v>0</v>
      </c>
      <c r="N65" s="239"/>
      <c r="O65" s="239">
        <f>SUM(O66:O142)</f>
        <v>0</v>
      </c>
      <c r="P65" s="239"/>
      <c r="Q65" s="239">
        <f>SUM(Q66:Q142)</f>
        <v>3.4199999999999995</v>
      </c>
      <c r="R65" s="239"/>
      <c r="S65" s="239"/>
      <c r="T65" s="240"/>
      <c r="U65" s="234"/>
      <c r="V65" s="234">
        <f>SUM(V66:V142)</f>
        <v>26.609999999999996</v>
      </c>
      <c r="W65" s="234"/>
      <c r="X65" s="234"/>
      <c r="AG65" t="s">
        <v>146</v>
      </c>
    </row>
    <row r="66" spans="1:60" outlineLevel="1">
      <c r="A66" s="241">
        <v>7</v>
      </c>
      <c r="B66" s="242" t="s">
        <v>594</v>
      </c>
      <c r="C66" s="253" t="s">
        <v>595</v>
      </c>
      <c r="D66" s="243" t="s">
        <v>596</v>
      </c>
      <c r="E66" s="244">
        <v>1.6E-2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2.2000000000000002</v>
      </c>
      <c r="Q66" s="246">
        <f>ROUND(E66*P66,2)</f>
        <v>0.04</v>
      </c>
      <c r="R66" s="246"/>
      <c r="S66" s="246" t="s">
        <v>150</v>
      </c>
      <c r="T66" s="247" t="s">
        <v>151</v>
      </c>
      <c r="U66" s="231">
        <v>12.56</v>
      </c>
      <c r="V66" s="231">
        <f>ROUND(E66*U66,2)</f>
        <v>0.2</v>
      </c>
      <c r="W66" s="231"/>
      <c r="X66" s="231" t="s">
        <v>152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153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597</v>
      </c>
      <c r="D67" s="232"/>
      <c r="E67" s="233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155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576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155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598</v>
      </c>
      <c r="D69" s="232"/>
      <c r="E69" s="233">
        <v>1.6E-2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155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1">
        <v>8</v>
      </c>
      <c r="B70" s="242" t="s">
        <v>208</v>
      </c>
      <c r="C70" s="253" t="s">
        <v>209</v>
      </c>
      <c r="D70" s="243" t="s">
        <v>149</v>
      </c>
      <c r="E70" s="244">
        <v>48.0946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1.75E-3</v>
      </c>
      <c r="Q70" s="246">
        <f>ROUND(E70*P70,2)</f>
        <v>0.08</v>
      </c>
      <c r="R70" s="246"/>
      <c r="S70" s="246" t="s">
        <v>150</v>
      </c>
      <c r="T70" s="247" t="s">
        <v>151</v>
      </c>
      <c r="U70" s="231">
        <v>0.17</v>
      </c>
      <c r="V70" s="231">
        <f>ROUND(E70*U70,2)</f>
        <v>8.18</v>
      </c>
      <c r="W70" s="231"/>
      <c r="X70" s="231" t="s">
        <v>152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153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156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155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568</v>
      </c>
      <c r="D72" s="232"/>
      <c r="E72" s="233">
        <v>48.0946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155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>
      <c r="A73" s="241">
        <v>9</v>
      </c>
      <c r="B73" s="242" t="s">
        <v>210</v>
      </c>
      <c r="C73" s="253" t="s">
        <v>211</v>
      </c>
      <c r="D73" s="243" t="s">
        <v>149</v>
      </c>
      <c r="E73" s="244">
        <v>48.0946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0.02</v>
      </c>
      <c r="Q73" s="246">
        <f>ROUND(E73*P73,2)</f>
        <v>0.96</v>
      </c>
      <c r="R73" s="246"/>
      <c r="S73" s="246" t="s">
        <v>150</v>
      </c>
      <c r="T73" s="247" t="s">
        <v>151</v>
      </c>
      <c r="U73" s="231">
        <v>0.08</v>
      </c>
      <c r="V73" s="231">
        <f>ROUND(E73*U73,2)</f>
        <v>3.85</v>
      </c>
      <c r="W73" s="231"/>
      <c r="X73" s="231" t="s">
        <v>152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153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585</v>
      </c>
      <c r="D74" s="232"/>
      <c r="E74" s="233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155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586</v>
      </c>
      <c r="D75" s="232"/>
      <c r="E75" s="233">
        <v>16.47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155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176</v>
      </c>
      <c r="D76" s="232"/>
      <c r="E76" s="233">
        <v>0.35699999999999998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155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587</v>
      </c>
      <c r="D77" s="232"/>
      <c r="E77" s="233">
        <v>-8.0600000000000005E-2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155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588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589</v>
      </c>
      <c r="D79" s="232"/>
      <c r="E79" s="233">
        <v>16.195499999999999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176</v>
      </c>
      <c r="D80" s="232"/>
      <c r="E80" s="233">
        <v>0.35699999999999998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155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590</v>
      </c>
      <c r="D81" s="232"/>
      <c r="E81" s="233">
        <v>0.14399999999999999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516</v>
      </c>
      <c r="D82" s="232"/>
      <c r="E82" s="233">
        <v>-0.1053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576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591</v>
      </c>
      <c r="D84" s="232"/>
      <c r="E84" s="233">
        <v>8.9960000000000004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176</v>
      </c>
      <c r="D85" s="232"/>
      <c r="E85" s="233">
        <v>0.35699999999999998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592</v>
      </c>
      <c r="D86" s="232"/>
      <c r="E86" s="233">
        <v>5.4039999999999999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1">
        <v>10</v>
      </c>
      <c r="B87" s="242" t="s">
        <v>216</v>
      </c>
      <c r="C87" s="253" t="s">
        <v>217</v>
      </c>
      <c r="D87" s="243" t="s">
        <v>218</v>
      </c>
      <c r="E87" s="244">
        <v>4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150</v>
      </c>
      <c r="T87" s="247" t="s">
        <v>151</v>
      </c>
      <c r="U87" s="231">
        <v>0.05</v>
      </c>
      <c r="V87" s="231">
        <f>ROUND(E87*U87,2)</f>
        <v>0.2</v>
      </c>
      <c r="W87" s="231"/>
      <c r="X87" s="231" t="s">
        <v>152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153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599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600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55</v>
      </c>
      <c r="D90" s="232"/>
      <c r="E90" s="233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601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55</v>
      </c>
      <c r="D92" s="232"/>
      <c r="E92" s="233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602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55</v>
      </c>
      <c r="D94" s="232"/>
      <c r="E94" s="233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155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603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55</v>
      </c>
      <c r="D96" s="232"/>
      <c r="E96" s="233">
        <v>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155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1">
        <v>11</v>
      </c>
      <c r="B97" s="242" t="s">
        <v>220</v>
      </c>
      <c r="C97" s="253" t="s">
        <v>221</v>
      </c>
      <c r="D97" s="243" t="s">
        <v>149</v>
      </c>
      <c r="E97" s="244">
        <v>29.806000000000001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6.8000000000000005E-2</v>
      </c>
      <c r="Q97" s="246">
        <f>ROUND(E97*P97,2)</f>
        <v>2.0299999999999998</v>
      </c>
      <c r="R97" s="246"/>
      <c r="S97" s="246" t="s">
        <v>150</v>
      </c>
      <c r="T97" s="247" t="s">
        <v>151</v>
      </c>
      <c r="U97" s="231">
        <v>0.3</v>
      </c>
      <c r="V97" s="231">
        <f>ROUND(E97*U97,2)</f>
        <v>8.94</v>
      </c>
      <c r="W97" s="231"/>
      <c r="X97" s="231" t="s">
        <v>152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153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604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155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576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155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605</v>
      </c>
      <c r="D100" s="232"/>
      <c r="E100" s="233">
        <v>10.726000000000001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606</v>
      </c>
      <c r="D101" s="232"/>
      <c r="E101" s="233">
        <v>-1.24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607</v>
      </c>
      <c r="D102" s="232"/>
      <c r="E102" s="233">
        <v>3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155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608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576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155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609</v>
      </c>
      <c r="D105" s="232"/>
      <c r="E105" s="233">
        <v>18.920000000000002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433</v>
      </c>
      <c r="D106" s="232"/>
      <c r="E106" s="233">
        <v>-1.6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155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1">
        <v>12</v>
      </c>
      <c r="B107" s="242" t="s">
        <v>222</v>
      </c>
      <c r="C107" s="253" t="s">
        <v>223</v>
      </c>
      <c r="D107" s="243" t="s">
        <v>218</v>
      </c>
      <c r="E107" s="244">
        <v>2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8.2000000000000003E-2</v>
      </c>
      <c r="Q107" s="246">
        <f>ROUND(E107*P107,2)</f>
        <v>0.16</v>
      </c>
      <c r="R107" s="246"/>
      <c r="S107" s="246" t="s">
        <v>150</v>
      </c>
      <c r="T107" s="247" t="s">
        <v>151</v>
      </c>
      <c r="U107" s="231">
        <v>0.63</v>
      </c>
      <c r="V107" s="231">
        <f>ROUND(E107*U107,2)</f>
        <v>1.26</v>
      </c>
      <c r="W107" s="231"/>
      <c r="X107" s="231" t="s">
        <v>152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153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610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576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57</v>
      </c>
      <c r="D110" s="232"/>
      <c r="E110" s="233">
        <v>2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155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41">
        <v>13</v>
      </c>
      <c r="B111" s="242" t="s">
        <v>226</v>
      </c>
      <c r="C111" s="253" t="s">
        <v>227</v>
      </c>
      <c r="D111" s="243" t="s">
        <v>228</v>
      </c>
      <c r="E111" s="244">
        <v>3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1.9460000000000002E-2</v>
      </c>
      <c r="Q111" s="246">
        <f>ROUND(E111*P111,2)</f>
        <v>0.06</v>
      </c>
      <c r="R111" s="246"/>
      <c r="S111" s="246" t="s">
        <v>150</v>
      </c>
      <c r="T111" s="247" t="s">
        <v>151</v>
      </c>
      <c r="U111" s="231">
        <v>0.38</v>
      </c>
      <c r="V111" s="231">
        <f>ROUND(E111*U111,2)</f>
        <v>1.1399999999999999</v>
      </c>
      <c r="W111" s="231"/>
      <c r="X111" s="231" t="s">
        <v>152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153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576</v>
      </c>
      <c r="D112" s="232"/>
      <c r="E112" s="233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59</v>
      </c>
      <c r="D113" s="232"/>
      <c r="E113" s="233">
        <v>3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155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14</v>
      </c>
      <c r="B114" s="242" t="s">
        <v>611</v>
      </c>
      <c r="C114" s="253" t="s">
        <v>612</v>
      </c>
      <c r="D114" s="243" t="s">
        <v>228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1.8800000000000001E-2</v>
      </c>
      <c r="Q114" s="246">
        <f>ROUND(E114*P114,2)</f>
        <v>0.02</v>
      </c>
      <c r="R114" s="246"/>
      <c r="S114" s="246" t="s">
        <v>150</v>
      </c>
      <c r="T114" s="247" t="s">
        <v>151</v>
      </c>
      <c r="U114" s="231">
        <v>0.57999999999999996</v>
      </c>
      <c r="V114" s="231">
        <f>ROUND(E114*U114,2)</f>
        <v>0.57999999999999996</v>
      </c>
      <c r="W114" s="231"/>
      <c r="X114" s="231" t="s">
        <v>152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576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155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55</v>
      </c>
      <c r="D116" s="232"/>
      <c r="E116" s="233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155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1">
        <v>15</v>
      </c>
      <c r="B117" s="242" t="s">
        <v>232</v>
      </c>
      <c r="C117" s="253" t="s">
        <v>233</v>
      </c>
      <c r="D117" s="243" t="s">
        <v>228</v>
      </c>
      <c r="E117" s="244">
        <v>4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0</v>
      </c>
      <c r="O117" s="246">
        <f>ROUND(E117*N117,2)</f>
        <v>0</v>
      </c>
      <c r="P117" s="246">
        <v>8.5999999999999998E-4</v>
      </c>
      <c r="Q117" s="246">
        <f>ROUND(E117*P117,2)</f>
        <v>0</v>
      </c>
      <c r="R117" s="246"/>
      <c r="S117" s="246" t="s">
        <v>150</v>
      </c>
      <c r="T117" s="247" t="s">
        <v>151</v>
      </c>
      <c r="U117" s="231">
        <v>0.22</v>
      </c>
      <c r="V117" s="231">
        <f>ROUND(E117*U117,2)</f>
        <v>0.88</v>
      </c>
      <c r="W117" s="231"/>
      <c r="X117" s="231" t="s">
        <v>152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153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576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155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613</v>
      </c>
      <c r="D119" s="232"/>
      <c r="E119" s="233">
        <v>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16</v>
      </c>
      <c r="B120" s="242" t="s">
        <v>234</v>
      </c>
      <c r="C120" s="253" t="s">
        <v>235</v>
      </c>
      <c r="D120" s="243" t="s">
        <v>218</v>
      </c>
      <c r="E120" s="244">
        <v>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2.2499999999999998E-3</v>
      </c>
      <c r="Q120" s="246">
        <f>ROUND(E120*P120,2)</f>
        <v>0.01</v>
      </c>
      <c r="R120" s="246"/>
      <c r="S120" s="246" t="s">
        <v>150</v>
      </c>
      <c r="T120" s="247" t="s">
        <v>151</v>
      </c>
      <c r="U120" s="231">
        <v>0.41</v>
      </c>
      <c r="V120" s="231">
        <f>ROUND(E120*U120,2)</f>
        <v>1.23</v>
      </c>
      <c r="W120" s="231"/>
      <c r="X120" s="231" t="s">
        <v>152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153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576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155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59</v>
      </c>
      <c r="D122" s="232"/>
      <c r="E122" s="233">
        <v>3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41">
        <v>17</v>
      </c>
      <c r="B123" s="242" t="s">
        <v>236</v>
      </c>
      <c r="C123" s="253" t="s">
        <v>237</v>
      </c>
      <c r="D123" s="243" t="s">
        <v>149</v>
      </c>
      <c r="E123" s="244">
        <v>1.92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2.3800000000000002E-2</v>
      </c>
      <c r="Q123" s="246">
        <f>ROUND(E123*P123,2)</f>
        <v>0.05</v>
      </c>
      <c r="R123" s="246"/>
      <c r="S123" s="246" t="s">
        <v>150</v>
      </c>
      <c r="T123" s="247" t="s">
        <v>151</v>
      </c>
      <c r="U123" s="231">
        <v>0.08</v>
      </c>
      <c r="V123" s="231">
        <f>ROUND(E123*U123,2)</f>
        <v>0.15</v>
      </c>
      <c r="W123" s="231"/>
      <c r="X123" s="231" t="s">
        <v>152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153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>
      <c r="A124" s="229"/>
      <c r="B124" s="230"/>
      <c r="C124" s="254" t="s">
        <v>238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155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585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155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614</v>
      </c>
      <c r="D126" s="232"/>
      <c r="E126" s="233">
        <v>0.72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155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588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155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615</v>
      </c>
      <c r="D128" s="232"/>
      <c r="E128" s="233">
        <v>0.6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576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615</v>
      </c>
      <c r="D130" s="232"/>
      <c r="E130" s="233">
        <v>0.6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155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18</v>
      </c>
      <c r="B131" s="242" t="s">
        <v>245</v>
      </c>
      <c r="C131" s="253" t="s">
        <v>246</v>
      </c>
      <c r="D131" s="243" t="s">
        <v>247</v>
      </c>
      <c r="E131" s="244">
        <v>2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 t="s">
        <v>150</v>
      </c>
      <c r="T131" s="247" t="s">
        <v>151</v>
      </c>
      <c r="U131" s="231">
        <v>0</v>
      </c>
      <c r="V131" s="231">
        <f>ROUND(E131*U131,2)</f>
        <v>0</v>
      </c>
      <c r="W131" s="231"/>
      <c r="X131" s="231" t="s">
        <v>152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153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616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155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57</v>
      </c>
      <c r="D133" s="232"/>
      <c r="E133" s="233">
        <v>2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155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1">
        <v>19</v>
      </c>
      <c r="B134" s="242" t="s">
        <v>617</v>
      </c>
      <c r="C134" s="253" t="s">
        <v>618</v>
      </c>
      <c r="D134" s="243" t="s">
        <v>228</v>
      </c>
      <c r="E134" s="244">
        <v>2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0</v>
      </c>
      <c r="O134" s="246">
        <f>ROUND(E134*N134,2)</f>
        <v>0</v>
      </c>
      <c r="P134" s="246">
        <v>3.0000000000000001E-3</v>
      </c>
      <c r="Q134" s="246">
        <f>ROUND(E134*P134,2)</f>
        <v>0.01</v>
      </c>
      <c r="R134" s="246"/>
      <c r="S134" s="246" t="s">
        <v>308</v>
      </c>
      <c r="T134" s="247" t="s">
        <v>309</v>
      </c>
      <c r="U134" s="231">
        <v>0</v>
      </c>
      <c r="V134" s="231">
        <f>ROUND(E134*U134,2)</f>
        <v>0</v>
      </c>
      <c r="W134" s="231"/>
      <c r="X134" s="231" t="s">
        <v>152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153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585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155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55</v>
      </c>
      <c r="D136" s="232"/>
      <c r="E136" s="233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155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588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55</v>
      </c>
      <c r="D138" s="232"/>
      <c r="E138" s="233">
        <v>1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155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20</v>
      </c>
      <c r="B139" s="242" t="s">
        <v>619</v>
      </c>
      <c r="C139" s="253" t="s">
        <v>620</v>
      </c>
      <c r="D139" s="243" t="s">
        <v>218</v>
      </c>
      <c r="E139" s="244">
        <v>11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308</v>
      </c>
      <c r="T139" s="247" t="s">
        <v>309</v>
      </c>
      <c r="U139" s="231">
        <v>0</v>
      </c>
      <c r="V139" s="231">
        <f>ROUND(E139*U139,2)</f>
        <v>0</v>
      </c>
      <c r="W139" s="231"/>
      <c r="X139" s="231" t="s">
        <v>152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153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621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155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588</v>
      </c>
      <c r="D141" s="232"/>
      <c r="E141" s="233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155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622</v>
      </c>
      <c r="D142" s="232"/>
      <c r="E142" s="233">
        <v>11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155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>
      <c r="A143" s="235" t="s">
        <v>145</v>
      </c>
      <c r="B143" s="236" t="s">
        <v>79</v>
      </c>
      <c r="C143" s="252" t="s">
        <v>80</v>
      </c>
      <c r="D143" s="237"/>
      <c r="E143" s="238"/>
      <c r="F143" s="239"/>
      <c r="G143" s="239">
        <f>SUMIF(AG144:AG147,"&lt;&gt;NOR",G144:G147)</f>
        <v>0</v>
      </c>
      <c r="H143" s="239"/>
      <c r="I143" s="239">
        <f>SUM(I144:I147)</f>
        <v>0</v>
      </c>
      <c r="J143" s="239"/>
      <c r="K143" s="239">
        <f>SUM(K144:K147)</f>
        <v>0</v>
      </c>
      <c r="L143" s="239"/>
      <c r="M143" s="239">
        <f>SUM(M144:M147)</f>
        <v>0</v>
      </c>
      <c r="N143" s="239"/>
      <c r="O143" s="239">
        <f>SUM(O144:O147)</f>
        <v>0</v>
      </c>
      <c r="P143" s="239"/>
      <c r="Q143" s="239">
        <f>SUM(Q144:Q147)</f>
        <v>0</v>
      </c>
      <c r="R143" s="239"/>
      <c r="S143" s="239"/>
      <c r="T143" s="240"/>
      <c r="U143" s="234"/>
      <c r="V143" s="234">
        <f>SUM(V144:V147)</f>
        <v>0</v>
      </c>
      <c r="W143" s="234"/>
      <c r="X143" s="234"/>
      <c r="AG143" t="s">
        <v>146</v>
      </c>
    </row>
    <row r="144" spans="1:60" outlineLevel="1">
      <c r="A144" s="241">
        <v>21</v>
      </c>
      <c r="B144" s="242" t="s">
        <v>249</v>
      </c>
      <c r="C144" s="253" t="s">
        <v>250</v>
      </c>
      <c r="D144" s="243" t="s">
        <v>251</v>
      </c>
      <c r="E144" s="244">
        <v>4.5699999999999998E-2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 t="s">
        <v>150</v>
      </c>
      <c r="T144" s="247" t="s">
        <v>151</v>
      </c>
      <c r="U144" s="231">
        <v>0</v>
      </c>
      <c r="V144" s="231">
        <f>ROUND(E144*U144,2)</f>
        <v>0</v>
      </c>
      <c r="W144" s="231"/>
      <c r="X144" s="231" t="s">
        <v>152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153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>
      <c r="A145" s="229"/>
      <c r="B145" s="230"/>
      <c r="C145" s="255" t="s">
        <v>252</v>
      </c>
      <c r="D145" s="249"/>
      <c r="E145" s="249"/>
      <c r="F145" s="249"/>
      <c r="G145" s="249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48" t="str">
        <f>C145</f>
        <v>Pro vyjádření výnosu ve prospěch zhotovitele je nutné jednotkovou cenu uvést se záporným znaménkem. (Získaná částka ponižuje náklad stavby.)</v>
      </c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253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155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623</v>
      </c>
      <c r="D147" s="232"/>
      <c r="E147" s="233">
        <v>4.5699999999999998E-2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155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>
      <c r="A148" s="235" t="s">
        <v>145</v>
      </c>
      <c r="B148" s="236" t="s">
        <v>81</v>
      </c>
      <c r="C148" s="252" t="s">
        <v>82</v>
      </c>
      <c r="D148" s="237"/>
      <c r="E148" s="238"/>
      <c r="F148" s="239"/>
      <c r="G148" s="239">
        <f>SUMIF(AG149:AG153,"&lt;&gt;NOR",G149:G153)</f>
        <v>0</v>
      </c>
      <c r="H148" s="239"/>
      <c r="I148" s="239">
        <f>SUM(I149:I153)</f>
        <v>0</v>
      </c>
      <c r="J148" s="239"/>
      <c r="K148" s="239">
        <f>SUM(K149:K153)</f>
        <v>0</v>
      </c>
      <c r="L148" s="239"/>
      <c r="M148" s="239">
        <f>SUM(M149:M153)</f>
        <v>0</v>
      </c>
      <c r="N148" s="239"/>
      <c r="O148" s="239">
        <f>SUM(O149:O153)</f>
        <v>0</v>
      </c>
      <c r="P148" s="239"/>
      <c r="Q148" s="239">
        <f>SUM(Q149:Q153)</f>
        <v>0</v>
      </c>
      <c r="R148" s="239"/>
      <c r="S148" s="239"/>
      <c r="T148" s="240"/>
      <c r="U148" s="234"/>
      <c r="V148" s="234">
        <f>SUM(V149:V153)</f>
        <v>16.91</v>
      </c>
      <c r="W148" s="234"/>
      <c r="X148" s="234"/>
      <c r="AG148" t="s">
        <v>146</v>
      </c>
    </row>
    <row r="149" spans="1:60" outlineLevel="1">
      <c r="A149" s="241">
        <v>22</v>
      </c>
      <c r="B149" s="242" t="s">
        <v>255</v>
      </c>
      <c r="C149" s="253" t="s">
        <v>256</v>
      </c>
      <c r="D149" s="243" t="s">
        <v>257</v>
      </c>
      <c r="E149" s="244">
        <v>15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150</v>
      </c>
      <c r="T149" s="247" t="s">
        <v>151</v>
      </c>
      <c r="U149" s="231">
        <v>1</v>
      </c>
      <c r="V149" s="231">
        <f>ROUND(E149*U149,2)</f>
        <v>15</v>
      </c>
      <c r="W149" s="231"/>
      <c r="X149" s="231" t="s">
        <v>152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191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258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624</v>
      </c>
      <c r="D151" s="232"/>
      <c r="E151" s="233">
        <v>15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155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41">
        <v>23</v>
      </c>
      <c r="B152" s="242" t="s">
        <v>260</v>
      </c>
      <c r="C152" s="253" t="s">
        <v>261</v>
      </c>
      <c r="D152" s="243" t="s">
        <v>251</v>
      </c>
      <c r="E152" s="244">
        <v>2.25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150</v>
      </c>
      <c r="T152" s="247" t="s">
        <v>151</v>
      </c>
      <c r="U152" s="231">
        <v>0.85</v>
      </c>
      <c r="V152" s="231">
        <f>ROUND(E152*U152,2)</f>
        <v>1.91</v>
      </c>
      <c r="W152" s="231"/>
      <c r="X152" s="231" t="s">
        <v>152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153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625</v>
      </c>
      <c r="D153" s="232"/>
      <c r="E153" s="233">
        <v>2.25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155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>
      <c r="A154" s="235" t="s">
        <v>145</v>
      </c>
      <c r="B154" s="236" t="s">
        <v>85</v>
      </c>
      <c r="C154" s="252" t="s">
        <v>86</v>
      </c>
      <c r="D154" s="237"/>
      <c r="E154" s="238"/>
      <c r="F154" s="239"/>
      <c r="G154" s="239">
        <f>SUMIF(AG155:AG177,"&lt;&gt;NOR",G155:G177)</f>
        <v>0</v>
      </c>
      <c r="H154" s="239"/>
      <c r="I154" s="239">
        <f>SUM(I155:I177)</f>
        <v>0</v>
      </c>
      <c r="J154" s="239"/>
      <c r="K154" s="239">
        <f>SUM(K155:K177)</f>
        <v>0</v>
      </c>
      <c r="L154" s="239"/>
      <c r="M154" s="239">
        <f>SUM(M155:M177)</f>
        <v>0</v>
      </c>
      <c r="N154" s="239"/>
      <c r="O154" s="239">
        <f>SUM(O155:O177)</f>
        <v>0.17</v>
      </c>
      <c r="P154" s="239"/>
      <c r="Q154" s="239">
        <f>SUM(Q155:Q177)</f>
        <v>0</v>
      </c>
      <c r="R154" s="239"/>
      <c r="S154" s="239"/>
      <c r="T154" s="240"/>
      <c r="U154" s="234"/>
      <c r="V154" s="234">
        <f>SUM(V155:V177)</f>
        <v>7.89</v>
      </c>
      <c r="W154" s="234"/>
      <c r="X154" s="234"/>
      <c r="AG154" t="s">
        <v>146</v>
      </c>
    </row>
    <row r="155" spans="1:60" outlineLevel="1">
      <c r="A155" s="241">
        <v>24</v>
      </c>
      <c r="B155" s="242" t="s">
        <v>288</v>
      </c>
      <c r="C155" s="253" t="s">
        <v>289</v>
      </c>
      <c r="D155" s="243" t="s">
        <v>194</v>
      </c>
      <c r="E155" s="244">
        <v>2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4.6999999999999999E-4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150</v>
      </c>
      <c r="T155" s="247" t="s">
        <v>151</v>
      </c>
      <c r="U155" s="231">
        <v>0.36</v>
      </c>
      <c r="V155" s="231">
        <f>ROUND(E155*U155,2)</f>
        <v>0.72</v>
      </c>
      <c r="W155" s="231"/>
      <c r="X155" s="231" t="s">
        <v>152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153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5" t="s">
        <v>284</v>
      </c>
      <c r="D156" s="249"/>
      <c r="E156" s="249"/>
      <c r="F156" s="249"/>
      <c r="G156" s="249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626</v>
      </c>
      <c r="D157" s="232"/>
      <c r="E157" s="233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155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286</v>
      </c>
      <c r="D158" s="232"/>
      <c r="E158" s="233">
        <v>1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155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55</v>
      </c>
      <c r="D159" s="232"/>
      <c r="E159" s="233">
        <v>1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155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1">
        <v>25</v>
      </c>
      <c r="B160" s="242" t="s">
        <v>291</v>
      </c>
      <c r="C160" s="253" t="s">
        <v>292</v>
      </c>
      <c r="D160" s="243" t="s">
        <v>194</v>
      </c>
      <c r="E160" s="244">
        <v>1.5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6.9999999999999999E-4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150</v>
      </c>
      <c r="T160" s="247" t="s">
        <v>151</v>
      </c>
      <c r="U160" s="231">
        <v>0.45</v>
      </c>
      <c r="V160" s="231">
        <f>ROUND(E160*U160,2)</f>
        <v>0.68</v>
      </c>
      <c r="W160" s="231"/>
      <c r="X160" s="231" t="s">
        <v>152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153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5" t="s">
        <v>284</v>
      </c>
      <c r="D161" s="249"/>
      <c r="E161" s="249"/>
      <c r="F161" s="249"/>
      <c r="G161" s="249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626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155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293</v>
      </c>
      <c r="D163" s="232"/>
      <c r="E163" s="233">
        <v>1.5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155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26</v>
      </c>
      <c r="B164" s="242" t="s">
        <v>627</v>
      </c>
      <c r="C164" s="253" t="s">
        <v>628</v>
      </c>
      <c r="D164" s="243" t="s">
        <v>194</v>
      </c>
      <c r="E164" s="244">
        <v>2.5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1.6100000000000001E-3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150</v>
      </c>
      <c r="T164" s="247" t="s">
        <v>151</v>
      </c>
      <c r="U164" s="231">
        <v>0.74</v>
      </c>
      <c r="V164" s="231">
        <f>ROUND(E164*U164,2)</f>
        <v>1.85</v>
      </c>
      <c r="W164" s="231"/>
      <c r="X164" s="231" t="s">
        <v>152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153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5" t="s">
        <v>296</v>
      </c>
      <c r="D165" s="249"/>
      <c r="E165" s="249"/>
      <c r="F165" s="249"/>
      <c r="G165" s="249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6" t="s">
        <v>297</v>
      </c>
      <c r="D166" s="250"/>
      <c r="E166" s="250"/>
      <c r="F166" s="250"/>
      <c r="G166" s="250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629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324</v>
      </c>
      <c r="D168" s="232"/>
      <c r="E168" s="233">
        <v>2.5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155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27</v>
      </c>
      <c r="B169" s="242" t="s">
        <v>630</v>
      </c>
      <c r="C169" s="253" t="s">
        <v>631</v>
      </c>
      <c r="D169" s="243" t="s">
        <v>218</v>
      </c>
      <c r="E169" s="244">
        <v>3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5.6610000000000001E-2</v>
      </c>
      <c r="O169" s="246">
        <f>ROUND(E169*N169,2)</f>
        <v>0.17</v>
      </c>
      <c r="P169" s="246">
        <v>0</v>
      </c>
      <c r="Q169" s="246">
        <f>ROUND(E169*P169,2)</f>
        <v>0</v>
      </c>
      <c r="R169" s="246"/>
      <c r="S169" s="246" t="s">
        <v>150</v>
      </c>
      <c r="T169" s="247" t="s">
        <v>151</v>
      </c>
      <c r="U169" s="231">
        <v>1.36</v>
      </c>
      <c r="V169" s="231">
        <f>ROUND(E169*U169,2)</f>
        <v>4.08</v>
      </c>
      <c r="W169" s="231"/>
      <c r="X169" s="231" t="s">
        <v>152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153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576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155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59</v>
      </c>
      <c r="D171" s="232"/>
      <c r="E171" s="233">
        <v>3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155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28</v>
      </c>
      <c r="B172" s="242" t="s">
        <v>300</v>
      </c>
      <c r="C172" s="253" t="s">
        <v>301</v>
      </c>
      <c r="D172" s="243" t="s">
        <v>194</v>
      </c>
      <c r="E172" s="244">
        <v>6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150</v>
      </c>
      <c r="T172" s="247" t="s">
        <v>151</v>
      </c>
      <c r="U172" s="231">
        <v>0.05</v>
      </c>
      <c r="V172" s="231">
        <f>ROUND(E172*U172,2)</f>
        <v>0.3</v>
      </c>
      <c r="W172" s="231"/>
      <c r="X172" s="231" t="s">
        <v>152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153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632</v>
      </c>
      <c r="D173" s="232"/>
      <c r="E173" s="233">
        <v>6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155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29</v>
      </c>
      <c r="B174" s="242" t="s">
        <v>303</v>
      </c>
      <c r="C174" s="253" t="s">
        <v>304</v>
      </c>
      <c r="D174" s="243" t="s">
        <v>251</v>
      </c>
      <c r="E174" s="244">
        <v>0.17599999999999999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150</v>
      </c>
      <c r="T174" s="247" t="s">
        <v>151</v>
      </c>
      <c r="U174" s="231">
        <v>1.47</v>
      </c>
      <c r="V174" s="231">
        <f>ROUND(E174*U174,2)</f>
        <v>0.26</v>
      </c>
      <c r="W174" s="231"/>
      <c r="X174" s="231" t="s">
        <v>152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153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633</v>
      </c>
      <c r="D175" s="232"/>
      <c r="E175" s="233">
        <v>0.17599999999999999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155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30</v>
      </c>
      <c r="B176" s="242" t="s">
        <v>306</v>
      </c>
      <c r="C176" s="253" t="s">
        <v>307</v>
      </c>
      <c r="D176" s="243" t="s">
        <v>218</v>
      </c>
      <c r="E176" s="244">
        <v>7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308</v>
      </c>
      <c r="T176" s="247" t="s">
        <v>309</v>
      </c>
      <c r="U176" s="231">
        <v>0</v>
      </c>
      <c r="V176" s="231">
        <f>ROUND(E176*U176,2)</f>
        <v>0</v>
      </c>
      <c r="W176" s="231"/>
      <c r="X176" s="231" t="s">
        <v>152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153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634</v>
      </c>
      <c r="D177" s="232"/>
      <c r="E177" s="233">
        <v>7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155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>
      <c r="A178" s="235" t="s">
        <v>145</v>
      </c>
      <c r="B178" s="236" t="s">
        <v>87</v>
      </c>
      <c r="C178" s="252" t="s">
        <v>88</v>
      </c>
      <c r="D178" s="237"/>
      <c r="E178" s="238"/>
      <c r="F178" s="239"/>
      <c r="G178" s="239">
        <f>SUMIF(AG179:AG186,"&lt;&gt;NOR",G179:G186)</f>
        <v>0</v>
      </c>
      <c r="H178" s="239"/>
      <c r="I178" s="239">
        <f>SUM(I179:I186)</f>
        <v>0</v>
      </c>
      <c r="J178" s="239"/>
      <c r="K178" s="239">
        <f>SUM(K179:K186)</f>
        <v>0</v>
      </c>
      <c r="L178" s="239"/>
      <c r="M178" s="239">
        <f>SUM(M179:M186)</f>
        <v>0</v>
      </c>
      <c r="N178" s="239"/>
      <c r="O178" s="239">
        <f>SUM(O179:O186)</f>
        <v>0</v>
      </c>
      <c r="P178" s="239"/>
      <c r="Q178" s="239">
        <f>SUM(Q179:Q186)</f>
        <v>0</v>
      </c>
      <c r="R178" s="239"/>
      <c r="S178" s="239"/>
      <c r="T178" s="240"/>
      <c r="U178" s="234"/>
      <c r="V178" s="234">
        <f>SUM(V179:V186)</f>
        <v>3.57</v>
      </c>
      <c r="W178" s="234"/>
      <c r="X178" s="234"/>
      <c r="AG178" t="s">
        <v>146</v>
      </c>
    </row>
    <row r="179" spans="1:60" ht="22.5" outlineLevel="1">
      <c r="A179" s="241">
        <v>31</v>
      </c>
      <c r="B179" s="242" t="s">
        <v>333</v>
      </c>
      <c r="C179" s="253" t="s">
        <v>334</v>
      </c>
      <c r="D179" s="243" t="s">
        <v>218</v>
      </c>
      <c r="E179" s="244">
        <v>7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4.0999999999999999E-4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150</v>
      </c>
      <c r="T179" s="247" t="s">
        <v>151</v>
      </c>
      <c r="U179" s="231">
        <v>0.51</v>
      </c>
      <c r="V179" s="231">
        <f>ROUND(E179*U179,2)</f>
        <v>3.57</v>
      </c>
      <c r="W179" s="231"/>
      <c r="X179" s="231" t="s">
        <v>152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153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635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155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634</v>
      </c>
      <c r="D181" s="232"/>
      <c r="E181" s="233">
        <v>7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155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41">
        <v>32</v>
      </c>
      <c r="B182" s="242" t="s">
        <v>342</v>
      </c>
      <c r="C182" s="253" t="s">
        <v>343</v>
      </c>
      <c r="D182" s="243" t="s">
        <v>251</v>
      </c>
      <c r="E182" s="244">
        <v>3.0000000000000001E-3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 t="s">
        <v>150</v>
      </c>
      <c r="T182" s="247" t="s">
        <v>151</v>
      </c>
      <c r="U182" s="231">
        <v>1.33</v>
      </c>
      <c r="V182" s="231">
        <f>ROUND(E182*U182,2)</f>
        <v>0</v>
      </c>
      <c r="W182" s="231"/>
      <c r="X182" s="231" t="s">
        <v>152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153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636</v>
      </c>
      <c r="D183" s="232"/>
      <c r="E183" s="233">
        <v>3.0000000000000001E-3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33</v>
      </c>
      <c r="B184" s="242" t="s">
        <v>637</v>
      </c>
      <c r="C184" s="253" t="s">
        <v>638</v>
      </c>
      <c r="D184" s="243" t="s">
        <v>218</v>
      </c>
      <c r="E184" s="244">
        <v>7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308</v>
      </c>
      <c r="T184" s="247" t="s">
        <v>309</v>
      </c>
      <c r="U184" s="231">
        <v>0</v>
      </c>
      <c r="V184" s="231">
        <f>ROUND(E184*U184,2)</f>
        <v>0</v>
      </c>
      <c r="W184" s="231"/>
      <c r="X184" s="231" t="s">
        <v>152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153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576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155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634</v>
      </c>
      <c r="D186" s="232"/>
      <c r="E186" s="233">
        <v>7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>
      <c r="A187" s="235" t="s">
        <v>145</v>
      </c>
      <c r="B187" s="236" t="s">
        <v>89</v>
      </c>
      <c r="C187" s="252" t="s">
        <v>90</v>
      </c>
      <c r="D187" s="237"/>
      <c r="E187" s="238"/>
      <c r="F187" s="239"/>
      <c r="G187" s="239">
        <f>SUMIF(AG188:AG222,"&lt;&gt;NOR",G188:G222)</f>
        <v>0</v>
      </c>
      <c r="H187" s="239"/>
      <c r="I187" s="239">
        <f>SUM(I188:I222)</f>
        <v>0</v>
      </c>
      <c r="J187" s="239"/>
      <c r="K187" s="239">
        <f>SUM(K188:K222)</f>
        <v>0</v>
      </c>
      <c r="L187" s="239"/>
      <c r="M187" s="239">
        <f>SUM(M188:M222)</f>
        <v>0</v>
      </c>
      <c r="N187" s="239"/>
      <c r="O187" s="239">
        <f>SUM(O188:O222)</f>
        <v>7.0000000000000007E-2</v>
      </c>
      <c r="P187" s="239"/>
      <c r="Q187" s="239">
        <f>SUM(Q188:Q222)</f>
        <v>0</v>
      </c>
      <c r="R187" s="239"/>
      <c r="S187" s="239"/>
      <c r="T187" s="240"/>
      <c r="U187" s="234"/>
      <c r="V187" s="234">
        <f>SUM(V188:V222)</f>
        <v>9.94</v>
      </c>
      <c r="W187" s="234"/>
      <c r="X187" s="234"/>
      <c r="AG187" t="s">
        <v>146</v>
      </c>
    </row>
    <row r="188" spans="1:60" outlineLevel="1">
      <c r="A188" s="241">
        <v>34</v>
      </c>
      <c r="B188" s="242" t="s">
        <v>345</v>
      </c>
      <c r="C188" s="253" t="s">
        <v>346</v>
      </c>
      <c r="D188" s="243" t="s">
        <v>228</v>
      </c>
      <c r="E188" s="244">
        <v>3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6">
        <v>1.651E-2</v>
      </c>
      <c r="O188" s="246">
        <f>ROUND(E188*N188,2)</f>
        <v>0.05</v>
      </c>
      <c r="P188" s="246">
        <v>0</v>
      </c>
      <c r="Q188" s="246">
        <f>ROUND(E188*P188,2)</f>
        <v>0</v>
      </c>
      <c r="R188" s="246"/>
      <c r="S188" s="246" t="s">
        <v>150</v>
      </c>
      <c r="T188" s="247" t="s">
        <v>151</v>
      </c>
      <c r="U188" s="231">
        <v>1.19</v>
      </c>
      <c r="V188" s="231">
        <f>ROUND(E188*U188,2)</f>
        <v>3.57</v>
      </c>
      <c r="W188" s="231"/>
      <c r="X188" s="231" t="s">
        <v>152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153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639</v>
      </c>
      <c r="D189" s="232"/>
      <c r="E189" s="233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155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59</v>
      </c>
      <c r="D190" s="232"/>
      <c r="E190" s="233">
        <v>3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155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1">
        <v>35</v>
      </c>
      <c r="B191" s="242" t="s">
        <v>640</v>
      </c>
      <c r="C191" s="253" t="s">
        <v>641</v>
      </c>
      <c r="D191" s="243" t="s">
        <v>218</v>
      </c>
      <c r="E191" s="244">
        <v>1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6">
        <v>3.0899999999999999E-3</v>
      </c>
      <c r="O191" s="246">
        <f>ROUND(E191*N191,2)</f>
        <v>0</v>
      </c>
      <c r="P191" s="246">
        <v>0</v>
      </c>
      <c r="Q191" s="246">
        <f>ROUND(E191*P191,2)</f>
        <v>0</v>
      </c>
      <c r="R191" s="246"/>
      <c r="S191" s="246" t="s">
        <v>150</v>
      </c>
      <c r="T191" s="247" t="s">
        <v>151</v>
      </c>
      <c r="U191" s="231">
        <v>1.25</v>
      </c>
      <c r="V191" s="231">
        <f>ROUND(E191*U191,2)</f>
        <v>1.25</v>
      </c>
      <c r="W191" s="231"/>
      <c r="X191" s="231" t="s">
        <v>152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153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576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155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55</v>
      </c>
      <c r="D193" s="232"/>
      <c r="E193" s="233">
        <v>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155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1">
        <v>36</v>
      </c>
      <c r="B194" s="242" t="s">
        <v>353</v>
      </c>
      <c r="C194" s="253" t="s">
        <v>354</v>
      </c>
      <c r="D194" s="243" t="s">
        <v>228</v>
      </c>
      <c r="E194" s="244">
        <v>6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2.4000000000000001E-4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150</v>
      </c>
      <c r="T194" s="247" t="s">
        <v>151</v>
      </c>
      <c r="U194" s="231">
        <v>0.12</v>
      </c>
      <c r="V194" s="231">
        <f>ROUND(E194*U194,2)</f>
        <v>0.72</v>
      </c>
      <c r="W194" s="231"/>
      <c r="X194" s="231" t="s">
        <v>152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153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639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155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330</v>
      </c>
      <c r="D196" s="232"/>
      <c r="E196" s="233">
        <v>6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155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37</v>
      </c>
      <c r="B197" s="242" t="s">
        <v>358</v>
      </c>
      <c r="C197" s="253" t="s">
        <v>359</v>
      </c>
      <c r="D197" s="243" t="s">
        <v>218</v>
      </c>
      <c r="E197" s="244">
        <v>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8.4999999999999995E-4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150</v>
      </c>
      <c r="T197" s="247" t="s">
        <v>151</v>
      </c>
      <c r="U197" s="231">
        <v>0.49</v>
      </c>
      <c r="V197" s="231">
        <f>ROUND(E197*U197,2)</f>
        <v>1.96</v>
      </c>
      <c r="W197" s="231"/>
      <c r="X197" s="231" t="s">
        <v>152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153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639</v>
      </c>
      <c r="D198" s="232"/>
      <c r="E198" s="233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155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59</v>
      </c>
      <c r="D199" s="232"/>
      <c r="E199" s="233">
        <v>3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155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642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155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55</v>
      </c>
      <c r="D201" s="232"/>
      <c r="E201" s="233">
        <v>1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155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1">
        <v>38</v>
      </c>
      <c r="B202" s="242" t="s">
        <v>643</v>
      </c>
      <c r="C202" s="253" t="s">
        <v>644</v>
      </c>
      <c r="D202" s="243" t="s">
        <v>218</v>
      </c>
      <c r="E202" s="244">
        <v>3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1.8000000000000001E-4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150</v>
      </c>
      <c r="T202" s="247" t="s">
        <v>151</v>
      </c>
      <c r="U202" s="231">
        <v>0.52200000000000002</v>
      </c>
      <c r="V202" s="231">
        <f>ROUND(E202*U202,2)</f>
        <v>1.57</v>
      </c>
      <c r="W202" s="231"/>
      <c r="X202" s="231" t="s">
        <v>152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153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576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155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59</v>
      </c>
      <c r="D204" s="232"/>
      <c r="E204" s="233">
        <v>3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155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41">
        <v>39</v>
      </c>
      <c r="B205" s="242" t="s">
        <v>362</v>
      </c>
      <c r="C205" s="253" t="s">
        <v>363</v>
      </c>
      <c r="D205" s="243" t="s">
        <v>218</v>
      </c>
      <c r="E205" s="244">
        <v>3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3.1E-4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150</v>
      </c>
      <c r="T205" s="247" t="s">
        <v>151</v>
      </c>
      <c r="U205" s="231">
        <v>0.25</v>
      </c>
      <c r="V205" s="231">
        <f>ROUND(E205*U205,2)</f>
        <v>0.75</v>
      </c>
      <c r="W205" s="231"/>
      <c r="X205" s="231" t="s">
        <v>152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153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639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155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59</v>
      </c>
      <c r="D207" s="232"/>
      <c r="E207" s="233">
        <v>3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155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>
      <c r="A208" s="241">
        <v>40</v>
      </c>
      <c r="B208" s="242" t="s">
        <v>364</v>
      </c>
      <c r="C208" s="253" t="s">
        <v>365</v>
      </c>
      <c r="D208" s="243" t="s">
        <v>251</v>
      </c>
      <c r="E208" s="244">
        <v>7.6999999999999999E-2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150</v>
      </c>
      <c r="T208" s="247" t="s">
        <v>151</v>
      </c>
      <c r="U208" s="231">
        <v>1.57</v>
      </c>
      <c r="V208" s="231">
        <f>ROUND(E208*U208,2)</f>
        <v>0.12</v>
      </c>
      <c r="W208" s="231"/>
      <c r="X208" s="231" t="s">
        <v>152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153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645</v>
      </c>
      <c r="D209" s="232"/>
      <c r="E209" s="233">
        <v>7.6999999999999999E-2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155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1">
        <v>41</v>
      </c>
      <c r="B210" s="242" t="s">
        <v>646</v>
      </c>
      <c r="C210" s="253" t="s">
        <v>647</v>
      </c>
      <c r="D210" s="243" t="s">
        <v>218</v>
      </c>
      <c r="E210" s="244">
        <v>3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1E-3</v>
      </c>
      <c r="O210" s="246">
        <f>ROUND(E210*N210,2)</f>
        <v>0</v>
      </c>
      <c r="P210" s="246">
        <v>0</v>
      </c>
      <c r="Q210" s="246">
        <f>ROUND(E210*P210,2)</f>
        <v>0</v>
      </c>
      <c r="R210" s="246" t="s">
        <v>275</v>
      </c>
      <c r="S210" s="246" t="s">
        <v>150</v>
      </c>
      <c r="T210" s="247" t="s">
        <v>151</v>
      </c>
      <c r="U210" s="231">
        <v>0</v>
      </c>
      <c r="V210" s="231">
        <f>ROUND(E210*U210,2)</f>
        <v>0</v>
      </c>
      <c r="W210" s="231"/>
      <c r="X210" s="231" t="s">
        <v>276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277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576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155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59</v>
      </c>
      <c r="D212" s="232"/>
      <c r="E212" s="233">
        <v>3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155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42</v>
      </c>
      <c r="B213" s="242" t="s">
        <v>648</v>
      </c>
      <c r="C213" s="253" t="s">
        <v>649</v>
      </c>
      <c r="D213" s="243" t="s">
        <v>218</v>
      </c>
      <c r="E213" s="244">
        <v>3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0</v>
      </c>
      <c r="O213" s="246">
        <f>ROUND(E213*N213,2)</f>
        <v>0</v>
      </c>
      <c r="P213" s="246">
        <v>0</v>
      </c>
      <c r="Q213" s="246">
        <f>ROUND(E213*P213,2)</f>
        <v>0</v>
      </c>
      <c r="R213" s="246" t="s">
        <v>275</v>
      </c>
      <c r="S213" s="246" t="s">
        <v>150</v>
      </c>
      <c r="T213" s="247" t="s">
        <v>151</v>
      </c>
      <c r="U213" s="231">
        <v>0</v>
      </c>
      <c r="V213" s="231">
        <f>ROUND(E213*U213,2)</f>
        <v>0</v>
      </c>
      <c r="W213" s="231"/>
      <c r="X213" s="231" t="s">
        <v>276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277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576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155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59</v>
      </c>
      <c r="D215" s="232"/>
      <c r="E215" s="233">
        <v>3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155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43</v>
      </c>
      <c r="B216" s="242" t="s">
        <v>650</v>
      </c>
      <c r="C216" s="253" t="s">
        <v>651</v>
      </c>
      <c r="D216" s="243" t="s">
        <v>218</v>
      </c>
      <c r="E216" s="244">
        <v>3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6" t="s">
        <v>275</v>
      </c>
      <c r="S216" s="246" t="s">
        <v>150</v>
      </c>
      <c r="T216" s="247" t="s">
        <v>151</v>
      </c>
      <c r="U216" s="231">
        <v>0</v>
      </c>
      <c r="V216" s="231">
        <f>ROUND(E216*U216,2)</f>
        <v>0</v>
      </c>
      <c r="W216" s="231"/>
      <c r="X216" s="231" t="s">
        <v>276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277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652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155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576</v>
      </c>
      <c r="D218" s="232"/>
      <c r="E218" s="233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155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59</v>
      </c>
      <c r="D219" s="232"/>
      <c r="E219" s="233">
        <v>3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155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44</v>
      </c>
      <c r="B220" s="242" t="s">
        <v>653</v>
      </c>
      <c r="C220" s="253" t="s">
        <v>654</v>
      </c>
      <c r="D220" s="243" t="s">
        <v>218</v>
      </c>
      <c r="E220" s="244">
        <v>1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1.4999999999999999E-2</v>
      </c>
      <c r="O220" s="246">
        <f>ROUND(E220*N220,2)</f>
        <v>0.02</v>
      </c>
      <c r="P220" s="246">
        <v>0</v>
      </c>
      <c r="Q220" s="246">
        <f>ROUND(E220*P220,2)</f>
        <v>0</v>
      </c>
      <c r="R220" s="246" t="s">
        <v>275</v>
      </c>
      <c r="S220" s="246" t="s">
        <v>150</v>
      </c>
      <c r="T220" s="247" t="s">
        <v>151</v>
      </c>
      <c r="U220" s="231">
        <v>0</v>
      </c>
      <c r="V220" s="231">
        <f>ROUND(E220*U220,2)</f>
        <v>0</v>
      </c>
      <c r="W220" s="231"/>
      <c r="X220" s="231" t="s">
        <v>276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277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576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155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55</v>
      </c>
      <c r="D222" s="232"/>
      <c r="E222" s="233">
        <v>1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155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>
      <c r="A223" s="235" t="s">
        <v>145</v>
      </c>
      <c r="B223" s="236" t="s">
        <v>91</v>
      </c>
      <c r="C223" s="252" t="s">
        <v>92</v>
      </c>
      <c r="D223" s="237"/>
      <c r="E223" s="238"/>
      <c r="F223" s="239"/>
      <c r="G223" s="239">
        <f>SUMIF(AG224:AG238,"&lt;&gt;NOR",G224:G238)</f>
        <v>0</v>
      </c>
      <c r="H223" s="239"/>
      <c r="I223" s="239">
        <f>SUM(I224:I238)</f>
        <v>0</v>
      </c>
      <c r="J223" s="239"/>
      <c r="K223" s="239">
        <f>SUM(K224:K238)</f>
        <v>0</v>
      </c>
      <c r="L223" s="239"/>
      <c r="M223" s="239">
        <f>SUM(M224:M238)</f>
        <v>0</v>
      </c>
      <c r="N223" s="239"/>
      <c r="O223" s="239">
        <f>SUM(O224:O238)</f>
        <v>0</v>
      </c>
      <c r="P223" s="239"/>
      <c r="Q223" s="239">
        <f>SUM(Q224:Q238)</f>
        <v>0</v>
      </c>
      <c r="R223" s="239"/>
      <c r="S223" s="239"/>
      <c r="T223" s="240"/>
      <c r="U223" s="234"/>
      <c r="V223" s="234">
        <f>SUM(V224:V238)</f>
        <v>16.82</v>
      </c>
      <c r="W223" s="234"/>
      <c r="X223" s="234"/>
      <c r="AG223" t="s">
        <v>146</v>
      </c>
    </row>
    <row r="224" spans="1:60" outlineLevel="1">
      <c r="A224" s="241">
        <v>45</v>
      </c>
      <c r="B224" s="242" t="s">
        <v>369</v>
      </c>
      <c r="C224" s="253" t="s">
        <v>370</v>
      </c>
      <c r="D224" s="243" t="s">
        <v>194</v>
      </c>
      <c r="E224" s="244">
        <v>6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6">
        <v>7.6000000000000004E-4</v>
      </c>
      <c r="O224" s="246">
        <f>ROUND(E224*N224,2)</f>
        <v>0</v>
      </c>
      <c r="P224" s="246">
        <v>0</v>
      </c>
      <c r="Q224" s="246">
        <f>ROUND(E224*P224,2)</f>
        <v>0</v>
      </c>
      <c r="R224" s="246"/>
      <c r="S224" s="246" t="s">
        <v>150</v>
      </c>
      <c r="T224" s="247" t="s">
        <v>151</v>
      </c>
      <c r="U224" s="231">
        <v>0.3</v>
      </c>
      <c r="V224" s="231">
        <f>ROUND(E224*U224,2)</f>
        <v>1.8</v>
      </c>
      <c r="W224" s="231"/>
      <c r="X224" s="231" t="s">
        <v>152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153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5" t="s">
        <v>265</v>
      </c>
      <c r="D225" s="249"/>
      <c r="E225" s="249"/>
      <c r="F225" s="249"/>
      <c r="G225" s="249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172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371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155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372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155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655</v>
      </c>
      <c r="D228" s="232"/>
      <c r="E228" s="233">
        <v>6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155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41">
        <v>46</v>
      </c>
      <c r="B229" s="242" t="s">
        <v>374</v>
      </c>
      <c r="C229" s="253" t="s">
        <v>375</v>
      </c>
      <c r="D229" s="243" t="s">
        <v>257</v>
      </c>
      <c r="E229" s="244">
        <v>15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0</v>
      </c>
      <c r="O229" s="246">
        <f>ROUND(E229*N229,2)</f>
        <v>0</v>
      </c>
      <c r="P229" s="246">
        <v>0</v>
      </c>
      <c r="Q229" s="246">
        <f>ROUND(E229*P229,2)</f>
        <v>0</v>
      </c>
      <c r="R229" s="246"/>
      <c r="S229" s="246" t="s">
        <v>150</v>
      </c>
      <c r="T229" s="247" t="s">
        <v>151</v>
      </c>
      <c r="U229" s="231">
        <v>1</v>
      </c>
      <c r="V229" s="231">
        <f>ROUND(E229*U229,2)</f>
        <v>15</v>
      </c>
      <c r="W229" s="231"/>
      <c r="X229" s="231" t="s">
        <v>152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153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376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155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377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155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378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155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379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155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380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155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381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155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624</v>
      </c>
      <c r="D236" s="232"/>
      <c r="E236" s="233">
        <v>15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155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47</v>
      </c>
      <c r="B237" s="242" t="s">
        <v>382</v>
      </c>
      <c r="C237" s="253" t="s">
        <v>383</v>
      </c>
      <c r="D237" s="243" t="s">
        <v>251</v>
      </c>
      <c r="E237" s="244">
        <v>4.4999999999999997E-3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150</v>
      </c>
      <c r="T237" s="247" t="s">
        <v>151</v>
      </c>
      <c r="U237" s="231">
        <v>3.56</v>
      </c>
      <c r="V237" s="231">
        <f>ROUND(E237*U237,2)</f>
        <v>0.02</v>
      </c>
      <c r="W237" s="231"/>
      <c r="X237" s="231" t="s">
        <v>152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153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656</v>
      </c>
      <c r="D238" s="232"/>
      <c r="E238" s="233">
        <v>4.4999999999999997E-3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155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>
      <c r="A239" s="235" t="s">
        <v>145</v>
      </c>
      <c r="B239" s="236" t="s">
        <v>93</v>
      </c>
      <c r="C239" s="252" t="s">
        <v>94</v>
      </c>
      <c r="D239" s="237"/>
      <c r="E239" s="238"/>
      <c r="F239" s="239"/>
      <c r="G239" s="239">
        <f>SUMIF(AG240:AG249,"&lt;&gt;NOR",G240:G249)</f>
        <v>0</v>
      </c>
      <c r="H239" s="239"/>
      <c r="I239" s="239">
        <f>SUM(I240:I249)</f>
        <v>0</v>
      </c>
      <c r="J239" s="239"/>
      <c r="K239" s="239">
        <f>SUM(K240:K249)</f>
        <v>0</v>
      </c>
      <c r="L239" s="239"/>
      <c r="M239" s="239">
        <f>SUM(M240:M249)</f>
        <v>0</v>
      </c>
      <c r="N239" s="239"/>
      <c r="O239" s="239">
        <f>SUM(O240:O249)</f>
        <v>0</v>
      </c>
      <c r="P239" s="239"/>
      <c r="Q239" s="239">
        <f>SUM(Q240:Q249)</f>
        <v>0</v>
      </c>
      <c r="R239" s="239"/>
      <c r="S239" s="239"/>
      <c r="T239" s="240"/>
      <c r="U239" s="234"/>
      <c r="V239" s="234">
        <f>SUM(V240:V249)</f>
        <v>1.92</v>
      </c>
      <c r="W239" s="234"/>
      <c r="X239" s="234"/>
      <c r="AG239" t="s">
        <v>146</v>
      </c>
    </row>
    <row r="240" spans="1:60" ht="22.5" outlineLevel="1">
      <c r="A240" s="241">
        <v>48</v>
      </c>
      <c r="B240" s="242" t="s">
        <v>385</v>
      </c>
      <c r="C240" s="253" t="s">
        <v>386</v>
      </c>
      <c r="D240" s="243" t="s">
        <v>218</v>
      </c>
      <c r="E240" s="244">
        <v>3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150</v>
      </c>
      <c r="T240" s="247" t="s">
        <v>151</v>
      </c>
      <c r="U240" s="231">
        <v>0.06</v>
      </c>
      <c r="V240" s="231">
        <f>ROUND(E240*U240,2)</f>
        <v>0.18</v>
      </c>
      <c r="W240" s="231"/>
      <c r="X240" s="231" t="s">
        <v>152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153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59</v>
      </c>
      <c r="D241" s="232"/>
      <c r="E241" s="233">
        <v>3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155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1">
      <c r="A242" s="241">
        <v>49</v>
      </c>
      <c r="B242" s="242" t="s">
        <v>387</v>
      </c>
      <c r="C242" s="253" t="s">
        <v>388</v>
      </c>
      <c r="D242" s="243" t="s">
        <v>218</v>
      </c>
      <c r="E242" s="244">
        <v>3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 t="s">
        <v>150</v>
      </c>
      <c r="T242" s="247" t="s">
        <v>151</v>
      </c>
      <c r="U242" s="231">
        <v>0.25</v>
      </c>
      <c r="V242" s="231">
        <f>ROUND(E242*U242,2)</f>
        <v>0.75</v>
      </c>
      <c r="W242" s="231"/>
      <c r="X242" s="231" t="s">
        <v>152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153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59</v>
      </c>
      <c r="D243" s="232"/>
      <c r="E243" s="233">
        <v>3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155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50</v>
      </c>
      <c r="B244" s="242" t="s">
        <v>389</v>
      </c>
      <c r="C244" s="253" t="s">
        <v>390</v>
      </c>
      <c r="D244" s="243" t="s">
        <v>218</v>
      </c>
      <c r="E244" s="244">
        <v>3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2.9999999999999997E-4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150</v>
      </c>
      <c r="T244" s="247" t="s">
        <v>151</v>
      </c>
      <c r="U244" s="231">
        <v>0.17</v>
      </c>
      <c r="V244" s="231">
        <f>ROUND(E244*U244,2)</f>
        <v>0.51</v>
      </c>
      <c r="W244" s="231"/>
      <c r="X244" s="231" t="s">
        <v>152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153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59</v>
      </c>
      <c r="D245" s="232"/>
      <c r="E245" s="233">
        <v>3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51</v>
      </c>
      <c r="B246" s="242" t="s">
        <v>391</v>
      </c>
      <c r="C246" s="253" t="s">
        <v>392</v>
      </c>
      <c r="D246" s="243" t="s">
        <v>218</v>
      </c>
      <c r="E246" s="244">
        <v>6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150</v>
      </c>
      <c r="T246" s="247" t="s">
        <v>151</v>
      </c>
      <c r="U246" s="231">
        <v>0.08</v>
      </c>
      <c r="V246" s="231">
        <f>ROUND(E246*U246,2)</f>
        <v>0.48</v>
      </c>
      <c r="W246" s="231"/>
      <c r="X246" s="231" t="s">
        <v>152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153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330</v>
      </c>
      <c r="D247" s="232"/>
      <c r="E247" s="233">
        <v>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155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52</v>
      </c>
      <c r="B248" s="242" t="s">
        <v>394</v>
      </c>
      <c r="C248" s="253" t="s">
        <v>395</v>
      </c>
      <c r="D248" s="243" t="s">
        <v>251</v>
      </c>
      <c r="E248" s="244">
        <v>1E-3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150</v>
      </c>
      <c r="T248" s="247" t="s">
        <v>151</v>
      </c>
      <c r="U248" s="231">
        <v>2.58</v>
      </c>
      <c r="V248" s="231">
        <f>ROUND(E248*U248,2)</f>
        <v>0</v>
      </c>
      <c r="W248" s="231"/>
      <c r="X248" s="231" t="s">
        <v>152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153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396</v>
      </c>
      <c r="D249" s="232"/>
      <c r="E249" s="233">
        <v>1E-3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>
      <c r="A250" s="235" t="s">
        <v>145</v>
      </c>
      <c r="B250" s="236" t="s">
        <v>95</v>
      </c>
      <c r="C250" s="252" t="s">
        <v>96</v>
      </c>
      <c r="D250" s="237"/>
      <c r="E250" s="238"/>
      <c r="F250" s="239"/>
      <c r="G250" s="239">
        <f>SUMIF(AG251:AG255,"&lt;&gt;NOR",G251:G255)</f>
        <v>0</v>
      </c>
      <c r="H250" s="239"/>
      <c r="I250" s="239">
        <f>SUM(I251:I255)</f>
        <v>0</v>
      </c>
      <c r="J250" s="239"/>
      <c r="K250" s="239">
        <f>SUM(K251:K255)</f>
        <v>0</v>
      </c>
      <c r="L250" s="239"/>
      <c r="M250" s="239">
        <f>SUM(M251:M255)</f>
        <v>0</v>
      </c>
      <c r="N250" s="239"/>
      <c r="O250" s="239">
        <f>SUM(O251:O255)</f>
        <v>0.13</v>
      </c>
      <c r="P250" s="239"/>
      <c r="Q250" s="239">
        <f>SUM(Q251:Q255)</f>
        <v>0</v>
      </c>
      <c r="R250" s="239"/>
      <c r="S250" s="239"/>
      <c r="T250" s="240"/>
      <c r="U250" s="234"/>
      <c r="V250" s="234">
        <f>SUM(V251:V255)</f>
        <v>3.42</v>
      </c>
      <c r="W250" s="234"/>
      <c r="X250" s="234"/>
      <c r="AG250" t="s">
        <v>146</v>
      </c>
    </row>
    <row r="251" spans="1:60" outlineLevel="1">
      <c r="A251" s="241">
        <v>53</v>
      </c>
      <c r="B251" s="242" t="s">
        <v>397</v>
      </c>
      <c r="C251" s="253" t="s">
        <v>398</v>
      </c>
      <c r="D251" s="243" t="s">
        <v>218</v>
      </c>
      <c r="E251" s="244">
        <v>3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4.2700000000000002E-2</v>
      </c>
      <c r="O251" s="246">
        <f>ROUND(E251*N251,2)</f>
        <v>0.13</v>
      </c>
      <c r="P251" s="246">
        <v>0</v>
      </c>
      <c r="Q251" s="246">
        <f>ROUND(E251*P251,2)</f>
        <v>0</v>
      </c>
      <c r="R251" s="246"/>
      <c r="S251" s="246" t="s">
        <v>150</v>
      </c>
      <c r="T251" s="247" t="s">
        <v>151</v>
      </c>
      <c r="U251" s="231">
        <v>1.01</v>
      </c>
      <c r="V251" s="231">
        <f>ROUND(E251*U251,2)</f>
        <v>3.03</v>
      </c>
      <c r="W251" s="231"/>
      <c r="X251" s="231" t="s">
        <v>152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153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657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155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658</v>
      </c>
      <c r="D253" s="232"/>
      <c r="E253" s="233">
        <v>3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155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54</v>
      </c>
      <c r="B254" s="242" t="s">
        <v>401</v>
      </c>
      <c r="C254" s="253" t="s">
        <v>402</v>
      </c>
      <c r="D254" s="243" t="s">
        <v>251</v>
      </c>
      <c r="E254" s="244">
        <v>0.128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150</v>
      </c>
      <c r="T254" s="247" t="s">
        <v>151</v>
      </c>
      <c r="U254" s="231">
        <v>3.08</v>
      </c>
      <c r="V254" s="231">
        <f>ROUND(E254*U254,2)</f>
        <v>0.39</v>
      </c>
      <c r="W254" s="231"/>
      <c r="X254" s="231" t="s">
        <v>152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153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659</v>
      </c>
      <c r="D255" s="232"/>
      <c r="E255" s="233">
        <v>0.128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155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>
      <c r="A256" s="235" t="s">
        <v>145</v>
      </c>
      <c r="B256" s="236" t="s">
        <v>97</v>
      </c>
      <c r="C256" s="252" t="s">
        <v>98</v>
      </c>
      <c r="D256" s="237"/>
      <c r="E256" s="238"/>
      <c r="F256" s="239"/>
      <c r="G256" s="239">
        <f>SUMIF(AG257:AG289,"&lt;&gt;NOR",G257:G289)</f>
        <v>0</v>
      </c>
      <c r="H256" s="239"/>
      <c r="I256" s="239">
        <f>SUM(I257:I289)</f>
        <v>0</v>
      </c>
      <c r="J256" s="239"/>
      <c r="K256" s="239">
        <f>SUM(K257:K289)</f>
        <v>0</v>
      </c>
      <c r="L256" s="239"/>
      <c r="M256" s="239">
        <f>SUM(M257:M289)</f>
        <v>0</v>
      </c>
      <c r="N256" s="239"/>
      <c r="O256" s="239">
        <f>SUM(O257:O289)</f>
        <v>0.1</v>
      </c>
      <c r="P256" s="239"/>
      <c r="Q256" s="239">
        <f>SUM(Q257:Q289)</f>
        <v>0</v>
      </c>
      <c r="R256" s="239"/>
      <c r="S256" s="239"/>
      <c r="T256" s="240"/>
      <c r="U256" s="234"/>
      <c r="V256" s="234">
        <f>SUM(V257:V289)</f>
        <v>9.18</v>
      </c>
      <c r="W256" s="234"/>
      <c r="X256" s="234"/>
      <c r="AG256" t="s">
        <v>146</v>
      </c>
    </row>
    <row r="257" spans="1:60" outlineLevel="1">
      <c r="A257" s="241">
        <v>55</v>
      </c>
      <c r="B257" s="242" t="s">
        <v>404</v>
      </c>
      <c r="C257" s="253" t="s">
        <v>405</v>
      </c>
      <c r="D257" s="243" t="s">
        <v>218</v>
      </c>
      <c r="E257" s="244">
        <v>4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 t="s">
        <v>150</v>
      </c>
      <c r="T257" s="247" t="s">
        <v>151</v>
      </c>
      <c r="U257" s="231">
        <v>1.45</v>
      </c>
      <c r="V257" s="231">
        <f>ROUND(E257*U257,2)</f>
        <v>5.8</v>
      </c>
      <c r="W257" s="231"/>
      <c r="X257" s="231" t="s">
        <v>152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153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600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155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55</v>
      </c>
      <c r="D259" s="232"/>
      <c r="E259" s="233">
        <v>1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155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601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155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55</v>
      </c>
      <c r="D261" s="232"/>
      <c r="E261" s="233">
        <v>1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155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602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155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55</v>
      </c>
      <c r="D263" s="232"/>
      <c r="E263" s="233">
        <v>1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155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603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155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55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155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56</v>
      </c>
      <c r="B266" s="242" t="s">
        <v>410</v>
      </c>
      <c r="C266" s="253" t="s">
        <v>411</v>
      </c>
      <c r="D266" s="243" t="s">
        <v>218</v>
      </c>
      <c r="E266" s="244">
        <v>4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0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150</v>
      </c>
      <c r="T266" s="247" t="s">
        <v>151</v>
      </c>
      <c r="U266" s="231">
        <v>0.78</v>
      </c>
      <c r="V266" s="231">
        <f>ROUND(E266*U266,2)</f>
        <v>3.12</v>
      </c>
      <c r="W266" s="231"/>
      <c r="X266" s="231" t="s">
        <v>152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153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319</v>
      </c>
      <c r="D267" s="232"/>
      <c r="E267" s="233">
        <v>4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155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57</v>
      </c>
      <c r="B268" s="242" t="s">
        <v>414</v>
      </c>
      <c r="C268" s="253" t="s">
        <v>415</v>
      </c>
      <c r="D268" s="243" t="s">
        <v>251</v>
      </c>
      <c r="E268" s="244">
        <v>0.108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150</v>
      </c>
      <c r="T268" s="247" t="s">
        <v>151</v>
      </c>
      <c r="U268" s="231">
        <v>2.42</v>
      </c>
      <c r="V268" s="231">
        <f>ROUND(E268*U268,2)</f>
        <v>0.26</v>
      </c>
      <c r="W268" s="231"/>
      <c r="X268" s="231" t="s">
        <v>152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153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660</v>
      </c>
      <c r="D269" s="232"/>
      <c r="E269" s="233">
        <v>0.108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155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58</v>
      </c>
      <c r="B270" s="242" t="s">
        <v>661</v>
      </c>
      <c r="C270" s="253" t="s">
        <v>662</v>
      </c>
      <c r="D270" s="243" t="s">
        <v>228</v>
      </c>
      <c r="E270" s="244">
        <v>2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0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308</v>
      </c>
      <c r="T270" s="247" t="s">
        <v>309</v>
      </c>
      <c r="U270" s="231">
        <v>0</v>
      </c>
      <c r="V270" s="231">
        <f>ROUND(E270*U270,2)</f>
        <v>0</v>
      </c>
      <c r="W270" s="231"/>
      <c r="X270" s="231" t="s">
        <v>152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153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663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155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664</v>
      </c>
      <c r="D272" s="232"/>
      <c r="E272" s="233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155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55</v>
      </c>
      <c r="D273" s="232"/>
      <c r="E273" s="233">
        <v>1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155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665</v>
      </c>
      <c r="D274" s="232"/>
      <c r="E274" s="233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155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55</v>
      </c>
      <c r="D275" s="232"/>
      <c r="E275" s="233">
        <v>1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155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41">
        <v>59</v>
      </c>
      <c r="B276" s="242" t="s">
        <v>417</v>
      </c>
      <c r="C276" s="253" t="s">
        <v>418</v>
      </c>
      <c r="D276" s="243" t="s">
        <v>218</v>
      </c>
      <c r="E276" s="244">
        <v>4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7.5000000000000002E-4</v>
      </c>
      <c r="O276" s="246">
        <f>ROUND(E276*N276,2)</f>
        <v>0</v>
      </c>
      <c r="P276" s="246">
        <v>0</v>
      </c>
      <c r="Q276" s="246">
        <f>ROUND(E276*P276,2)</f>
        <v>0</v>
      </c>
      <c r="R276" s="246" t="s">
        <v>275</v>
      </c>
      <c r="S276" s="246" t="s">
        <v>150</v>
      </c>
      <c r="T276" s="247" t="s">
        <v>151</v>
      </c>
      <c r="U276" s="231">
        <v>0</v>
      </c>
      <c r="V276" s="231">
        <f>ROUND(E276*U276,2)</f>
        <v>0</v>
      </c>
      <c r="W276" s="231"/>
      <c r="X276" s="231" t="s">
        <v>276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277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319</v>
      </c>
      <c r="D277" s="232"/>
      <c r="E277" s="233">
        <v>4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155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2.5" outlineLevel="1">
      <c r="A278" s="241">
        <v>60</v>
      </c>
      <c r="B278" s="242" t="s">
        <v>419</v>
      </c>
      <c r="C278" s="253" t="s">
        <v>420</v>
      </c>
      <c r="D278" s="243" t="s">
        <v>218</v>
      </c>
      <c r="E278" s="244">
        <v>4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3.6000000000000002E-4</v>
      </c>
      <c r="O278" s="246">
        <f>ROUND(E278*N278,2)</f>
        <v>0</v>
      </c>
      <c r="P278" s="246">
        <v>0</v>
      </c>
      <c r="Q278" s="246">
        <f>ROUND(E278*P278,2)</f>
        <v>0</v>
      </c>
      <c r="R278" s="246" t="s">
        <v>275</v>
      </c>
      <c r="S278" s="246" t="s">
        <v>150</v>
      </c>
      <c r="T278" s="247" t="s">
        <v>151</v>
      </c>
      <c r="U278" s="231">
        <v>0</v>
      </c>
      <c r="V278" s="231">
        <f>ROUND(E278*U278,2)</f>
        <v>0</v>
      </c>
      <c r="W278" s="231"/>
      <c r="X278" s="231" t="s">
        <v>276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421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319</v>
      </c>
      <c r="D279" s="232"/>
      <c r="E279" s="233">
        <v>4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155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61</v>
      </c>
      <c r="B280" s="242" t="s">
        <v>422</v>
      </c>
      <c r="C280" s="253" t="s">
        <v>423</v>
      </c>
      <c r="D280" s="243" t="s">
        <v>218</v>
      </c>
      <c r="E280" s="244">
        <v>4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2.5999999999999999E-2</v>
      </c>
      <c r="O280" s="246">
        <f>ROUND(E280*N280,2)</f>
        <v>0.1</v>
      </c>
      <c r="P280" s="246">
        <v>0</v>
      </c>
      <c r="Q280" s="246">
        <f>ROUND(E280*P280,2)</f>
        <v>0</v>
      </c>
      <c r="R280" s="246" t="s">
        <v>275</v>
      </c>
      <c r="S280" s="246" t="s">
        <v>150</v>
      </c>
      <c r="T280" s="247" t="s">
        <v>151</v>
      </c>
      <c r="U280" s="231">
        <v>0</v>
      </c>
      <c r="V280" s="231">
        <f>ROUND(E280*U280,2)</f>
        <v>0</v>
      </c>
      <c r="W280" s="231"/>
      <c r="X280" s="231" t="s">
        <v>276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277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424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155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600</v>
      </c>
      <c r="D282" s="232"/>
      <c r="E282" s="233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155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55</v>
      </c>
      <c r="D283" s="232"/>
      <c r="E283" s="233">
        <v>1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155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601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155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55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155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602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155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55</v>
      </c>
      <c r="D287" s="232"/>
      <c r="E287" s="233">
        <v>1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155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603</v>
      </c>
      <c r="D288" s="232"/>
      <c r="E288" s="233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155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55</v>
      </c>
      <c r="D289" s="232"/>
      <c r="E289" s="233">
        <v>1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155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>
      <c r="A290" s="235" t="s">
        <v>145</v>
      </c>
      <c r="B290" s="236" t="s">
        <v>99</v>
      </c>
      <c r="C290" s="252" t="s">
        <v>100</v>
      </c>
      <c r="D290" s="237"/>
      <c r="E290" s="238"/>
      <c r="F290" s="239"/>
      <c r="G290" s="239">
        <f>SUMIF(AG291:AG326,"&lt;&gt;NOR",G291:G326)</f>
        <v>0</v>
      </c>
      <c r="H290" s="239"/>
      <c r="I290" s="239">
        <f>SUM(I291:I326)</f>
        <v>0</v>
      </c>
      <c r="J290" s="239"/>
      <c r="K290" s="239">
        <f>SUM(K291:K326)</f>
        <v>0</v>
      </c>
      <c r="L290" s="239"/>
      <c r="M290" s="239">
        <f>SUM(M291:M326)</f>
        <v>0</v>
      </c>
      <c r="N290" s="239"/>
      <c r="O290" s="239">
        <f>SUM(O291:O326)</f>
        <v>1.33</v>
      </c>
      <c r="P290" s="239"/>
      <c r="Q290" s="239">
        <f>SUM(Q291:Q326)</f>
        <v>0</v>
      </c>
      <c r="R290" s="239"/>
      <c r="S290" s="239"/>
      <c r="T290" s="240"/>
      <c r="U290" s="234"/>
      <c r="V290" s="234">
        <f>SUM(V291:V326)</f>
        <v>57.5</v>
      </c>
      <c r="W290" s="234"/>
      <c r="X290" s="234"/>
      <c r="AG290" t="s">
        <v>146</v>
      </c>
    </row>
    <row r="291" spans="1:60" outlineLevel="1">
      <c r="A291" s="241">
        <v>62</v>
      </c>
      <c r="B291" s="242" t="s">
        <v>427</v>
      </c>
      <c r="C291" s="253" t="s">
        <v>428</v>
      </c>
      <c r="D291" s="243" t="s">
        <v>194</v>
      </c>
      <c r="E291" s="244">
        <v>34.36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150</v>
      </c>
      <c r="T291" s="247" t="s">
        <v>151</v>
      </c>
      <c r="U291" s="231">
        <v>0.24</v>
      </c>
      <c r="V291" s="231">
        <f>ROUND(E291*U291,2)</f>
        <v>8.25</v>
      </c>
      <c r="W291" s="231"/>
      <c r="X291" s="231" t="s">
        <v>152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429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664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155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666</v>
      </c>
      <c r="D293" s="232"/>
      <c r="E293" s="233">
        <v>15.68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155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665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155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667</v>
      </c>
      <c r="D295" s="232"/>
      <c r="E295" s="233">
        <v>15.58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155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668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155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669</v>
      </c>
      <c r="D297" s="232"/>
      <c r="E297" s="233">
        <v>3.1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155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>
      <c r="A298" s="241">
        <v>63</v>
      </c>
      <c r="B298" s="242" t="s">
        <v>437</v>
      </c>
      <c r="C298" s="253" t="s">
        <v>438</v>
      </c>
      <c r="D298" s="243" t="s">
        <v>149</v>
      </c>
      <c r="E298" s="244">
        <v>48.0946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6">
        <v>5.0400000000000002E-3</v>
      </c>
      <c r="O298" s="246">
        <f>ROUND(E298*N298,2)</f>
        <v>0.24</v>
      </c>
      <c r="P298" s="246">
        <v>0</v>
      </c>
      <c r="Q298" s="246">
        <f>ROUND(E298*P298,2)</f>
        <v>0</v>
      </c>
      <c r="R298" s="246"/>
      <c r="S298" s="246" t="s">
        <v>150</v>
      </c>
      <c r="T298" s="247" t="s">
        <v>151</v>
      </c>
      <c r="U298" s="231">
        <v>0.98</v>
      </c>
      <c r="V298" s="231">
        <f>ROUND(E298*U298,2)</f>
        <v>47.13</v>
      </c>
      <c r="W298" s="231"/>
      <c r="X298" s="231" t="s">
        <v>152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429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439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155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585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586</v>
      </c>
      <c r="D301" s="232"/>
      <c r="E301" s="233">
        <v>16.47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155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176</v>
      </c>
      <c r="D302" s="232"/>
      <c r="E302" s="233">
        <v>0.35699999999999998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155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587</v>
      </c>
      <c r="D303" s="232"/>
      <c r="E303" s="233">
        <v>-8.0600000000000005E-2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155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588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155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589</v>
      </c>
      <c r="D305" s="232"/>
      <c r="E305" s="233">
        <v>16.195499999999999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155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176</v>
      </c>
      <c r="D306" s="232"/>
      <c r="E306" s="233">
        <v>0.35699999999999998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155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590</v>
      </c>
      <c r="D307" s="232"/>
      <c r="E307" s="233">
        <v>0.14399999999999999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155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516</v>
      </c>
      <c r="D308" s="232"/>
      <c r="E308" s="233">
        <v>-0.1053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155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576</v>
      </c>
      <c r="D309" s="232"/>
      <c r="E309" s="233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155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591</v>
      </c>
      <c r="D310" s="232"/>
      <c r="E310" s="233">
        <v>8.9960000000000004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155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176</v>
      </c>
      <c r="D311" s="232"/>
      <c r="E311" s="233">
        <v>0.35699999999999998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155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592</v>
      </c>
      <c r="D312" s="232"/>
      <c r="E312" s="233">
        <v>5.4039999999999999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155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41">
        <v>64</v>
      </c>
      <c r="B313" s="242" t="s">
        <v>440</v>
      </c>
      <c r="C313" s="253" t="s">
        <v>441</v>
      </c>
      <c r="D313" s="243" t="s">
        <v>149</v>
      </c>
      <c r="E313" s="244">
        <v>48.0946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6">
        <v>2.9999999999999997E-4</v>
      </c>
      <c r="O313" s="246">
        <f>ROUND(E313*N313,2)</f>
        <v>0.01</v>
      </c>
      <c r="P313" s="246">
        <v>0</v>
      </c>
      <c r="Q313" s="246">
        <f>ROUND(E313*P313,2)</f>
        <v>0</v>
      </c>
      <c r="R313" s="246"/>
      <c r="S313" s="246" t="s">
        <v>150</v>
      </c>
      <c r="T313" s="247" t="s">
        <v>151</v>
      </c>
      <c r="U313" s="231">
        <v>0</v>
      </c>
      <c r="V313" s="231">
        <f>ROUND(E313*U313,2)</f>
        <v>0</v>
      </c>
      <c r="W313" s="231"/>
      <c r="X313" s="231" t="s">
        <v>152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429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442</v>
      </c>
      <c r="D314" s="232"/>
      <c r="E314" s="233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155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568</v>
      </c>
      <c r="D315" s="232"/>
      <c r="E315" s="233">
        <v>48.0946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155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41">
        <v>65</v>
      </c>
      <c r="B316" s="242" t="s">
        <v>444</v>
      </c>
      <c r="C316" s="253" t="s">
        <v>445</v>
      </c>
      <c r="D316" s="243" t="s">
        <v>251</v>
      </c>
      <c r="E316" s="244">
        <v>1.3240000000000001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6">
        <v>0</v>
      </c>
      <c r="O316" s="246">
        <f>ROUND(E316*N316,2)</f>
        <v>0</v>
      </c>
      <c r="P316" s="246">
        <v>0</v>
      </c>
      <c r="Q316" s="246">
        <f>ROUND(E316*P316,2)</f>
        <v>0</v>
      </c>
      <c r="R316" s="246"/>
      <c r="S316" s="246" t="s">
        <v>150</v>
      </c>
      <c r="T316" s="247" t="s">
        <v>151</v>
      </c>
      <c r="U316" s="231">
        <v>1.6</v>
      </c>
      <c r="V316" s="231">
        <f>ROUND(E316*U316,2)</f>
        <v>2.12</v>
      </c>
      <c r="W316" s="231"/>
      <c r="X316" s="231" t="s">
        <v>152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446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670</v>
      </c>
      <c r="D317" s="232"/>
      <c r="E317" s="233">
        <v>1.3240000000000001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155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1">
        <v>66</v>
      </c>
      <c r="B318" s="242" t="s">
        <v>448</v>
      </c>
      <c r="C318" s="253" t="s">
        <v>449</v>
      </c>
      <c r="D318" s="243" t="s">
        <v>149</v>
      </c>
      <c r="E318" s="244">
        <v>52.904060000000001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1.9199999999999998E-2</v>
      </c>
      <c r="O318" s="246">
        <f>ROUND(E318*N318,2)</f>
        <v>1.02</v>
      </c>
      <c r="P318" s="246">
        <v>0</v>
      </c>
      <c r="Q318" s="246">
        <f>ROUND(E318*P318,2)</f>
        <v>0</v>
      </c>
      <c r="R318" s="246" t="s">
        <v>275</v>
      </c>
      <c r="S318" s="246" t="s">
        <v>150</v>
      </c>
      <c r="T318" s="247" t="s">
        <v>151</v>
      </c>
      <c r="U318" s="231">
        <v>0</v>
      </c>
      <c r="V318" s="231">
        <f>ROUND(E318*U318,2)</f>
        <v>0</v>
      </c>
      <c r="W318" s="231"/>
      <c r="X318" s="231" t="s">
        <v>276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421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439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155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462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155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671</v>
      </c>
      <c r="D321" s="232"/>
      <c r="E321" s="233">
        <v>52.904060000000001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155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67</v>
      </c>
      <c r="B322" s="242" t="s">
        <v>459</v>
      </c>
      <c r="C322" s="253" t="s">
        <v>460</v>
      </c>
      <c r="D322" s="243" t="s">
        <v>218</v>
      </c>
      <c r="E322" s="244">
        <v>126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4.4999999999999999E-4</v>
      </c>
      <c r="O322" s="246">
        <f>ROUND(E322*N322,2)</f>
        <v>0.06</v>
      </c>
      <c r="P322" s="246">
        <v>0</v>
      </c>
      <c r="Q322" s="246">
        <f>ROUND(E322*P322,2)</f>
        <v>0</v>
      </c>
      <c r="R322" s="246" t="s">
        <v>275</v>
      </c>
      <c r="S322" s="246" t="s">
        <v>150</v>
      </c>
      <c r="T322" s="247" t="s">
        <v>151</v>
      </c>
      <c r="U322" s="231">
        <v>0</v>
      </c>
      <c r="V322" s="231">
        <f>ROUND(E322*U322,2)</f>
        <v>0</v>
      </c>
      <c r="W322" s="231"/>
      <c r="X322" s="231" t="s">
        <v>276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421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461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155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462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155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672</v>
      </c>
      <c r="D325" s="232"/>
      <c r="E325" s="233">
        <v>125.98667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155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673</v>
      </c>
      <c r="D326" s="232"/>
      <c r="E326" s="233">
        <v>1.333E-2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155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>
      <c r="A327" s="235" t="s">
        <v>145</v>
      </c>
      <c r="B327" s="236" t="s">
        <v>101</v>
      </c>
      <c r="C327" s="252" t="s">
        <v>102</v>
      </c>
      <c r="D327" s="237"/>
      <c r="E327" s="238"/>
      <c r="F327" s="239"/>
      <c r="G327" s="239">
        <f>SUMIF(AG328:AG362,"&lt;&gt;NOR",G328:G362)</f>
        <v>0</v>
      </c>
      <c r="H327" s="239"/>
      <c r="I327" s="239">
        <f>SUM(I328:I362)</f>
        <v>0</v>
      </c>
      <c r="J327" s="239"/>
      <c r="K327" s="239">
        <f>SUM(K328:K362)</f>
        <v>0</v>
      </c>
      <c r="L327" s="239"/>
      <c r="M327" s="239">
        <f>SUM(M328:M362)</f>
        <v>0</v>
      </c>
      <c r="N327" s="239"/>
      <c r="O327" s="239">
        <f>SUM(O328:O362)</f>
        <v>0.68</v>
      </c>
      <c r="P327" s="239"/>
      <c r="Q327" s="239">
        <f>SUM(Q328:Q362)</f>
        <v>0</v>
      </c>
      <c r="R327" s="239"/>
      <c r="S327" s="239"/>
      <c r="T327" s="240"/>
      <c r="U327" s="234"/>
      <c r="V327" s="234">
        <f>SUM(V328:V362)</f>
        <v>54.699999999999996</v>
      </c>
      <c r="W327" s="234"/>
      <c r="X327" s="234"/>
      <c r="AG327" t="s">
        <v>146</v>
      </c>
    </row>
    <row r="328" spans="1:60" outlineLevel="1">
      <c r="A328" s="241">
        <v>68</v>
      </c>
      <c r="B328" s="242" t="s">
        <v>440</v>
      </c>
      <c r="C328" s="253" t="s">
        <v>441</v>
      </c>
      <c r="D328" s="243" t="s">
        <v>149</v>
      </c>
      <c r="E328" s="244">
        <v>39.417999999999999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2.9999999999999997E-4</v>
      </c>
      <c r="O328" s="246">
        <f>ROUND(E328*N328,2)</f>
        <v>0.01</v>
      </c>
      <c r="P328" s="246">
        <v>0</v>
      </c>
      <c r="Q328" s="246">
        <f>ROUND(E328*P328,2)</f>
        <v>0</v>
      </c>
      <c r="R328" s="246"/>
      <c r="S328" s="246" t="s">
        <v>150</v>
      </c>
      <c r="T328" s="247" t="s">
        <v>151</v>
      </c>
      <c r="U328" s="231">
        <v>0</v>
      </c>
      <c r="V328" s="231">
        <f>ROUND(E328*U328,2)</f>
        <v>0</v>
      </c>
      <c r="W328" s="231"/>
      <c r="X328" s="231" t="s">
        <v>152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429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465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155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674</v>
      </c>
      <c r="D330" s="232"/>
      <c r="E330" s="233">
        <v>39.417999999999999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155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>
      <c r="A331" s="241">
        <v>69</v>
      </c>
      <c r="B331" s="242" t="s">
        <v>467</v>
      </c>
      <c r="C331" s="253" t="s">
        <v>468</v>
      </c>
      <c r="D331" s="243" t="s">
        <v>149</v>
      </c>
      <c r="E331" s="244">
        <v>39.417999999999999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4.7800000000000004E-3</v>
      </c>
      <c r="O331" s="246">
        <f>ROUND(E331*N331,2)</f>
        <v>0.19</v>
      </c>
      <c r="P331" s="246">
        <v>0</v>
      </c>
      <c r="Q331" s="246">
        <f>ROUND(E331*P331,2)</f>
        <v>0</v>
      </c>
      <c r="R331" s="246"/>
      <c r="S331" s="246" t="s">
        <v>150</v>
      </c>
      <c r="T331" s="247" t="s">
        <v>151</v>
      </c>
      <c r="U331" s="231">
        <v>1.17</v>
      </c>
      <c r="V331" s="231">
        <f>ROUND(E331*U331,2)</f>
        <v>46.12</v>
      </c>
      <c r="W331" s="231"/>
      <c r="X331" s="231" t="s">
        <v>152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429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469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155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576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155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577</v>
      </c>
      <c r="D334" s="232"/>
      <c r="E334" s="233">
        <v>11.417999999999999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155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578</v>
      </c>
      <c r="D335" s="232"/>
      <c r="E335" s="233">
        <v>3.3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155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579</v>
      </c>
      <c r="D336" s="232"/>
      <c r="E336" s="233">
        <v>7.72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155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580</v>
      </c>
      <c r="D337" s="232"/>
      <c r="E337" s="233">
        <v>5.6</v>
      </c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155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581</v>
      </c>
      <c r="D338" s="232"/>
      <c r="E338" s="233">
        <v>4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155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582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155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583</v>
      </c>
      <c r="D340" s="232"/>
      <c r="E340" s="233">
        <v>7.2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155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584</v>
      </c>
      <c r="D341" s="232"/>
      <c r="E341" s="233">
        <v>0.18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155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>
      <c r="A342" s="241">
        <v>70</v>
      </c>
      <c r="B342" s="242" t="s">
        <v>476</v>
      </c>
      <c r="C342" s="253" t="s">
        <v>477</v>
      </c>
      <c r="D342" s="243" t="s">
        <v>194</v>
      </c>
      <c r="E342" s="244">
        <v>62.58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0</v>
      </c>
      <c r="O342" s="246">
        <f>ROUND(E342*N342,2)</f>
        <v>0</v>
      </c>
      <c r="P342" s="246">
        <v>0</v>
      </c>
      <c r="Q342" s="246">
        <f>ROUND(E342*P342,2)</f>
        <v>0</v>
      </c>
      <c r="R342" s="246"/>
      <c r="S342" s="246" t="s">
        <v>150</v>
      </c>
      <c r="T342" s="247" t="s">
        <v>151</v>
      </c>
      <c r="U342" s="231">
        <v>0.12</v>
      </c>
      <c r="V342" s="231">
        <f>ROUND(E342*U342,2)</f>
        <v>7.51</v>
      </c>
      <c r="W342" s="231"/>
      <c r="X342" s="231" t="s">
        <v>152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153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675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155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469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155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576</v>
      </c>
      <c r="D345" s="232"/>
      <c r="E345" s="233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155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676</v>
      </c>
      <c r="D346" s="232"/>
      <c r="E346" s="233">
        <v>13.52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155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677</v>
      </c>
      <c r="D347" s="232"/>
      <c r="E347" s="233">
        <v>8.6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155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678</v>
      </c>
      <c r="D348" s="232"/>
      <c r="E348" s="233">
        <v>7.86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155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679</v>
      </c>
      <c r="D349" s="232"/>
      <c r="E349" s="233">
        <v>6.8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155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680</v>
      </c>
      <c r="D350" s="232"/>
      <c r="E350" s="233">
        <v>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155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582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155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681</v>
      </c>
      <c r="D352" s="232"/>
      <c r="E352" s="233">
        <v>19.600000000000001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155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682</v>
      </c>
      <c r="D353" s="232"/>
      <c r="E353" s="233">
        <v>0.2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41">
        <v>71</v>
      </c>
      <c r="B354" s="242" t="s">
        <v>481</v>
      </c>
      <c r="C354" s="253" t="s">
        <v>482</v>
      </c>
      <c r="D354" s="243" t="s">
        <v>251</v>
      </c>
      <c r="E354" s="244">
        <v>0.67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0</v>
      </c>
      <c r="O354" s="246">
        <f>ROUND(E354*N354,2)</f>
        <v>0</v>
      </c>
      <c r="P354" s="246">
        <v>0</v>
      </c>
      <c r="Q354" s="246">
        <f>ROUND(E354*P354,2)</f>
        <v>0</v>
      </c>
      <c r="R354" s="246"/>
      <c r="S354" s="246" t="s">
        <v>150</v>
      </c>
      <c r="T354" s="247" t="s">
        <v>151</v>
      </c>
      <c r="U354" s="231">
        <v>1.6</v>
      </c>
      <c r="V354" s="231">
        <f>ROUND(E354*U354,2)</f>
        <v>1.07</v>
      </c>
      <c r="W354" s="231"/>
      <c r="X354" s="231" t="s">
        <v>152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429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683</v>
      </c>
      <c r="D355" s="232"/>
      <c r="E355" s="233">
        <v>0.67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155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72</v>
      </c>
      <c r="B356" s="242" t="s">
        <v>484</v>
      </c>
      <c r="C356" s="253" t="s">
        <v>485</v>
      </c>
      <c r="D356" s="243" t="s">
        <v>194</v>
      </c>
      <c r="E356" s="244">
        <v>68.837999999999994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2.2000000000000001E-4</v>
      </c>
      <c r="O356" s="246">
        <f>ROUND(E356*N356,2)</f>
        <v>0.02</v>
      </c>
      <c r="P356" s="246">
        <v>0</v>
      </c>
      <c r="Q356" s="246">
        <f>ROUND(E356*P356,2)</f>
        <v>0</v>
      </c>
      <c r="R356" s="246" t="s">
        <v>275</v>
      </c>
      <c r="S356" s="246" t="s">
        <v>150</v>
      </c>
      <c r="T356" s="247" t="s">
        <v>151</v>
      </c>
      <c r="U356" s="231">
        <v>0</v>
      </c>
      <c r="V356" s="231">
        <f>ROUND(E356*U356,2)</f>
        <v>0</v>
      </c>
      <c r="W356" s="231"/>
      <c r="X356" s="231" t="s">
        <v>276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277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462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155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684</v>
      </c>
      <c r="D358" s="232"/>
      <c r="E358" s="233">
        <v>68.837999999999994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155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73</v>
      </c>
      <c r="B359" s="242" t="s">
        <v>489</v>
      </c>
      <c r="C359" s="253" t="s">
        <v>490</v>
      </c>
      <c r="D359" s="243" t="s">
        <v>149</v>
      </c>
      <c r="E359" s="244">
        <v>43.3598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1.0500000000000001E-2</v>
      </c>
      <c r="O359" s="246">
        <f>ROUND(E359*N359,2)</f>
        <v>0.46</v>
      </c>
      <c r="P359" s="246">
        <v>0</v>
      </c>
      <c r="Q359" s="246">
        <f>ROUND(E359*P359,2)</f>
        <v>0</v>
      </c>
      <c r="R359" s="246" t="s">
        <v>275</v>
      </c>
      <c r="S359" s="246" t="s">
        <v>150</v>
      </c>
      <c r="T359" s="247" t="s">
        <v>151</v>
      </c>
      <c r="U359" s="231">
        <v>0</v>
      </c>
      <c r="V359" s="231">
        <f>ROUND(E359*U359,2)</f>
        <v>0</v>
      </c>
      <c r="W359" s="231"/>
      <c r="X359" s="231" t="s">
        <v>276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491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469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155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462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155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685</v>
      </c>
      <c r="D362" s="232"/>
      <c r="E362" s="233">
        <v>43.3598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155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>
      <c r="A363" s="235" t="s">
        <v>145</v>
      </c>
      <c r="B363" s="236" t="s">
        <v>103</v>
      </c>
      <c r="C363" s="252" t="s">
        <v>104</v>
      </c>
      <c r="D363" s="237"/>
      <c r="E363" s="238"/>
      <c r="F363" s="239"/>
      <c r="G363" s="239">
        <f>SUMIF(AG364:AG399,"&lt;&gt;NOR",G364:G399)</f>
        <v>0</v>
      </c>
      <c r="H363" s="239"/>
      <c r="I363" s="239">
        <f>SUM(I364:I399)</f>
        <v>0</v>
      </c>
      <c r="J363" s="239"/>
      <c r="K363" s="239">
        <f>SUM(K364:K399)</f>
        <v>0</v>
      </c>
      <c r="L363" s="239"/>
      <c r="M363" s="239">
        <f>SUM(M364:M399)</f>
        <v>0</v>
      </c>
      <c r="N363" s="239"/>
      <c r="O363" s="239">
        <f>SUM(O364:O399)</f>
        <v>0.02</v>
      </c>
      <c r="P363" s="239"/>
      <c r="Q363" s="239">
        <f>SUM(Q364:Q399)</f>
        <v>0</v>
      </c>
      <c r="R363" s="239"/>
      <c r="S363" s="239"/>
      <c r="T363" s="240"/>
      <c r="U363" s="234"/>
      <c r="V363" s="234">
        <f>SUM(V364:V399)</f>
        <v>11.799999999999999</v>
      </c>
      <c r="W363" s="234"/>
      <c r="X363" s="234"/>
      <c r="AG363" t="s">
        <v>146</v>
      </c>
    </row>
    <row r="364" spans="1:60" outlineLevel="1">
      <c r="A364" s="241">
        <v>74</v>
      </c>
      <c r="B364" s="242" t="s">
        <v>494</v>
      </c>
      <c r="C364" s="253" t="s">
        <v>495</v>
      </c>
      <c r="D364" s="243" t="s">
        <v>149</v>
      </c>
      <c r="E364" s="244">
        <v>2.97</v>
      </c>
      <c r="F364" s="245"/>
      <c r="G364" s="246">
        <f>ROUND(E364*F364,2)</f>
        <v>0</v>
      </c>
      <c r="H364" s="245"/>
      <c r="I364" s="246">
        <f>ROUND(E364*H364,2)</f>
        <v>0</v>
      </c>
      <c r="J364" s="245"/>
      <c r="K364" s="246">
        <f>ROUND(E364*J364,2)</f>
        <v>0</v>
      </c>
      <c r="L364" s="246">
        <v>21</v>
      </c>
      <c r="M364" s="246">
        <f>G364*(1+L364/100)</f>
        <v>0</v>
      </c>
      <c r="N364" s="246">
        <v>2.2000000000000001E-4</v>
      </c>
      <c r="O364" s="246">
        <f>ROUND(E364*N364,2)</f>
        <v>0</v>
      </c>
      <c r="P364" s="246">
        <v>0</v>
      </c>
      <c r="Q364" s="246">
        <f>ROUND(E364*P364,2)</f>
        <v>0</v>
      </c>
      <c r="R364" s="246"/>
      <c r="S364" s="246" t="s">
        <v>150</v>
      </c>
      <c r="T364" s="247" t="s">
        <v>151</v>
      </c>
      <c r="U364" s="231">
        <v>0.09</v>
      </c>
      <c r="V364" s="231">
        <f>ROUND(E364*U364,2)</f>
        <v>0.27</v>
      </c>
      <c r="W364" s="231"/>
      <c r="X364" s="231" t="s">
        <v>152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153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496</v>
      </c>
      <c r="D365" s="232"/>
      <c r="E365" s="233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155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686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155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687</v>
      </c>
      <c r="D367" s="232"/>
      <c r="E367" s="233">
        <v>0.73499999999999999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155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688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155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687</v>
      </c>
      <c r="D369" s="232"/>
      <c r="E369" s="233">
        <v>0.73499999999999999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155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689</v>
      </c>
      <c r="D370" s="232"/>
      <c r="E370" s="233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155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293</v>
      </c>
      <c r="D371" s="232"/>
      <c r="E371" s="233">
        <v>1.5</v>
      </c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155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41">
        <v>75</v>
      </c>
      <c r="B372" s="242" t="s">
        <v>690</v>
      </c>
      <c r="C372" s="253" t="s">
        <v>691</v>
      </c>
      <c r="D372" s="243" t="s">
        <v>149</v>
      </c>
      <c r="E372" s="244">
        <v>46.89</v>
      </c>
      <c r="F372" s="245"/>
      <c r="G372" s="246">
        <f>ROUND(E372*F372,2)</f>
        <v>0</v>
      </c>
      <c r="H372" s="245"/>
      <c r="I372" s="246">
        <f>ROUND(E372*H372,2)</f>
        <v>0</v>
      </c>
      <c r="J372" s="245"/>
      <c r="K372" s="246">
        <f>ROUND(E372*J372,2)</f>
        <v>0</v>
      </c>
      <c r="L372" s="246">
        <v>21</v>
      </c>
      <c r="M372" s="246">
        <f>G372*(1+L372/100)</f>
        <v>0</v>
      </c>
      <c r="N372" s="246">
        <v>1.0000000000000001E-5</v>
      </c>
      <c r="O372" s="246">
        <f>ROUND(E372*N372,2)</f>
        <v>0</v>
      </c>
      <c r="P372" s="246">
        <v>0</v>
      </c>
      <c r="Q372" s="246">
        <f>ROUND(E372*P372,2)</f>
        <v>0</v>
      </c>
      <c r="R372" s="246"/>
      <c r="S372" s="246" t="s">
        <v>150</v>
      </c>
      <c r="T372" s="247" t="s">
        <v>151</v>
      </c>
      <c r="U372" s="231">
        <v>6.8000000000000005E-2</v>
      </c>
      <c r="V372" s="231">
        <f>ROUND(E372*U372,2)</f>
        <v>3.19</v>
      </c>
      <c r="W372" s="231"/>
      <c r="X372" s="231" t="s">
        <v>152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153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692</v>
      </c>
      <c r="D373" s="232"/>
      <c r="E373" s="233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155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585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155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693</v>
      </c>
      <c r="D375" s="232"/>
      <c r="E375" s="233">
        <v>25.47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155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694</v>
      </c>
      <c r="D376" s="232"/>
      <c r="E376" s="233">
        <v>0.45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155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695</v>
      </c>
      <c r="D377" s="232"/>
      <c r="E377" s="233">
        <v>-2.4</v>
      </c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155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588</v>
      </c>
      <c r="D378" s="232"/>
      <c r="E378" s="233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155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696</v>
      </c>
      <c r="D379" s="232"/>
      <c r="E379" s="233">
        <v>25.32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155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694</v>
      </c>
      <c r="D380" s="232"/>
      <c r="E380" s="233">
        <v>0.45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155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695</v>
      </c>
      <c r="D381" s="232"/>
      <c r="E381" s="233">
        <v>-2.4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155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41">
        <v>76</v>
      </c>
      <c r="B382" s="242" t="s">
        <v>697</v>
      </c>
      <c r="C382" s="253" t="s">
        <v>698</v>
      </c>
      <c r="D382" s="243" t="s">
        <v>149</v>
      </c>
      <c r="E382" s="244">
        <v>46.89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6">
        <v>4.6999999999999999E-4</v>
      </c>
      <c r="O382" s="246">
        <f>ROUND(E382*N382,2)</f>
        <v>0.02</v>
      </c>
      <c r="P382" s="246">
        <v>0</v>
      </c>
      <c r="Q382" s="246">
        <f>ROUND(E382*P382,2)</f>
        <v>0</v>
      </c>
      <c r="R382" s="246"/>
      <c r="S382" s="246" t="s">
        <v>150</v>
      </c>
      <c r="T382" s="247" t="s">
        <v>151</v>
      </c>
      <c r="U382" s="231">
        <v>0.16900000000000001</v>
      </c>
      <c r="V382" s="231">
        <f>ROUND(E382*U382,2)</f>
        <v>7.92</v>
      </c>
      <c r="W382" s="231"/>
      <c r="X382" s="231" t="s">
        <v>152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153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699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155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585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155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693</v>
      </c>
      <c r="D385" s="232"/>
      <c r="E385" s="233">
        <v>25.47</v>
      </c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155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694</v>
      </c>
      <c r="D386" s="232"/>
      <c r="E386" s="233">
        <v>0.45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155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695</v>
      </c>
      <c r="D387" s="232"/>
      <c r="E387" s="233">
        <v>-2.4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155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588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155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696</v>
      </c>
      <c r="D389" s="232"/>
      <c r="E389" s="233">
        <v>25.32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155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694</v>
      </c>
      <c r="D390" s="232"/>
      <c r="E390" s="233">
        <v>0.45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155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695</v>
      </c>
      <c r="D391" s="232"/>
      <c r="E391" s="233">
        <v>-2.4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155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41">
        <v>77</v>
      </c>
      <c r="B392" s="242" t="s">
        <v>498</v>
      </c>
      <c r="C392" s="253" t="s">
        <v>499</v>
      </c>
      <c r="D392" s="243" t="s">
        <v>149</v>
      </c>
      <c r="E392" s="244">
        <v>2.97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6">
        <v>6.9999999999999994E-5</v>
      </c>
      <c r="O392" s="246">
        <f>ROUND(E392*N392,2)</f>
        <v>0</v>
      </c>
      <c r="P392" s="246">
        <v>0</v>
      </c>
      <c r="Q392" s="246">
        <f>ROUND(E392*P392,2)</f>
        <v>0</v>
      </c>
      <c r="R392" s="246"/>
      <c r="S392" s="246" t="s">
        <v>150</v>
      </c>
      <c r="T392" s="247" t="s">
        <v>151</v>
      </c>
      <c r="U392" s="231">
        <v>0.14000000000000001</v>
      </c>
      <c r="V392" s="231">
        <f>ROUND(E392*U392,2)</f>
        <v>0.42</v>
      </c>
      <c r="W392" s="231"/>
      <c r="X392" s="231" t="s">
        <v>152</v>
      </c>
      <c r="Y392" s="212"/>
      <c r="Z392" s="212"/>
      <c r="AA392" s="212"/>
      <c r="AB392" s="212"/>
      <c r="AC392" s="212"/>
      <c r="AD392" s="212"/>
      <c r="AE392" s="212"/>
      <c r="AF392" s="212"/>
      <c r="AG392" s="212" t="s">
        <v>153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500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155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686</v>
      </c>
      <c r="D394" s="232"/>
      <c r="E394" s="233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155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687</v>
      </c>
      <c r="D395" s="232"/>
      <c r="E395" s="233">
        <v>0.73499999999999999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155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688</v>
      </c>
      <c r="D396" s="232"/>
      <c r="E396" s="233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155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687</v>
      </c>
      <c r="D397" s="232"/>
      <c r="E397" s="233">
        <v>0.73499999999999999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155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700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155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293</v>
      </c>
      <c r="D399" s="232"/>
      <c r="E399" s="233">
        <v>1.5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155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>
      <c r="A400" s="235" t="s">
        <v>145</v>
      </c>
      <c r="B400" s="236" t="s">
        <v>105</v>
      </c>
      <c r="C400" s="252" t="s">
        <v>106</v>
      </c>
      <c r="D400" s="237"/>
      <c r="E400" s="238"/>
      <c r="F400" s="239"/>
      <c r="G400" s="239">
        <f>SUMIF(AG401:AG441,"&lt;&gt;NOR",G401:G441)</f>
        <v>0</v>
      </c>
      <c r="H400" s="239"/>
      <c r="I400" s="239">
        <f>SUM(I401:I441)</f>
        <v>0</v>
      </c>
      <c r="J400" s="239"/>
      <c r="K400" s="239">
        <f>SUM(K401:K441)</f>
        <v>0</v>
      </c>
      <c r="L400" s="239"/>
      <c r="M400" s="239">
        <f>SUM(M401:M441)</f>
        <v>0</v>
      </c>
      <c r="N400" s="239"/>
      <c r="O400" s="239">
        <f>SUM(O401:O441)</f>
        <v>0.03</v>
      </c>
      <c r="P400" s="239"/>
      <c r="Q400" s="239">
        <f>SUM(Q401:Q441)</f>
        <v>0</v>
      </c>
      <c r="R400" s="239"/>
      <c r="S400" s="239"/>
      <c r="T400" s="240"/>
      <c r="U400" s="234"/>
      <c r="V400" s="234">
        <f>SUM(V401:V441)</f>
        <v>28.17</v>
      </c>
      <c r="W400" s="234"/>
      <c r="X400" s="234"/>
      <c r="AG400" t="s">
        <v>146</v>
      </c>
    </row>
    <row r="401" spans="1:60" outlineLevel="1">
      <c r="A401" s="241">
        <v>78</v>
      </c>
      <c r="B401" s="242" t="s">
        <v>501</v>
      </c>
      <c r="C401" s="253" t="s">
        <v>502</v>
      </c>
      <c r="D401" s="243" t="s">
        <v>149</v>
      </c>
      <c r="E401" s="244">
        <v>131.85939999999999</v>
      </c>
      <c r="F401" s="245"/>
      <c r="G401" s="246">
        <f>ROUND(E401*F401,2)</f>
        <v>0</v>
      </c>
      <c r="H401" s="245"/>
      <c r="I401" s="246">
        <f>ROUND(E401*H401,2)</f>
        <v>0</v>
      </c>
      <c r="J401" s="245"/>
      <c r="K401" s="246">
        <f>ROUND(E401*J401,2)</f>
        <v>0</v>
      </c>
      <c r="L401" s="246">
        <v>21</v>
      </c>
      <c r="M401" s="246">
        <f>G401*(1+L401/100)</f>
        <v>0</v>
      </c>
      <c r="N401" s="246">
        <v>0</v>
      </c>
      <c r="O401" s="246">
        <f>ROUND(E401*N401,2)</f>
        <v>0</v>
      </c>
      <c r="P401" s="246">
        <v>0</v>
      </c>
      <c r="Q401" s="246">
        <f>ROUND(E401*P401,2)</f>
        <v>0</v>
      </c>
      <c r="R401" s="246"/>
      <c r="S401" s="246" t="s">
        <v>150</v>
      </c>
      <c r="T401" s="247" t="s">
        <v>151</v>
      </c>
      <c r="U401" s="231">
        <v>7.0000000000000007E-2</v>
      </c>
      <c r="V401" s="231">
        <f>ROUND(E401*U401,2)</f>
        <v>9.23</v>
      </c>
      <c r="W401" s="231"/>
      <c r="X401" s="231" t="s">
        <v>152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153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701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155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585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155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702</v>
      </c>
      <c r="D404" s="232"/>
      <c r="E404" s="233">
        <v>29.375399999999999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155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703</v>
      </c>
      <c r="D405" s="232"/>
      <c r="E405" s="233">
        <v>0.41399999999999998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155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704</v>
      </c>
      <c r="D406" s="232"/>
      <c r="E406" s="233">
        <v>-0.8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155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705</v>
      </c>
      <c r="D407" s="232"/>
      <c r="E407" s="233">
        <v>16.827000000000002</v>
      </c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155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587</v>
      </c>
      <c r="D408" s="232"/>
      <c r="E408" s="233">
        <v>-8.0600000000000005E-2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155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588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155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706</v>
      </c>
      <c r="D410" s="232"/>
      <c r="E410" s="233">
        <v>29.202400000000001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155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703</v>
      </c>
      <c r="D411" s="232"/>
      <c r="E411" s="233">
        <v>0.41399999999999998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155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704</v>
      </c>
      <c r="D412" s="232"/>
      <c r="E412" s="233">
        <v>-0.8</v>
      </c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155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707</v>
      </c>
      <c r="D413" s="232"/>
      <c r="E413" s="233">
        <v>16.552499999999998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155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516</v>
      </c>
      <c r="D414" s="232"/>
      <c r="E414" s="233">
        <v>-0.1053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155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576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155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708</v>
      </c>
      <c r="D416" s="232"/>
      <c r="E416" s="233">
        <v>11.6256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155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709</v>
      </c>
      <c r="D417" s="232"/>
      <c r="E417" s="233">
        <v>-0.36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155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710</v>
      </c>
      <c r="D418" s="232"/>
      <c r="E418" s="233">
        <v>9.0440000000000005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155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511</v>
      </c>
      <c r="D419" s="232"/>
      <c r="E419" s="233">
        <v>-4.2363999999999997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155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711</v>
      </c>
      <c r="D420" s="232"/>
      <c r="E420" s="233">
        <v>0.89100000000000001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155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712</v>
      </c>
      <c r="D421" s="232"/>
      <c r="E421" s="233">
        <v>1.24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155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713</v>
      </c>
      <c r="D422" s="232"/>
      <c r="E422" s="233">
        <v>9.52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155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714</v>
      </c>
      <c r="D423" s="232"/>
      <c r="E423" s="233">
        <v>4.7477999999999998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155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715</v>
      </c>
      <c r="D424" s="232"/>
      <c r="E424" s="233">
        <v>0.34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155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716</v>
      </c>
      <c r="D425" s="232"/>
      <c r="E425" s="233">
        <v>3.444</v>
      </c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155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717</v>
      </c>
      <c r="D426" s="232"/>
      <c r="E426" s="233">
        <v>-1.08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155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718</v>
      </c>
      <c r="D427" s="232"/>
      <c r="E427" s="233">
        <v>5.6840000000000002</v>
      </c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155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41">
        <v>79</v>
      </c>
      <c r="B428" s="242" t="s">
        <v>517</v>
      </c>
      <c r="C428" s="253" t="s">
        <v>518</v>
      </c>
      <c r="D428" s="243" t="s">
        <v>149</v>
      </c>
      <c r="E428" s="244">
        <v>131.85939999999999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6.9999999999999994E-5</v>
      </c>
      <c r="O428" s="246">
        <f>ROUND(E428*N428,2)</f>
        <v>0.01</v>
      </c>
      <c r="P428" s="246">
        <v>0</v>
      </c>
      <c r="Q428" s="246">
        <f>ROUND(E428*P428,2)</f>
        <v>0</v>
      </c>
      <c r="R428" s="246"/>
      <c r="S428" s="246" t="s">
        <v>150</v>
      </c>
      <c r="T428" s="247" t="s">
        <v>151</v>
      </c>
      <c r="U428" s="231">
        <v>0.03</v>
      </c>
      <c r="V428" s="231">
        <f>ROUND(E428*U428,2)</f>
        <v>3.96</v>
      </c>
      <c r="W428" s="231"/>
      <c r="X428" s="231" t="s">
        <v>152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153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519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155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520</v>
      </c>
      <c r="D430" s="232"/>
      <c r="E430" s="233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155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719</v>
      </c>
      <c r="D431" s="232"/>
      <c r="E431" s="233">
        <v>131.85939999999999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155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41">
        <v>80</v>
      </c>
      <c r="B432" s="242" t="s">
        <v>524</v>
      </c>
      <c r="C432" s="253" t="s">
        <v>525</v>
      </c>
      <c r="D432" s="243" t="s">
        <v>149</v>
      </c>
      <c r="E432" s="244">
        <v>131.85939999999999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1.3999999999999999E-4</v>
      </c>
      <c r="O432" s="246">
        <f>ROUND(E432*N432,2)</f>
        <v>0.02</v>
      </c>
      <c r="P432" s="246">
        <v>0</v>
      </c>
      <c r="Q432" s="246">
        <f>ROUND(E432*P432,2)</f>
        <v>0</v>
      </c>
      <c r="R432" s="246"/>
      <c r="S432" s="246" t="s">
        <v>150</v>
      </c>
      <c r="T432" s="247" t="s">
        <v>151</v>
      </c>
      <c r="U432" s="231">
        <v>0.1</v>
      </c>
      <c r="V432" s="231">
        <f>ROUND(E432*U432,2)</f>
        <v>13.19</v>
      </c>
      <c r="W432" s="231"/>
      <c r="X432" s="231" t="s">
        <v>152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153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526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155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520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155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719</v>
      </c>
      <c r="D435" s="232"/>
      <c r="E435" s="233">
        <v>131.85939999999999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155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41">
        <v>81</v>
      </c>
      <c r="B436" s="242" t="s">
        <v>528</v>
      </c>
      <c r="C436" s="253" t="s">
        <v>529</v>
      </c>
      <c r="D436" s="243" t="s">
        <v>149</v>
      </c>
      <c r="E436" s="244">
        <v>178.74940000000001</v>
      </c>
      <c r="F436" s="245"/>
      <c r="G436" s="246">
        <f>ROUND(E436*F436,2)</f>
        <v>0</v>
      </c>
      <c r="H436" s="245"/>
      <c r="I436" s="246">
        <f>ROUND(E436*H436,2)</f>
        <v>0</v>
      </c>
      <c r="J436" s="245"/>
      <c r="K436" s="246">
        <f>ROUND(E436*J436,2)</f>
        <v>0</v>
      </c>
      <c r="L436" s="246">
        <v>21</v>
      </c>
      <c r="M436" s="246">
        <f>G436*(1+L436/100)</f>
        <v>0</v>
      </c>
      <c r="N436" s="246">
        <v>0</v>
      </c>
      <c r="O436" s="246">
        <f>ROUND(E436*N436,2)</f>
        <v>0</v>
      </c>
      <c r="P436" s="246">
        <v>0</v>
      </c>
      <c r="Q436" s="246">
        <f>ROUND(E436*P436,2)</f>
        <v>0</v>
      </c>
      <c r="R436" s="246"/>
      <c r="S436" s="246" t="s">
        <v>150</v>
      </c>
      <c r="T436" s="247" t="s">
        <v>151</v>
      </c>
      <c r="U436" s="231">
        <v>0.01</v>
      </c>
      <c r="V436" s="231">
        <f>ROUND(E436*U436,2)</f>
        <v>1.79</v>
      </c>
      <c r="W436" s="231"/>
      <c r="X436" s="231" t="s">
        <v>152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153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530</v>
      </c>
      <c r="D437" s="232"/>
      <c r="E437" s="233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155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531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155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719</v>
      </c>
      <c r="D439" s="232"/>
      <c r="E439" s="233">
        <v>131.85939999999999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155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720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155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721</v>
      </c>
      <c r="D441" s="232"/>
      <c r="E441" s="233">
        <v>46.89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155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>
      <c r="A442" s="235" t="s">
        <v>145</v>
      </c>
      <c r="B442" s="236" t="s">
        <v>116</v>
      </c>
      <c r="C442" s="252" t="s">
        <v>80</v>
      </c>
      <c r="D442" s="237"/>
      <c r="E442" s="238"/>
      <c r="F442" s="239"/>
      <c r="G442" s="239">
        <f>SUMIF(AG443:AG460,"&lt;&gt;NOR",G443:G460)</f>
        <v>0</v>
      </c>
      <c r="H442" s="239"/>
      <c r="I442" s="239">
        <f>SUM(I443:I460)</f>
        <v>0</v>
      </c>
      <c r="J442" s="239"/>
      <c r="K442" s="239">
        <f>SUM(K443:K460)</f>
        <v>0</v>
      </c>
      <c r="L442" s="239"/>
      <c r="M442" s="239">
        <f>SUM(M443:M460)</f>
        <v>0</v>
      </c>
      <c r="N442" s="239"/>
      <c r="O442" s="239">
        <f>SUM(O443:O460)</f>
        <v>0</v>
      </c>
      <c r="P442" s="239"/>
      <c r="Q442" s="239">
        <f>SUM(Q443:Q460)</f>
        <v>0</v>
      </c>
      <c r="R442" s="239"/>
      <c r="S442" s="239"/>
      <c r="T442" s="240"/>
      <c r="U442" s="234"/>
      <c r="V442" s="234">
        <f>SUM(V443:V460)</f>
        <v>4.88</v>
      </c>
      <c r="W442" s="234"/>
      <c r="X442" s="234"/>
      <c r="AG442" t="s">
        <v>146</v>
      </c>
    </row>
    <row r="443" spans="1:60" ht="22.5" outlineLevel="1">
      <c r="A443" s="241">
        <v>82</v>
      </c>
      <c r="B443" s="242" t="s">
        <v>536</v>
      </c>
      <c r="C443" s="253" t="s">
        <v>537</v>
      </c>
      <c r="D443" s="243" t="s">
        <v>251</v>
      </c>
      <c r="E443" s="244">
        <v>3.411</v>
      </c>
      <c r="F443" s="245"/>
      <c r="G443" s="246">
        <f>ROUND(E443*F443,2)</f>
        <v>0</v>
      </c>
      <c r="H443" s="245"/>
      <c r="I443" s="246">
        <f>ROUND(E443*H443,2)</f>
        <v>0</v>
      </c>
      <c r="J443" s="245"/>
      <c r="K443" s="246">
        <f>ROUND(E443*J443,2)</f>
        <v>0</v>
      </c>
      <c r="L443" s="246">
        <v>21</v>
      </c>
      <c r="M443" s="246">
        <f>G443*(1+L443/100)</f>
        <v>0</v>
      </c>
      <c r="N443" s="246">
        <v>0</v>
      </c>
      <c r="O443" s="246">
        <f>ROUND(E443*N443,2)</f>
        <v>0</v>
      </c>
      <c r="P443" s="246">
        <v>0</v>
      </c>
      <c r="Q443" s="246">
        <f>ROUND(E443*P443,2)</f>
        <v>0</v>
      </c>
      <c r="R443" s="246"/>
      <c r="S443" s="246" t="s">
        <v>150</v>
      </c>
      <c r="T443" s="247" t="s">
        <v>151</v>
      </c>
      <c r="U443" s="231">
        <v>0.49</v>
      </c>
      <c r="V443" s="231">
        <f>ROUND(E443*U443,2)</f>
        <v>1.67</v>
      </c>
      <c r="W443" s="231"/>
      <c r="X443" s="231" t="s">
        <v>152</v>
      </c>
      <c r="Y443" s="212"/>
      <c r="Z443" s="212"/>
      <c r="AA443" s="212"/>
      <c r="AB443" s="212"/>
      <c r="AC443" s="212"/>
      <c r="AD443" s="212"/>
      <c r="AE443" s="212"/>
      <c r="AF443" s="212"/>
      <c r="AG443" s="212" t="s">
        <v>153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5" t="s">
        <v>538</v>
      </c>
      <c r="D444" s="249"/>
      <c r="E444" s="249"/>
      <c r="F444" s="249"/>
      <c r="G444" s="249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172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534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155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722</v>
      </c>
      <c r="D446" s="232"/>
      <c r="E446" s="233">
        <v>3.411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155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1">
      <c r="A447" s="241">
        <v>83</v>
      </c>
      <c r="B447" s="242" t="s">
        <v>540</v>
      </c>
      <c r="C447" s="253" t="s">
        <v>541</v>
      </c>
      <c r="D447" s="243" t="s">
        <v>251</v>
      </c>
      <c r="E447" s="244">
        <v>37.1554</v>
      </c>
      <c r="F447" s="245"/>
      <c r="G447" s="246">
        <f>ROUND(E447*F447,2)</f>
        <v>0</v>
      </c>
      <c r="H447" s="245"/>
      <c r="I447" s="246">
        <f>ROUND(E447*H447,2)</f>
        <v>0</v>
      </c>
      <c r="J447" s="245"/>
      <c r="K447" s="246">
        <f>ROUND(E447*J447,2)</f>
        <v>0</v>
      </c>
      <c r="L447" s="246">
        <v>21</v>
      </c>
      <c r="M447" s="246">
        <f>G447*(1+L447/100)</f>
        <v>0</v>
      </c>
      <c r="N447" s="246">
        <v>0</v>
      </c>
      <c r="O447" s="246">
        <f>ROUND(E447*N447,2)</f>
        <v>0</v>
      </c>
      <c r="P447" s="246">
        <v>0</v>
      </c>
      <c r="Q447" s="246">
        <f>ROUND(E447*P447,2)</f>
        <v>0</v>
      </c>
      <c r="R447" s="246"/>
      <c r="S447" s="246" t="s">
        <v>150</v>
      </c>
      <c r="T447" s="247" t="s">
        <v>151</v>
      </c>
      <c r="U447" s="231">
        <v>0</v>
      </c>
      <c r="V447" s="231">
        <f>ROUND(E447*U447,2)</f>
        <v>0</v>
      </c>
      <c r="W447" s="231"/>
      <c r="X447" s="231" t="s">
        <v>152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153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542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155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543</v>
      </c>
      <c r="D449" s="232"/>
      <c r="E449" s="233"/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155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723</v>
      </c>
      <c r="D450" s="232"/>
      <c r="E450" s="233">
        <v>37.018300000000004</v>
      </c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155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724</v>
      </c>
      <c r="D451" s="232"/>
      <c r="E451" s="233">
        <v>0.1371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155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41">
        <v>84</v>
      </c>
      <c r="B452" s="242" t="s">
        <v>546</v>
      </c>
      <c r="C452" s="253" t="s">
        <v>547</v>
      </c>
      <c r="D452" s="243" t="s">
        <v>251</v>
      </c>
      <c r="E452" s="244">
        <v>3.411</v>
      </c>
      <c r="F452" s="245"/>
      <c r="G452" s="246">
        <f>ROUND(E452*F452,2)</f>
        <v>0</v>
      </c>
      <c r="H452" s="245"/>
      <c r="I452" s="246">
        <f>ROUND(E452*H452,2)</f>
        <v>0</v>
      </c>
      <c r="J452" s="245"/>
      <c r="K452" s="246">
        <f>ROUND(E452*J452,2)</f>
        <v>0</v>
      </c>
      <c r="L452" s="246">
        <v>21</v>
      </c>
      <c r="M452" s="246">
        <f>G452*(1+L452/100)</f>
        <v>0</v>
      </c>
      <c r="N452" s="246">
        <v>0</v>
      </c>
      <c r="O452" s="246">
        <f>ROUND(E452*N452,2)</f>
        <v>0</v>
      </c>
      <c r="P452" s="246">
        <v>0</v>
      </c>
      <c r="Q452" s="246">
        <f>ROUND(E452*P452,2)</f>
        <v>0</v>
      </c>
      <c r="R452" s="246"/>
      <c r="S452" s="246" t="s">
        <v>150</v>
      </c>
      <c r="T452" s="247" t="s">
        <v>151</v>
      </c>
      <c r="U452" s="231">
        <v>0.94</v>
      </c>
      <c r="V452" s="231">
        <f>ROUND(E452*U452,2)</f>
        <v>3.21</v>
      </c>
      <c r="W452" s="231"/>
      <c r="X452" s="231" t="s">
        <v>152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153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534</v>
      </c>
      <c r="D453" s="232"/>
      <c r="E453" s="233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155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ht="22.5" outlineLevel="1">
      <c r="A454" s="229"/>
      <c r="B454" s="230"/>
      <c r="C454" s="254" t="s">
        <v>548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155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722</v>
      </c>
      <c r="D455" s="232"/>
      <c r="E455" s="233">
        <v>3.411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155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41">
        <v>85</v>
      </c>
      <c r="B456" s="242" t="s">
        <v>549</v>
      </c>
      <c r="C456" s="253" t="s">
        <v>550</v>
      </c>
      <c r="D456" s="243" t="s">
        <v>251</v>
      </c>
      <c r="E456" s="244">
        <v>3.3653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6">
        <v>0</v>
      </c>
      <c r="O456" s="246">
        <f>ROUND(E456*N456,2)</f>
        <v>0</v>
      </c>
      <c r="P456" s="246">
        <v>0</v>
      </c>
      <c r="Q456" s="246">
        <f>ROUND(E456*P456,2)</f>
        <v>0</v>
      </c>
      <c r="R456" s="246"/>
      <c r="S456" s="246" t="s">
        <v>150</v>
      </c>
      <c r="T456" s="247" t="s">
        <v>151</v>
      </c>
      <c r="U456" s="231">
        <v>0</v>
      </c>
      <c r="V456" s="231">
        <f>ROUND(E456*U456,2)</f>
        <v>0</v>
      </c>
      <c r="W456" s="231"/>
      <c r="X456" s="231" t="s">
        <v>152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153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534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155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722</v>
      </c>
      <c r="D458" s="232"/>
      <c r="E458" s="233">
        <v>3.411</v>
      </c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155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725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155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726</v>
      </c>
      <c r="D460" s="232"/>
      <c r="E460" s="233">
        <v>-4.5699999999999998E-2</v>
      </c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155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>
      <c r="A461" s="235" t="s">
        <v>145</v>
      </c>
      <c r="B461" s="236" t="s">
        <v>118</v>
      </c>
      <c r="C461" s="252" t="s">
        <v>29</v>
      </c>
      <c r="D461" s="237"/>
      <c r="E461" s="238"/>
      <c r="F461" s="239"/>
      <c r="G461" s="239">
        <f>SUMIF(AG462:AG465,"&lt;&gt;NOR",G462:G465)</f>
        <v>0</v>
      </c>
      <c r="H461" s="239"/>
      <c r="I461" s="239">
        <f>SUM(I462:I465)</f>
        <v>0</v>
      </c>
      <c r="J461" s="239"/>
      <c r="K461" s="239">
        <f>SUM(K462:K465)</f>
        <v>0</v>
      </c>
      <c r="L461" s="239"/>
      <c r="M461" s="239">
        <f>SUM(M462:M465)</f>
        <v>0</v>
      </c>
      <c r="N461" s="239"/>
      <c r="O461" s="239">
        <f>SUM(O462:O465)</f>
        <v>0</v>
      </c>
      <c r="P461" s="239"/>
      <c r="Q461" s="239">
        <f>SUM(Q462:Q465)</f>
        <v>0</v>
      </c>
      <c r="R461" s="239"/>
      <c r="S461" s="239"/>
      <c r="T461" s="240"/>
      <c r="U461" s="234"/>
      <c r="V461" s="234">
        <f>SUM(V462:V465)</f>
        <v>0</v>
      </c>
      <c r="W461" s="234"/>
      <c r="X461" s="234"/>
      <c r="AG461" t="s">
        <v>146</v>
      </c>
    </row>
    <row r="462" spans="1:60" outlineLevel="1">
      <c r="A462" s="241">
        <v>86</v>
      </c>
      <c r="B462" s="242" t="s">
        <v>557</v>
      </c>
      <c r="C462" s="253" t="s">
        <v>558</v>
      </c>
      <c r="D462" s="243" t="s">
        <v>0</v>
      </c>
      <c r="E462" s="244">
        <v>1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0</v>
      </c>
      <c r="O462" s="246">
        <f>ROUND(E462*N462,2)</f>
        <v>0</v>
      </c>
      <c r="P462" s="246">
        <v>0</v>
      </c>
      <c r="Q462" s="246">
        <f>ROUND(E462*P462,2)</f>
        <v>0</v>
      </c>
      <c r="R462" s="246"/>
      <c r="S462" s="246" t="s">
        <v>150</v>
      </c>
      <c r="T462" s="247" t="s">
        <v>309</v>
      </c>
      <c r="U462" s="231">
        <v>0</v>
      </c>
      <c r="V462" s="231">
        <f>ROUND(E462*U462,2)</f>
        <v>0</v>
      </c>
      <c r="W462" s="231"/>
      <c r="X462" s="231" t="s">
        <v>559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560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55</v>
      </c>
      <c r="D463" s="232"/>
      <c r="E463" s="233">
        <v>1</v>
      </c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155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41">
        <v>87</v>
      </c>
      <c r="B464" s="242" t="s">
        <v>561</v>
      </c>
      <c r="C464" s="253" t="s">
        <v>562</v>
      </c>
      <c r="D464" s="243" t="s">
        <v>0</v>
      </c>
      <c r="E464" s="244">
        <v>1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6">
        <v>0</v>
      </c>
      <c r="O464" s="246">
        <f>ROUND(E464*N464,2)</f>
        <v>0</v>
      </c>
      <c r="P464" s="246">
        <v>0</v>
      </c>
      <c r="Q464" s="246">
        <f>ROUND(E464*P464,2)</f>
        <v>0</v>
      </c>
      <c r="R464" s="246"/>
      <c r="S464" s="246" t="s">
        <v>308</v>
      </c>
      <c r="T464" s="247" t="s">
        <v>309</v>
      </c>
      <c r="U464" s="231">
        <v>0</v>
      </c>
      <c r="V464" s="231">
        <f>ROUND(E464*U464,2)</f>
        <v>0</v>
      </c>
      <c r="W464" s="231"/>
      <c r="X464" s="231" t="s">
        <v>559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560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55</v>
      </c>
      <c r="D465" s="232"/>
      <c r="E465" s="233">
        <v>1</v>
      </c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155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>
      <c r="A466" s="3"/>
      <c r="B466" s="4"/>
      <c r="C466" s="257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AE466">
        <v>15</v>
      </c>
      <c r="AF466">
        <v>21</v>
      </c>
      <c r="AG466" t="s">
        <v>132</v>
      </c>
    </row>
    <row r="467" spans="1:60">
      <c r="A467" s="215"/>
      <c r="B467" s="216" t="s">
        <v>31</v>
      </c>
      <c r="C467" s="258"/>
      <c r="D467" s="217"/>
      <c r="E467" s="218"/>
      <c r="F467" s="218"/>
      <c r="G467" s="251">
        <f>G8+G13+G17+G29+G46+G50+G65+G143+G148+G154+G178+G187+G223+G239+G250+G256+G290+G327+G363+G400+G442+G461</f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E467">
        <f>SUMIF(L7:L465,AE466,G7:G465)</f>
        <v>0</v>
      </c>
      <c r="AF467">
        <f>SUMIF(L7:L465,AF466,G7:G465)</f>
        <v>0</v>
      </c>
      <c r="AG467" t="s">
        <v>563</v>
      </c>
    </row>
    <row r="468" spans="1:60">
      <c r="A468" s="3"/>
      <c r="B468" s="4"/>
      <c r="C468" s="25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60">
      <c r="A469" s="3"/>
      <c r="B469" s="4"/>
      <c r="C469" s="257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60">
      <c r="A470" s="219" t="s">
        <v>564</v>
      </c>
      <c r="B470" s="219"/>
      <c r="C470" s="259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>
      <c r="A471" s="220"/>
      <c r="B471" s="221"/>
      <c r="C471" s="260"/>
      <c r="D471" s="221"/>
      <c r="E471" s="221"/>
      <c r="F471" s="221"/>
      <c r="G471" s="2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AG471" t="s">
        <v>565</v>
      </c>
    </row>
    <row r="472" spans="1:60">
      <c r="A472" s="223"/>
      <c r="B472" s="224"/>
      <c r="C472" s="261"/>
      <c r="D472" s="224"/>
      <c r="E472" s="224"/>
      <c r="F472" s="224"/>
      <c r="G472" s="22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60">
      <c r="A473" s="223"/>
      <c r="B473" s="224"/>
      <c r="C473" s="261"/>
      <c r="D473" s="224"/>
      <c r="E473" s="224"/>
      <c r="F473" s="224"/>
      <c r="G473" s="22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60">
      <c r="A474" s="223"/>
      <c r="B474" s="224"/>
      <c r="C474" s="261"/>
      <c r="D474" s="224"/>
      <c r="E474" s="224"/>
      <c r="F474" s="224"/>
      <c r="G474" s="2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>
      <c r="A475" s="226"/>
      <c r="B475" s="227"/>
      <c r="C475" s="262"/>
      <c r="D475" s="227"/>
      <c r="E475" s="227"/>
      <c r="F475" s="227"/>
      <c r="G475" s="22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>
      <c r="A476" s="3"/>
      <c r="B476" s="4"/>
      <c r="C476" s="257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>
      <c r="C477" s="263"/>
      <c r="D477" s="10"/>
      <c r="AG477" t="s">
        <v>567</v>
      </c>
    </row>
    <row r="478" spans="1:60">
      <c r="D478" s="10"/>
    </row>
    <row r="479" spans="1:60">
      <c r="D479" s="10"/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4">
    <mergeCell ref="C165:G165"/>
    <mergeCell ref="C166:G166"/>
    <mergeCell ref="C225:G225"/>
    <mergeCell ref="C444:G444"/>
    <mergeCell ref="A1:G1"/>
    <mergeCell ref="C2:G2"/>
    <mergeCell ref="C3:G3"/>
    <mergeCell ref="C4:G4"/>
    <mergeCell ref="A470:C470"/>
    <mergeCell ref="A471:G475"/>
    <mergeCell ref="C31:G31"/>
    <mergeCell ref="C145:G145"/>
    <mergeCell ref="C156:G156"/>
    <mergeCell ref="C161:G161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121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>
      <c r="A4" s="202" t="s">
        <v>10</v>
      </c>
      <c r="B4" s="203" t="s">
        <v>59</v>
      </c>
      <c r="C4" s="204" t="s">
        <v>60</v>
      </c>
      <c r="D4" s="205"/>
      <c r="E4" s="205"/>
      <c r="F4" s="205"/>
      <c r="G4" s="206"/>
      <c r="AG4" t="s">
        <v>123</v>
      </c>
    </row>
    <row r="5" spans="1:60">
      <c r="D5" s="10"/>
    </row>
    <row r="6" spans="1:60" ht="38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145</v>
      </c>
      <c r="B8" s="236" t="s">
        <v>57</v>
      </c>
      <c r="C8" s="252" t="s">
        <v>67</v>
      </c>
      <c r="D8" s="237"/>
      <c r="E8" s="238"/>
      <c r="F8" s="239"/>
      <c r="G8" s="239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40"/>
      <c r="U8" s="234"/>
      <c r="V8" s="234">
        <f>SUM(V9:V12)</f>
        <v>17.079999999999998</v>
      </c>
      <c r="W8" s="234"/>
      <c r="X8" s="234"/>
      <c r="AG8" t="s">
        <v>146</v>
      </c>
    </row>
    <row r="9" spans="1:60" outlineLevel="1">
      <c r="A9" s="241">
        <v>1</v>
      </c>
      <c r="B9" s="242" t="s">
        <v>147</v>
      </c>
      <c r="C9" s="253" t="s">
        <v>148</v>
      </c>
      <c r="D9" s="243" t="s">
        <v>149</v>
      </c>
      <c r="E9" s="244">
        <v>48.793599999999998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150</v>
      </c>
      <c r="T9" s="247" t="s">
        <v>151</v>
      </c>
      <c r="U9" s="231">
        <v>0.35</v>
      </c>
      <c r="V9" s="231">
        <f>ROUND(E9*U9,2)</f>
        <v>17.079999999999998</v>
      </c>
      <c r="W9" s="231"/>
      <c r="X9" s="231" t="s">
        <v>152</v>
      </c>
      <c r="Y9" s="212"/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154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156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727</v>
      </c>
      <c r="D12" s="232"/>
      <c r="E12" s="233">
        <v>48.793599999999998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>
      <c r="A13" s="235" t="s">
        <v>145</v>
      </c>
      <c r="B13" s="236" t="s">
        <v>59</v>
      </c>
      <c r="C13" s="252" t="s">
        <v>68</v>
      </c>
      <c r="D13" s="237"/>
      <c r="E13" s="238"/>
      <c r="F13" s="239"/>
      <c r="G13" s="239">
        <f>SUMIF(AG14:AG16,"&lt;&gt;NOR",G14:G16)</f>
        <v>0</v>
      </c>
      <c r="H13" s="239"/>
      <c r="I13" s="239">
        <f>SUM(I14:I16)</f>
        <v>0</v>
      </c>
      <c r="J13" s="239"/>
      <c r="K13" s="239">
        <f>SUM(K14:K16)</f>
        <v>0</v>
      </c>
      <c r="L13" s="239"/>
      <c r="M13" s="239">
        <f>SUM(M14:M16)</f>
        <v>0</v>
      </c>
      <c r="N13" s="239"/>
      <c r="O13" s="239">
        <f>SUM(O14:O16)</f>
        <v>0.2</v>
      </c>
      <c r="P13" s="239"/>
      <c r="Q13" s="239">
        <f>SUM(Q14:Q16)</f>
        <v>0</v>
      </c>
      <c r="R13" s="239"/>
      <c r="S13" s="239"/>
      <c r="T13" s="240"/>
      <c r="U13" s="234"/>
      <c r="V13" s="234">
        <f>SUM(V14:V16)</f>
        <v>1.87</v>
      </c>
      <c r="W13" s="234"/>
      <c r="X13" s="234"/>
      <c r="AG13" t="s">
        <v>146</v>
      </c>
    </row>
    <row r="14" spans="1:60" outlineLevel="1">
      <c r="A14" s="241">
        <v>2</v>
      </c>
      <c r="B14" s="242" t="s">
        <v>569</v>
      </c>
      <c r="C14" s="253" t="s">
        <v>570</v>
      </c>
      <c r="D14" s="243" t="s">
        <v>149</v>
      </c>
      <c r="E14" s="244">
        <v>3.6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5.654E-2</v>
      </c>
      <c r="O14" s="246">
        <f>ROUND(E14*N14,2)</f>
        <v>0.2</v>
      </c>
      <c r="P14" s="246">
        <v>0</v>
      </c>
      <c r="Q14" s="246">
        <f>ROUND(E14*P14,2)</f>
        <v>0</v>
      </c>
      <c r="R14" s="246"/>
      <c r="S14" s="246" t="s">
        <v>150</v>
      </c>
      <c r="T14" s="247" t="s">
        <v>151</v>
      </c>
      <c r="U14" s="231">
        <v>0.52</v>
      </c>
      <c r="V14" s="231">
        <f>ROUND(E14*U14,2)</f>
        <v>1.87</v>
      </c>
      <c r="W14" s="231"/>
      <c r="X14" s="231" t="s">
        <v>152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728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572</v>
      </c>
      <c r="D16" s="232"/>
      <c r="E16" s="233">
        <v>3.6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>
      <c r="A17" s="235" t="s">
        <v>145</v>
      </c>
      <c r="B17" s="236" t="s">
        <v>69</v>
      </c>
      <c r="C17" s="252" t="s">
        <v>70</v>
      </c>
      <c r="D17" s="237"/>
      <c r="E17" s="238"/>
      <c r="F17" s="239"/>
      <c r="G17" s="239">
        <f>SUMIF(AG18:AG28,"&lt;&gt;NOR",G18:G28)</f>
        <v>0</v>
      </c>
      <c r="H17" s="239"/>
      <c r="I17" s="239">
        <f>SUM(I18:I28)</f>
        <v>0</v>
      </c>
      <c r="J17" s="239"/>
      <c r="K17" s="239">
        <f>SUM(K18:K28)</f>
        <v>0</v>
      </c>
      <c r="L17" s="239"/>
      <c r="M17" s="239">
        <f>SUM(M18:M28)</f>
        <v>0</v>
      </c>
      <c r="N17" s="239"/>
      <c r="O17" s="239">
        <f>SUM(O18:O28)</f>
        <v>1.55</v>
      </c>
      <c r="P17" s="239"/>
      <c r="Q17" s="239">
        <f>SUM(Q18:Q28)</f>
        <v>0</v>
      </c>
      <c r="R17" s="239"/>
      <c r="S17" s="239"/>
      <c r="T17" s="240"/>
      <c r="U17" s="234"/>
      <c r="V17" s="234">
        <f>SUM(V18:V28)</f>
        <v>15.77</v>
      </c>
      <c r="W17" s="234"/>
      <c r="X17" s="234"/>
      <c r="AG17" t="s">
        <v>146</v>
      </c>
    </row>
    <row r="18" spans="1:60" outlineLevel="1">
      <c r="A18" s="241">
        <v>3</v>
      </c>
      <c r="B18" s="242" t="s">
        <v>573</v>
      </c>
      <c r="C18" s="253" t="s">
        <v>574</v>
      </c>
      <c r="D18" s="243" t="s">
        <v>149</v>
      </c>
      <c r="E18" s="244">
        <v>39.417999999999999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3.9210000000000002E-2</v>
      </c>
      <c r="O18" s="246">
        <f>ROUND(E18*N18,2)</f>
        <v>1.55</v>
      </c>
      <c r="P18" s="246">
        <v>0</v>
      </c>
      <c r="Q18" s="246">
        <f>ROUND(E18*P18,2)</f>
        <v>0</v>
      </c>
      <c r="R18" s="246"/>
      <c r="S18" s="246" t="s">
        <v>150</v>
      </c>
      <c r="T18" s="247" t="s">
        <v>151</v>
      </c>
      <c r="U18" s="231">
        <v>0.4</v>
      </c>
      <c r="V18" s="231">
        <f>ROUND(E18*U18,2)</f>
        <v>15.77</v>
      </c>
      <c r="W18" s="231"/>
      <c r="X18" s="231" t="s">
        <v>152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153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575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729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577</v>
      </c>
      <c r="D21" s="232"/>
      <c r="E21" s="233">
        <v>11.417999999999999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578</v>
      </c>
      <c r="D22" s="232"/>
      <c r="E22" s="233">
        <v>3.3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579</v>
      </c>
      <c r="D23" s="232"/>
      <c r="E23" s="233">
        <v>7.72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580</v>
      </c>
      <c r="D24" s="232"/>
      <c r="E24" s="233">
        <v>5.6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581</v>
      </c>
      <c r="D25" s="232"/>
      <c r="E25" s="233">
        <v>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155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582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583</v>
      </c>
      <c r="D27" s="232"/>
      <c r="E27" s="233">
        <v>7.2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584</v>
      </c>
      <c r="D28" s="232"/>
      <c r="E28" s="233">
        <v>0.18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155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145</v>
      </c>
      <c r="B29" s="236" t="s">
        <v>71</v>
      </c>
      <c r="C29" s="252" t="s">
        <v>72</v>
      </c>
      <c r="D29" s="237"/>
      <c r="E29" s="238"/>
      <c r="F29" s="239"/>
      <c r="G29" s="239">
        <f>SUMIF(AG30:AG45,"&lt;&gt;NOR",G30:G45)</f>
        <v>0</v>
      </c>
      <c r="H29" s="239"/>
      <c r="I29" s="239">
        <f>SUM(I30:I45)</f>
        <v>0</v>
      </c>
      <c r="J29" s="239"/>
      <c r="K29" s="239">
        <f>SUM(K30:K45)</f>
        <v>0</v>
      </c>
      <c r="L29" s="239"/>
      <c r="M29" s="239">
        <f>SUM(M30:M45)</f>
        <v>0</v>
      </c>
      <c r="N29" s="239"/>
      <c r="O29" s="239">
        <f>SUM(O30:O45)</f>
        <v>0.52</v>
      </c>
      <c r="P29" s="239"/>
      <c r="Q29" s="239">
        <f>SUM(Q30:Q45)</f>
        <v>0</v>
      </c>
      <c r="R29" s="239"/>
      <c r="S29" s="239"/>
      <c r="T29" s="240"/>
      <c r="U29" s="234"/>
      <c r="V29" s="234">
        <f>SUM(V30:V45)</f>
        <v>12.69</v>
      </c>
      <c r="W29" s="234"/>
      <c r="X29" s="234"/>
      <c r="AG29" t="s">
        <v>146</v>
      </c>
    </row>
    <row r="30" spans="1:60" ht="22.5" outlineLevel="1">
      <c r="A30" s="241">
        <v>4</v>
      </c>
      <c r="B30" s="242" t="s">
        <v>169</v>
      </c>
      <c r="C30" s="253" t="s">
        <v>170</v>
      </c>
      <c r="D30" s="243" t="s">
        <v>149</v>
      </c>
      <c r="E30" s="244">
        <v>48.793599999999998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1.0710000000000001E-2</v>
      </c>
      <c r="O30" s="246">
        <f>ROUND(E30*N30,2)</f>
        <v>0.52</v>
      </c>
      <c r="P30" s="246">
        <v>0</v>
      </c>
      <c r="Q30" s="246">
        <f>ROUND(E30*P30,2)</f>
        <v>0</v>
      </c>
      <c r="R30" s="246"/>
      <c r="S30" s="246" t="s">
        <v>150</v>
      </c>
      <c r="T30" s="247" t="s">
        <v>151</v>
      </c>
      <c r="U30" s="231">
        <v>0.26</v>
      </c>
      <c r="V30" s="231">
        <f>ROUND(E30*U30,2)</f>
        <v>12.69</v>
      </c>
      <c r="W30" s="231"/>
      <c r="X30" s="231" t="s">
        <v>152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29"/>
      <c r="B31" s="230"/>
      <c r="C31" s="255" t="s">
        <v>171</v>
      </c>
      <c r="D31" s="249"/>
      <c r="E31" s="249"/>
      <c r="F31" s="249"/>
      <c r="G31" s="249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8" t="str">
        <f>C31</f>
        <v>Speciální cementová samonivelační podlahová stěrka pro tloušťky 1-15 mm. Pouze pro vnitřní použití, vhodná pro podlahová vytápění, pro jemné vyrovnání nerovných podlah.</v>
      </c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173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155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730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586</v>
      </c>
      <c r="D34" s="232"/>
      <c r="E34" s="233">
        <v>16.47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176</v>
      </c>
      <c r="D35" s="232"/>
      <c r="E35" s="233">
        <v>0.35699999999999998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731</v>
      </c>
      <c r="D36" s="232"/>
      <c r="E36" s="233">
        <v>-9.6100000000000005E-2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155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732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155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589</v>
      </c>
      <c r="D38" s="232"/>
      <c r="E38" s="233">
        <v>16.195499999999999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176</v>
      </c>
      <c r="D39" s="232"/>
      <c r="E39" s="233">
        <v>0.35699999999999998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590</v>
      </c>
      <c r="D40" s="232"/>
      <c r="E40" s="233">
        <v>0.14399999999999999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733</v>
      </c>
      <c r="D41" s="232"/>
      <c r="E41" s="233">
        <v>-8.2799999999999999E-2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729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734</v>
      </c>
      <c r="D43" s="232"/>
      <c r="E43" s="233">
        <v>9.6880000000000006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176</v>
      </c>
      <c r="D44" s="232"/>
      <c r="E44" s="233">
        <v>0.35699999999999998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592</v>
      </c>
      <c r="D45" s="232"/>
      <c r="E45" s="233">
        <v>5.4039999999999999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155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35" t="s">
        <v>145</v>
      </c>
      <c r="B46" s="236" t="s">
        <v>73</v>
      </c>
      <c r="C46" s="252" t="s">
        <v>74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0.02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3.6</v>
      </c>
      <c r="W46" s="234"/>
      <c r="X46" s="234"/>
      <c r="AG46" t="s">
        <v>146</v>
      </c>
    </row>
    <row r="47" spans="1:60" outlineLevel="1">
      <c r="A47" s="241">
        <v>5</v>
      </c>
      <c r="B47" s="242" t="s">
        <v>185</v>
      </c>
      <c r="C47" s="253" t="s">
        <v>186</v>
      </c>
      <c r="D47" s="243" t="s">
        <v>149</v>
      </c>
      <c r="E47" s="244">
        <v>20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1.2099999999999999E-3</v>
      </c>
      <c r="O47" s="246">
        <f>ROUND(E47*N47,2)</f>
        <v>0.02</v>
      </c>
      <c r="P47" s="246">
        <v>0</v>
      </c>
      <c r="Q47" s="246">
        <f>ROUND(E47*P47,2)</f>
        <v>0</v>
      </c>
      <c r="R47" s="246"/>
      <c r="S47" s="246" t="s">
        <v>150</v>
      </c>
      <c r="T47" s="247" t="s">
        <v>151</v>
      </c>
      <c r="U47" s="231">
        <v>0.18</v>
      </c>
      <c r="V47" s="231">
        <f>ROUND(E47*U47,2)</f>
        <v>3.6</v>
      </c>
      <c r="W47" s="231"/>
      <c r="X47" s="231" t="s">
        <v>152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593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259</v>
      </c>
      <c r="D49" s="232"/>
      <c r="E49" s="233">
        <v>20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5.5">
      <c r="A50" s="235" t="s">
        <v>145</v>
      </c>
      <c r="B50" s="236" t="s">
        <v>75</v>
      </c>
      <c r="C50" s="252" t="s">
        <v>76</v>
      </c>
      <c r="D50" s="237"/>
      <c r="E50" s="238"/>
      <c r="F50" s="239"/>
      <c r="G50" s="239">
        <f>SUMIF(AG51:AG71,"&lt;&gt;NOR",G51:G71)</f>
        <v>0</v>
      </c>
      <c r="H50" s="239"/>
      <c r="I50" s="239">
        <f>SUM(I51:I71)</f>
        <v>0</v>
      </c>
      <c r="J50" s="239"/>
      <c r="K50" s="239">
        <f>SUM(K51:K71)</f>
        <v>0</v>
      </c>
      <c r="L50" s="239"/>
      <c r="M50" s="239">
        <f>SUM(M51:M71)</f>
        <v>0</v>
      </c>
      <c r="N50" s="239"/>
      <c r="O50" s="239">
        <f>SUM(O51:O71)</f>
        <v>0.04</v>
      </c>
      <c r="P50" s="239"/>
      <c r="Q50" s="239">
        <f>SUM(Q51:Q71)</f>
        <v>0</v>
      </c>
      <c r="R50" s="239"/>
      <c r="S50" s="239"/>
      <c r="T50" s="240"/>
      <c r="U50" s="234"/>
      <c r="V50" s="234">
        <f>SUM(V51:V71)</f>
        <v>18.600000000000001</v>
      </c>
      <c r="W50" s="234"/>
      <c r="X50" s="234"/>
      <c r="AG50" t="s">
        <v>146</v>
      </c>
    </row>
    <row r="51" spans="1:60" outlineLevel="1">
      <c r="A51" s="241">
        <v>6</v>
      </c>
      <c r="B51" s="242" t="s">
        <v>189</v>
      </c>
      <c r="C51" s="253" t="s">
        <v>190</v>
      </c>
      <c r="D51" s="243" t="s">
        <v>149</v>
      </c>
      <c r="E51" s="244">
        <v>48.793599999999998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4.0000000000000003E-5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150</v>
      </c>
      <c r="T51" s="247" t="s">
        <v>151</v>
      </c>
      <c r="U51" s="231">
        <v>0.31</v>
      </c>
      <c r="V51" s="231">
        <f>ROUND(E51*U51,2)</f>
        <v>15.13</v>
      </c>
      <c r="W51" s="231"/>
      <c r="X51" s="231" t="s">
        <v>152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191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730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155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586</v>
      </c>
      <c r="D53" s="232"/>
      <c r="E53" s="233">
        <v>16.47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155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176</v>
      </c>
      <c r="D54" s="232"/>
      <c r="E54" s="233">
        <v>0.35699999999999998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731</v>
      </c>
      <c r="D55" s="232"/>
      <c r="E55" s="233">
        <v>-9.6100000000000005E-2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732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589</v>
      </c>
      <c r="D57" s="232"/>
      <c r="E57" s="233">
        <v>16.195499999999999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155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176</v>
      </c>
      <c r="D58" s="232"/>
      <c r="E58" s="233">
        <v>0.35699999999999998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155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590</v>
      </c>
      <c r="D59" s="232"/>
      <c r="E59" s="233">
        <v>0.14399999999999999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733</v>
      </c>
      <c r="D60" s="232"/>
      <c r="E60" s="233">
        <v>-8.2799999999999999E-2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155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729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155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734</v>
      </c>
      <c r="D62" s="232"/>
      <c r="E62" s="233">
        <v>9.6880000000000006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155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176</v>
      </c>
      <c r="D63" s="232"/>
      <c r="E63" s="233">
        <v>0.35699999999999998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155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592</v>
      </c>
      <c r="D64" s="232"/>
      <c r="E64" s="233">
        <v>5.4039999999999999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7</v>
      </c>
      <c r="B65" s="242" t="s">
        <v>735</v>
      </c>
      <c r="C65" s="253" t="s">
        <v>736</v>
      </c>
      <c r="D65" s="243" t="s">
        <v>194</v>
      </c>
      <c r="E65" s="244">
        <v>3.3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1.272E-2</v>
      </c>
      <c r="O65" s="246">
        <f>ROUND(E65*N65,2)</f>
        <v>0.04</v>
      </c>
      <c r="P65" s="246">
        <v>0</v>
      </c>
      <c r="Q65" s="246">
        <f>ROUND(E65*P65,2)</f>
        <v>0</v>
      </c>
      <c r="R65" s="246"/>
      <c r="S65" s="246" t="s">
        <v>150</v>
      </c>
      <c r="T65" s="247" t="s">
        <v>151</v>
      </c>
      <c r="U65" s="231">
        <v>1.05</v>
      </c>
      <c r="V65" s="231">
        <f>ROUND(E65*U65,2)</f>
        <v>3.47</v>
      </c>
      <c r="W65" s="231"/>
      <c r="X65" s="231" t="s">
        <v>152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153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5" t="s">
        <v>566</v>
      </c>
      <c r="D66" s="249"/>
      <c r="E66" s="249"/>
      <c r="F66" s="249"/>
      <c r="G66" s="249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6" t="s">
        <v>195</v>
      </c>
      <c r="D67" s="250"/>
      <c r="E67" s="250"/>
      <c r="F67" s="250"/>
      <c r="G67" s="250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6" t="s">
        <v>196</v>
      </c>
      <c r="D68" s="250"/>
      <c r="E68" s="250"/>
      <c r="F68" s="250"/>
      <c r="G68" s="250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>
      <c r="A69" s="229"/>
      <c r="B69" s="230"/>
      <c r="C69" s="256" t="s">
        <v>197</v>
      </c>
      <c r="D69" s="250"/>
      <c r="E69" s="250"/>
      <c r="F69" s="250"/>
      <c r="G69" s="250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48" t="str">
        <f>C69</f>
        <v>- standardního tmelení Q2, to je: základní tmelení Q1+ dodatečné tmelení (tmelení najemno) a případné přebroušení.</v>
      </c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737</v>
      </c>
      <c r="D70" s="232"/>
      <c r="E70" s="233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155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738</v>
      </c>
      <c r="D71" s="232"/>
      <c r="E71" s="233">
        <v>3.3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155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>
      <c r="A72" s="235" t="s">
        <v>145</v>
      </c>
      <c r="B72" s="236" t="s">
        <v>77</v>
      </c>
      <c r="C72" s="252" t="s">
        <v>78</v>
      </c>
      <c r="D72" s="237"/>
      <c r="E72" s="238"/>
      <c r="F72" s="239"/>
      <c r="G72" s="239">
        <f>SUMIF(AG73:AG145,"&lt;&gt;NOR",G73:G145)</f>
        <v>0</v>
      </c>
      <c r="H72" s="239"/>
      <c r="I72" s="239">
        <f>SUM(I73:I145)</f>
        <v>0</v>
      </c>
      <c r="J72" s="239"/>
      <c r="K72" s="239">
        <f>SUM(K73:K145)</f>
        <v>0</v>
      </c>
      <c r="L72" s="239"/>
      <c r="M72" s="239">
        <f>SUM(M73:M145)</f>
        <v>0</v>
      </c>
      <c r="N72" s="239"/>
      <c r="O72" s="239">
        <f>SUM(O73:O145)</f>
        <v>0</v>
      </c>
      <c r="P72" s="239"/>
      <c r="Q72" s="239">
        <f>SUM(Q73:Q145)</f>
        <v>3.4199999999999995</v>
      </c>
      <c r="R72" s="239"/>
      <c r="S72" s="239"/>
      <c r="T72" s="240"/>
      <c r="U72" s="234"/>
      <c r="V72" s="234">
        <f>SUM(V73:V145)</f>
        <v>26.639999999999997</v>
      </c>
      <c r="W72" s="234"/>
      <c r="X72" s="234"/>
      <c r="AG72" t="s">
        <v>146</v>
      </c>
    </row>
    <row r="73" spans="1:60" outlineLevel="1">
      <c r="A73" s="241">
        <v>8</v>
      </c>
      <c r="B73" s="242" t="s">
        <v>594</v>
      </c>
      <c r="C73" s="253" t="s">
        <v>595</v>
      </c>
      <c r="D73" s="243" t="s">
        <v>596</v>
      </c>
      <c r="E73" s="244">
        <v>5.5999999999999999E-3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2.2000000000000002</v>
      </c>
      <c r="Q73" s="246">
        <f>ROUND(E73*P73,2)</f>
        <v>0.01</v>
      </c>
      <c r="R73" s="246"/>
      <c r="S73" s="246" t="s">
        <v>150</v>
      </c>
      <c r="T73" s="247" t="s">
        <v>151</v>
      </c>
      <c r="U73" s="231">
        <v>12.56</v>
      </c>
      <c r="V73" s="231">
        <f>ROUND(E73*U73,2)</f>
        <v>7.0000000000000007E-2</v>
      </c>
      <c r="W73" s="231"/>
      <c r="X73" s="231" t="s">
        <v>152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153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597</v>
      </c>
      <c r="D74" s="232"/>
      <c r="E74" s="233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155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729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155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739</v>
      </c>
      <c r="D76" s="232"/>
      <c r="E76" s="233">
        <v>5.5999999999999999E-3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155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1">
        <v>9</v>
      </c>
      <c r="B77" s="242" t="s">
        <v>208</v>
      </c>
      <c r="C77" s="253" t="s">
        <v>209</v>
      </c>
      <c r="D77" s="243" t="s">
        <v>149</v>
      </c>
      <c r="E77" s="244">
        <v>48.793599999999998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1.75E-3</v>
      </c>
      <c r="Q77" s="246">
        <f>ROUND(E77*P77,2)</f>
        <v>0.09</v>
      </c>
      <c r="R77" s="246"/>
      <c r="S77" s="246" t="s">
        <v>150</v>
      </c>
      <c r="T77" s="247" t="s">
        <v>151</v>
      </c>
      <c r="U77" s="231">
        <v>0.17</v>
      </c>
      <c r="V77" s="231">
        <f>ROUND(E77*U77,2)</f>
        <v>8.2899999999999991</v>
      </c>
      <c r="W77" s="231"/>
      <c r="X77" s="231" t="s">
        <v>152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153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156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727</v>
      </c>
      <c r="D79" s="232"/>
      <c r="E79" s="233">
        <v>48.793599999999998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>
      <c r="A80" s="241">
        <v>10</v>
      </c>
      <c r="B80" s="242" t="s">
        <v>210</v>
      </c>
      <c r="C80" s="253" t="s">
        <v>211</v>
      </c>
      <c r="D80" s="243" t="s">
        <v>149</v>
      </c>
      <c r="E80" s="244">
        <v>48.793599999999998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0.02</v>
      </c>
      <c r="Q80" s="246">
        <f>ROUND(E80*P80,2)</f>
        <v>0.98</v>
      </c>
      <c r="R80" s="246"/>
      <c r="S80" s="246" t="s">
        <v>150</v>
      </c>
      <c r="T80" s="247" t="s">
        <v>151</v>
      </c>
      <c r="U80" s="231">
        <v>0.08</v>
      </c>
      <c r="V80" s="231">
        <f>ROUND(E80*U80,2)</f>
        <v>3.9</v>
      </c>
      <c r="W80" s="231"/>
      <c r="X80" s="231" t="s">
        <v>152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153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730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586</v>
      </c>
      <c r="D82" s="232"/>
      <c r="E82" s="233">
        <v>16.47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176</v>
      </c>
      <c r="D83" s="232"/>
      <c r="E83" s="233">
        <v>0.35699999999999998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731</v>
      </c>
      <c r="D84" s="232"/>
      <c r="E84" s="233">
        <v>-9.6100000000000005E-2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588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589</v>
      </c>
      <c r="D86" s="232"/>
      <c r="E86" s="233">
        <v>16.195499999999999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176</v>
      </c>
      <c r="D87" s="232"/>
      <c r="E87" s="233">
        <v>0.35699999999999998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590</v>
      </c>
      <c r="D88" s="232"/>
      <c r="E88" s="233">
        <v>0.14399999999999999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733</v>
      </c>
      <c r="D89" s="232"/>
      <c r="E89" s="233">
        <v>-8.2799999999999999E-2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576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734</v>
      </c>
      <c r="D91" s="232"/>
      <c r="E91" s="233">
        <v>9.6880000000000006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176</v>
      </c>
      <c r="D92" s="232"/>
      <c r="E92" s="233">
        <v>0.35699999999999998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592</v>
      </c>
      <c r="D93" s="232"/>
      <c r="E93" s="233">
        <v>5.4039999999999999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1">
        <v>11</v>
      </c>
      <c r="B94" s="242" t="s">
        <v>216</v>
      </c>
      <c r="C94" s="253" t="s">
        <v>217</v>
      </c>
      <c r="D94" s="243" t="s">
        <v>218</v>
      </c>
      <c r="E94" s="244">
        <v>4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150</v>
      </c>
      <c r="T94" s="247" t="s">
        <v>151</v>
      </c>
      <c r="U94" s="231">
        <v>0.05</v>
      </c>
      <c r="V94" s="231">
        <f>ROUND(E94*U94,2)</f>
        <v>0.2</v>
      </c>
      <c r="W94" s="231"/>
      <c r="X94" s="231" t="s">
        <v>152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153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599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740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155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55</v>
      </c>
      <c r="D97" s="232"/>
      <c r="E97" s="233">
        <v>1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155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741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155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55</v>
      </c>
      <c r="D99" s="232"/>
      <c r="E99" s="233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155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742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55</v>
      </c>
      <c r="D101" s="232"/>
      <c r="E101" s="233">
        <v>1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743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155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55</v>
      </c>
      <c r="D103" s="232"/>
      <c r="E103" s="233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1">
        <v>12</v>
      </c>
      <c r="B104" s="242" t="s">
        <v>220</v>
      </c>
      <c r="C104" s="253" t="s">
        <v>221</v>
      </c>
      <c r="D104" s="243" t="s">
        <v>149</v>
      </c>
      <c r="E104" s="244">
        <v>29.806000000000001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6.8000000000000005E-2</v>
      </c>
      <c r="Q104" s="246">
        <f>ROUND(E104*P104,2)</f>
        <v>2.0299999999999998</v>
      </c>
      <c r="R104" s="246"/>
      <c r="S104" s="246" t="s">
        <v>150</v>
      </c>
      <c r="T104" s="247" t="s">
        <v>151</v>
      </c>
      <c r="U104" s="231">
        <v>0.3</v>
      </c>
      <c r="V104" s="231">
        <f>ROUND(E104*U104,2)</f>
        <v>8.94</v>
      </c>
      <c r="W104" s="231"/>
      <c r="X104" s="231" t="s">
        <v>152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153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604</v>
      </c>
      <c r="D105" s="232"/>
      <c r="E105" s="233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729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155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605</v>
      </c>
      <c r="D107" s="232"/>
      <c r="E107" s="233">
        <v>10.726000000000001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606</v>
      </c>
      <c r="D108" s="232"/>
      <c r="E108" s="233">
        <v>-1.24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607</v>
      </c>
      <c r="D109" s="232"/>
      <c r="E109" s="233">
        <v>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608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155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729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609</v>
      </c>
      <c r="D112" s="232"/>
      <c r="E112" s="233">
        <v>18.920000000000002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433</v>
      </c>
      <c r="D113" s="232"/>
      <c r="E113" s="233">
        <v>-1.6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155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13</v>
      </c>
      <c r="B114" s="242" t="s">
        <v>222</v>
      </c>
      <c r="C114" s="253" t="s">
        <v>223</v>
      </c>
      <c r="D114" s="243" t="s">
        <v>218</v>
      </c>
      <c r="E114" s="244">
        <v>2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8.2000000000000003E-2</v>
      </c>
      <c r="Q114" s="246">
        <f>ROUND(E114*P114,2)</f>
        <v>0.16</v>
      </c>
      <c r="R114" s="246"/>
      <c r="S114" s="246" t="s">
        <v>150</v>
      </c>
      <c r="T114" s="247" t="s">
        <v>151</v>
      </c>
      <c r="U114" s="231">
        <v>0.63</v>
      </c>
      <c r="V114" s="231">
        <f>ROUND(E114*U114,2)</f>
        <v>1.26</v>
      </c>
      <c r="W114" s="231"/>
      <c r="X114" s="231" t="s">
        <v>152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610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155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729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155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57</v>
      </c>
      <c r="D117" s="232"/>
      <c r="E117" s="233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1">
        <v>14</v>
      </c>
      <c r="B118" s="242" t="s">
        <v>226</v>
      </c>
      <c r="C118" s="253" t="s">
        <v>227</v>
      </c>
      <c r="D118" s="243" t="s">
        <v>228</v>
      </c>
      <c r="E118" s="244">
        <v>3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1.9460000000000002E-2</v>
      </c>
      <c r="Q118" s="246">
        <f>ROUND(E118*P118,2)</f>
        <v>0.06</v>
      </c>
      <c r="R118" s="246"/>
      <c r="S118" s="246" t="s">
        <v>150</v>
      </c>
      <c r="T118" s="247" t="s">
        <v>151</v>
      </c>
      <c r="U118" s="231">
        <v>0.38</v>
      </c>
      <c r="V118" s="231">
        <f>ROUND(E118*U118,2)</f>
        <v>1.1399999999999999</v>
      </c>
      <c r="W118" s="231"/>
      <c r="X118" s="231" t="s">
        <v>152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153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729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59</v>
      </c>
      <c r="D120" s="232"/>
      <c r="E120" s="233">
        <v>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155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41">
        <v>15</v>
      </c>
      <c r="B121" s="242" t="s">
        <v>611</v>
      </c>
      <c r="C121" s="253" t="s">
        <v>612</v>
      </c>
      <c r="D121" s="243" t="s">
        <v>228</v>
      </c>
      <c r="E121" s="244">
        <v>1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1.8800000000000001E-2</v>
      </c>
      <c r="Q121" s="246">
        <f>ROUND(E121*P121,2)</f>
        <v>0.02</v>
      </c>
      <c r="R121" s="246"/>
      <c r="S121" s="246" t="s">
        <v>150</v>
      </c>
      <c r="T121" s="247" t="s">
        <v>151</v>
      </c>
      <c r="U121" s="231">
        <v>0.57999999999999996</v>
      </c>
      <c r="V121" s="231">
        <f>ROUND(E121*U121,2)</f>
        <v>0.57999999999999996</v>
      </c>
      <c r="W121" s="231"/>
      <c r="X121" s="231" t="s">
        <v>152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153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729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55</v>
      </c>
      <c r="D123" s="232"/>
      <c r="E123" s="233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155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41">
        <v>16</v>
      </c>
      <c r="B124" s="242" t="s">
        <v>232</v>
      </c>
      <c r="C124" s="253" t="s">
        <v>233</v>
      </c>
      <c r="D124" s="243" t="s">
        <v>228</v>
      </c>
      <c r="E124" s="244">
        <v>4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8.5999999999999998E-4</v>
      </c>
      <c r="Q124" s="246">
        <f>ROUND(E124*P124,2)</f>
        <v>0</v>
      </c>
      <c r="R124" s="246"/>
      <c r="S124" s="246" t="s">
        <v>150</v>
      </c>
      <c r="T124" s="247" t="s">
        <v>151</v>
      </c>
      <c r="U124" s="231">
        <v>0.22</v>
      </c>
      <c r="V124" s="231">
        <f>ROUND(E124*U124,2)</f>
        <v>0.88</v>
      </c>
      <c r="W124" s="231"/>
      <c r="X124" s="231" t="s">
        <v>152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153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729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155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613</v>
      </c>
      <c r="D126" s="232"/>
      <c r="E126" s="233">
        <v>4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155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1">
        <v>17</v>
      </c>
      <c r="B127" s="242" t="s">
        <v>234</v>
      </c>
      <c r="C127" s="253" t="s">
        <v>235</v>
      </c>
      <c r="D127" s="243" t="s">
        <v>218</v>
      </c>
      <c r="E127" s="244">
        <v>3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2.2499999999999998E-3</v>
      </c>
      <c r="Q127" s="246">
        <f>ROUND(E127*P127,2)</f>
        <v>0.01</v>
      </c>
      <c r="R127" s="246"/>
      <c r="S127" s="246" t="s">
        <v>150</v>
      </c>
      <c r="T127" s="247" t="s">
        <v>151</v>
      </c>
      <c r="U127" s="231">
        <v>0.41</v>
      </c>
      <c r="V127" s="231">
        <f>ROUND(E127*U127,2)</f>
        <v>1.23</v>
      </c>
      <c r="W127" s="231"/>
      <c r="X127" s="231" t="s">
        <v>152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153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729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59</v>
      </c>
      <c r="D129" s="232"/>
      <c r="E129" s="233">
        <v>3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1">
        <v>18</v>
      </c>
      <c r="B130" s="242" t="s">
        <v>236</v>
      </c>
      <c r="C130" s="253" t="s">
        <v>237</v>
      </c>
      <c r="D130" s="243" t="s">
        <v>149</v>
      </c>
      <c r="E130" s="244">
        <v>1.92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0</v>
      </c>
      <c r="O130" s="246">
        <f>ROUND(E130*N130,2)</f>
        <v>0</v>
      </c>
      <c r="P130" s="246">
        <v>2.3800000000000002E-2</v>
      </c>
      <c r="Q130" s="246">
        <f>ROUND(E130*P130,2)</f>
        <v>0.05</v>
      </c>
      <c r="R130" s="246"/>
      <c r="S130" s="246" t="s">
        <v>150</v>
      </c>
      <c r="T130" s="247" t="s">
        <v>151</v>
      </c>
      <c r="U130" s="231">
        <v>0.08</v>
      </c>
      <c r="V130" s="231">
        <f>ROUND(E130*U130,2)</f>
        <v>0.15</v>
      </c>
      <c r="W130" s="231"/>
      <c r="X130" s="231" t="s">
        <v>152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153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>
      <c r="A131" s="229"/>
      <c r="B131" s="230"/>
      <c r="C131" s="254" t="s">
        <v>238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155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730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155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614</v>
      </c>
      <c r="D133" s="232"/>
      <c r="E133" s="233">
        <v>0.72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155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732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155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615</v>
      </c>
      <c r="D135" s="232"/>
      <c r="E135" s="233">
        <v>0.6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155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729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155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615</v>
      </c>
      <c r="D137" s="232"/>
      <c r="E137" s="233">
        <v>0.6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19</v>
      </c>
      <c r="B138" s="242" t="s">
        <v>245</v>
      </c>
      <c r="C138" s="253" t="s">
        <v>246</v>
      </c>
      <c r="D138" s="243" t="s">
        <v>247</v>
      </c>
      <c r="E138" s="244">
        <v>2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150</v>
      </c>
      <c r="T138" s="247" t="s">
        <v>151</v>
      </c>
      <c r="U138" s="231">
        <v>0</v>
      </c>
      <c r="V138" s="231">
        <f>ROUND(E138*U138,2)</f>
        <v>0</v>
      </c>
      <c r="W138" s="231"/>
      <c r="X138" s="231" t="s">
        <v>152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153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616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155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57</v>
      </c>
      <c r="D140" s="232"/>
      <c r="E140" s="233">
        <v>2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155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20</v>
      </c>
      <c r="B141" s="242" t="s">
        <v>617</v>
      </c>
      <c r="C141" s="253" t="s">
        <v>618</v>
      </c>
      <c r="D141" s="243" t="s">
        <v>228</v>
      </c>
      <c r="E141" s="244">
        <v>2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3.0000000000000001E-3</v>
      </c>
      <c r="Q141" s="246">
        <f>ROUND(E141*P141,2)</f>
        <v>0.01</v>
      </c>
      <c r="R141" s="246"/>
      <c r="S141" s="246" t="s">
        <v>308</v>
      </c>
      <c r="T141" s="247" t="s">
        <v>309</v>
      </c>
      <c r="U141" s="231">
        <v>0</v>
      </c>
      <c r="V141" s="231">
        <f>ROUND(E141*U141,2)</f>
        <v>0</v>
      </c>
      <c r="W141" s="231"/>
      <c r="X141" s="231" t="s">
        <v>152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153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730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155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55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155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732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155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55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155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>
      <c r="A146" s="235" t="s">
        <v>145</v>
      </c>
      <c r="B146" s="236" t="s">
        <v>79</v>
      </c>
      <c r="C146" s="252" t="s">
        <v>80</v>
      </c>
      <c r="D146" s="237"/>
      <c r="E146" s="238"/>
      <c r="F146" s="239"/>
      <c r="G146" s="239">
        <f>SUMIF(AG147:AG150,"&lt;&gt;NOR",G147:G150)</f>
        <v>0</v>
      </c>
      <c r="H146" s="239"/>
      <c r="I146" s="239">
        <f>SUM(I147:I150)</f>
        <v>0</v>
      </c>
      <c r="J146" s="239"/>
      <c r="K146" s="239">
        <f>SUM(K147:K150)</f>
        <v>0</v>
      </c>
      <c r="L146" s="239"/>
      <c r="M146" s="239">
        <f>SUM(M147:M150)</f>
        <v>0</v>
      </c>
      <c r="N146" s="239"/>
      <c r="O146" s="239">
        <f>SUM(O147:O150)</f>
        <v>0</v>
      </c>
      <c r="P146" s="239"/>
      <c r="Q146" s="239">
        <f>SUM(Q147:Q150)</f>
        <v>0</v>
      </c>
      <c r="R146" s="239"/>
      <c r="S146" s="239"/>
      <c r="T146" s="240"/>
      <c r="U146" s="234"/>
      <c r="V146" s="234">
        <f>SUM(V147:V150)</f>
        <v>0</v>
      </c>
      <c r="W146" s="234"/>
      <c r="X146" s="234"/>
      <c r="AG146" t="s">
        <v>146</v>
      </c>
    </row>
    <row r="147" spans="1:60" outlineLevel="1">
      <c r="A147" s="241">
        <v>21</v>
      </c>
      <c r="B147" s="242" t="s">
        <v>249</v>
      </c>
      <c r="C147" s="253" t="s">
        <v>250</v>
      </c>
      <c r="D147" s="243" t="s">
        <v>251</v>
      </c>
      <c r="E147" s="244">
        <v>4.5699999999999998E-2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150</v>
      </c>
      <c r="T147" s="247" t="s">
        <v>151</v>
      </c>
      <c r="U147" s="231">
        <v>0</v>
      </c>
      <c r="V147" s="231">
        <f>ROUND(E147*U147,2)</f>
        <v>0</v>
      </c>
      <c r="W147" s="231"/>
      <c r="X147" s="231" t="s">
        <v>152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153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5" t="s">
        <v>252</v>
      </c>
      <c r="D148" s="249"/>
      <c r="E148" s="249"/>
      <c r="F148" s="249"/>
      <c r="G148" s="249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8" t="str">
        <f>C148</f>
        <v>Pro vyjádření výnosu ve prospěch zhotovitele je nutné jednotkovou cenu uvést se záporným znaménkem. (Získaná částka ponižuje náklad stavby.)</v>
      </c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253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155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623</v>
      </c>
      <c r="D150" s="232"/>
      <c r="E150" s="233">
        <v>4.5699999999999998E-2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>
      <c r="A151" s="235" t="s">
        <v>145</v>
      </c>
      <c r="B151" s="236" t="s">
        <v>81</v>
      </c>
      <c r="C151" s="252" t="s">
        <v>82</v>
      </c>
      <c r="D151" s="237"/>
      <c r="E151" s="238"/>
      <c r="F151" s="239"/>
      <c r="G151" s="239">
        <f>SUMIF(AG152:AG156,"&lt;&gt;NOR",G152:G156)</f>
        <v>0</v>
      </c>
      <c r="H151" s="239"/>
      <c r="I151" s="239">
        <f>SUM(I152:I156)</f>
        <v>0</v>
      </c>
      <c r="J151" s="239"/>
      <c r="K151" s="239">
        <f>SUM(K152:K156)</f>
        <v>0</v>
      </c>
      <c r="L151" s="239"/>
      <c r="M151" s="239">
        <f>SUM(M152:M156)</f>
        <v>0</v>
      </c>
      <c r="N151" s="239"/>
      <c r="O151" s="239">
        <f>SUM(O152:O156)</f>
        <v>0</v>
      </c>
      <c r="P151" s="239"/>
      <c r="Q151" s="239">
        <f>SUM(Q152:Q156)</f>
        <v>0</v>
      </c>
      <c r="R151" s="239"/>
      <c r="S151" s="239"/>
      <c r="T151" s="240"/>
      <c r="U151" s="234"/>
      <c r="V151" s="234">
        <f>SUM(V152:V156)</f>
        <v>16.98</v>
      </c>
      <c r="W151" s="234"/>
      <c r="X151" s="234"/>
      <c r="AG151" t="s">
        <v>146</v>
      </c>
    </row>
    <row r="152" spans="1:60" outlineLevel="1">
      <c r="A152" s="241">
        <v>22</v>
      </c>
      <c r="B152" s="242" t="s">
        <v>255</v>
      </c>
      <c r="C152" s="253" t="s">
        <v>256</v>
      </c>
      <c r="D152" s="243" t="s">
        <v>257</v>
      </c>
      <c r="E152" s="244">
        <v>15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150</v>
      </c>
      <c r="T152" s="247" t="s">
        <v>151</v>
      </c>
      <c r="U152" s="231">
        <v>1</v>
      </c>
      <c r="V152" s="231">
        <f>ROUND(E152*U152,2)</f>
        <v>15</v>
      </c>
      <c r="W152" s="231"/>
      <c r="X152" s="231" t="s">
        <v>152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191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258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155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624</v>
      </c>
      <c r="D154" s="232"/>
      <c r="E154" s="233">
        <v>15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155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1">
        <v>23</v>
      </c>
      <c r="B155" s="242" t="s">
        <v>260</v>
      </c>
      <c r="C155" s="253" t="s">
        <v>261</v>
      </c>
      <c r="D155" s="243" t="s">
        <v>251</v>
      </c>
      <c r="E155" s="244">
        <v>2.3279800000000002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150</v>
      </c>
      <c r="T155" s="247" t="s">
        <v>151</v>
      </c>
      <c r="U155" s="231">
        <v>0.85</v>
      </c>
      <c r="V155" s="231">
        <f>ROUND(E155*U155,2)</f>
        <v>1.98</v>
      </c>
      <c r="W155" s="231"/>
      <c r="X155" s="231" t="s">
        <v>152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153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744</v>
      </c>
      <c r="D156" s="232"/>
      <c r="E156" s="233">
        <v>2.3279800000000002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155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>
      <c r="A157" s="235" t="s">
        <v>145</v>
      </c>
      <c r="B157" s="236" t="s">
        <v>83</v>
      </c>
      <c r="C157" s="252" t="s">
        <v>84</v>
      </c>
      <c r="D157" s="237"/>
      <c r="E157" s="238"/>
      <c r="F157" s="239"/>
      <c r="G157" s="239">
        <f>SUMIF(AG158:AG168,"&lt;&gt;NOR",G158:G168)</f>
        <v>0</v>
      </c>
      <c r="H157" s="239"/>
      <c r="I157" s="239">
        <f>SUM(I158:I168)</f>
        <v>0</v>
      </c>
      <c r="J157" s="239"/>
      <c r="K157" s="239">
        <f>SUM(K158:K168)</f>
        <v>0</v>
      </c>
      <c r="L157" s="239"/>
      <c r="M157" s="239">
        <f>SUM(M158:M168)</f>
        <v>0</v>
      </c>
      <c r="N157" s="239"/>
      <c r="O157" s="239">
        <f>SUM(O158:O168)</f>
        <v>0.02</v>
      </c>
      <c r="P157" s="239"/>
      <c r="Q157" s="239">
        <f>SUM(Q158:Q168)</f>
        <v>0</v>
      </c>
      <c r="R157" s="239"/>
      <c r="S157" s="239"/>
      <c r="T157" s="240"/>
      <c r="U157" s="234"/>
      <c r="V157" s="234">
        <f>SUM(V158:V168)</f>
        <v>0.93</v>
      </c>
      <c r="W157" s="234"/>
      <c r="X157" s="234"/>
      <c r="AG157" t="s">
        <v>146</v>
      </c>
    </row>
    <row r="158" spans="1:60" outlineLevel="1">
      <c r="A158" s="241">
        <v>24</v>
      </c>
      <c r="B158" s="242" t="s">
        <v>263</v>
      </c>
      <c r="C158" s="253" t="s">
        <v>264</v>
      </c>
      <c r="D158" s="243" t="s">
        <v>149</v>
      </c>
      <c r="E158" s="244">
        <v>3.3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5.1000000000000004E-4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150</v>
      </c>
      <c r="T158" s="247" t="s">
        <v>151</v>
      </c>
      <c r="U158" s="231">
        <v>0.27</v>
      </c>
      <c r="V158" s="231">
        <f>ROUND(E158*U158,2)</f>
        <v>0.89</v>
      </c>
      <c r="W158" s="231"/>
      <c r="X158" s="231" t="s">
        <v>152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153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5" t="s">
        <v>265</v>
      </c>
      <c r="D159" s="249"/>
      <c r="E159" s="249"/>
      <c r="F159" s="249"/>
      <c r="G159" s="249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266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155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745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155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746</v>
      </c>
      <c r="D162" s="232"/>
      <c r="E162" s="233">
        <v>3.3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155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25</v>
      </c>
      <c r="B163" s="242" t="s">
        <v>270</v>
      </c>
      <c r="C163" s="253" t="s">
        <v>271</v>
      </c>
      <c r="D163" s="243" t="s">
        <v>251</v>
      </c>
      <c r="E163" s="244">
        <v>2.3E-2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150</v>
      </c>
      <c r="T163" s="247" t="s">
        <v>151</v>
      </c>
      <c r="U163" s="231">
        <v>1.74</v>
      </c>
      <c r="V163" s="231">
        <f>ROUND(E163*U163,2)</f>
        <v>0.04</v>
      </c>
      <c r="W163" s="231"/>
      <c r="X163" s="231" t="s">
        <v>152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153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747</v>
      </c>
      <c r="D164" s="232"/>
      <c r="E164" s="233">
        <v>2.3E-2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155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>
      <c r="A165" s="241">
        <v>26</v>
      </c>
      <c r="B165" s="242" t="s">
        <v>273</v>
      </c>
      <c r="C165" s="253" t="s">
        <v>274</v>
      </c>
      <c r="D165" s="243" t="s">
        <v>149</v>
      </c>
      <c r="E165" s="244">
        <v>3.4649999999999999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6.1999999999999998E-3</v>
      </c>
      <c r="O165" s="246">
        <f>ROUND(E165*N165,2)</f>
        <v>0.02</v>
      </c>
      <c r="P165" s="246">
        <v>0</v>
      </c>
      <c r="Q165" s="246">
        <f>ROUND(E165*P165,2)</f>
        <v>0</v>
      </c>
      <c r="R165" s="246" t="s">
        <v>275</v>
      </c>
      <c r="S165" s="246" t="s">
        <v>150</v>
      </c>
      <c r="T165" s="247" t="s">
        <v>151</v>
      </c>
      <c r="U165" s="231">
        <v>0</v>
      </c>
      <c r="V165" s="231">
        <f>ROUND(E165*U165,2)</f>
        <v>0</v>
      </c>
      <c r="W165" s="231"/>
      <c r="X165" s="231" t="s">
        <v>276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266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155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745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748</v>
      </c>
      <c r="D168" s="232"/>
      <c r="E168" s="233">
        <v>3.4649999999999999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155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>
      <c r="A169" s="235" t="s">
        <v>145</v>
      </c>
      <c r="B169" s="236" t="s">
        <v>85</v>
      </c>
      <c r="C169" s="252" t="s">
        <v>86</v>
      </c>
      <c r="D169" s="237"/>
      <c r="E169" s="238"/>
      <c r="F169" s="239"/>
      <c r="G169" s="239">
        <f>SUMIF(AG170:AG192,"&lt;&gt;NOR",G170:G192)</f>
        <v>0</v>
      </c>
      <c r="H169" s="239"/>
      <c r="I169" s="239">
        <f>SUM(I170:I192)</f>
        <v>0</v>
      </c>
      <c r="J169" s="239"/>
      <c r="K169" s="239">
        <f>SUM(K170:K192)</f>
        <v>0</v>
      </c>
      <c r="L169" s="239"/>
      <c r="M169" s="239">
        <f>SUM(M170:M192)</f>
        <v>0</v>
      </c>
      <c r="N169" s="239"/>
      <c r="O169" s="239">
        <f>SUM(O170:O192)</f>
        <v>0.18000000000000002</v>
      </c>
      <c r="P169" s="239"/>
      <c r="Q169" s="239">
        <f>SUM(Q170:Q192)</f>
        <v>0</v>
      </c>
      <c r="R169" s="239"/>
      <c r="S169" s="239"/>
      <c r="T169" s="240"/>
      <c r="U169" s="234"/>
      <c r="V169" s="234">
        <f>SUM(V170:V192)</f>
        <v>8.51</v>
      </c>
      <c r="W169" s="234"/>
      <c r="X169" s="234"/>
      <c r="AG169" t="s">
        <v>146</v>
      </c>
    </row>
    <row r="170" spans="1:60" outlineLevel="1">
      <c r="A170" s="241">
        <v>27</v>
      </c>
      <c r="B170" s="242" t="s">
        <v>288</v>
      </c>
      <c r="C170" s="253" t="s">
        <v>289</v>
      </c>
      <c r="D170" s="243" t="s">
        <v>194</v>
      </c>
      <c r="E170" s="244">
        <v>2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4.6999999999999999E-4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150</v>
      </c>
      <c r="T170" s="247" t="s">
        <v>151</v>
      </c>
      <c r="U170" s="231">
        <v>0.36</v>
      </c>
      <c r="V170" s="231">
        <f>ROUND(E170*U170,2)</f>
        <v>0.72</v>
      </c>
      <c r="W170" s="231"/>
      <c r="X170" s="231" t="s">
        <v>152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153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5" t="s">
        <v>284</v>
      </c>
      <c r="D171" s="249"/>
      <c r="E171" s="249"/>
      <c r="F171" s="249"/>
      <c r="G171" s="249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626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155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286</v>
      </c>
      <c r="D173" s="232"/>
      <c r="E173" s="233">
        <v>1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155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55</v>
      </c>
      <c r="D174" s="232"/>
      <c r="E174" s="233">
        <v>1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155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41">
        <v>28</v>
      </c>
      <c r="B175" s="242" t="s">
        <v>291</v>
      </c>
      <c r="C175" s="253" t="s">
        <v>292</v>
      </c>
      <c r="D175" s="243" t="s">
        <v>194</v>
      </c>
      <c r="E175" s="244">
        <v>1.5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6.9999999999999999E-4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150</v>
      </c>
      <c r="T175" s="247" t="s">
        <v>151</v>
      </c>
      <c r="U175" s="231">
        <v>0.45</v>
      </c>
      <c r="V175" s="231">
        <f>ROUND(E175*U175,2)</f>
        <v>0.68</v>
      </c>
      <c r="W175" s="231"/>
      <c r="X175" s="231" t="s">
        <v>152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153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5" t="s">
        <v>284</v>
      </c>
      <c r="D176" s="249"/>
      <c r="E176" s="249"/>
      <c r="F176" s="249"/>
      <c r="G176" s="249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172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626</v>
      </c>
      <c r="D177" s="232"/>
      <c r="E177" s="233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155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293</v>
      </c>
      <c r="D178" s="232"/>
      <c r="E178" s="233">
        <v>1.5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155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1">
        <v>29</v>
      </c>
      <c r="B179" s="242" t="s">
        <v>627</v>
      </c>
      <c r="C179" s="253" t="s">
        <v>628</v>
      </c>
      <c r="D179" s="243" t="s">
        <v>194</v>
      </c>
      <c r="E179" s="244">
        <v>3.3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1.6100000000000001E-3</v>
      </c>
      <c r="O179" s="246">
        <f>ROUND(E179*N179,2)</f>
        <v>0.01</v>
      </c>
      <c r="P179" s="246">
        <v>0</v>
      </c>
      <c r="Q179" s="246">
        <f>ROUND(E179*P179,2)</f>
        <v>0</v>
      </c>
      <c r="R179" s="246"/>
      <c r="S179" s="246" t="s">
        <v>150</v>
      </c>
      <c r="T179" s="247" t="s">
        <v>151</v>
      </c>
      <c r="U179" s="231">
        <v>0.74</v>
      </c>
      <c r="V179" s="231">
        <f>ROUND(E179*U179,2)</f>
        <v>2.44</v>
      </c>
      <c r="W179" s="231"/>
      <c r="X179" s="231" t="s">
        <v>152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153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5" t="s">
        <v>296</v>
      </c>
      <c r="D180" s="249"/>
      <c r="E180" s="249"/>
      <c r="F180" s="249"/>
      <c r="G180" s="249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6" t="s">
        <v>297</v>
      </c>
      <c r="D181" s="250"/>
      <c r="E181" s="250"/>
      <c r="F181" s="250"/>
      <c r="G181" s="250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749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155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738</v>
      </c>
      <c r="D183" s="232"/>
      <c r="E183" s="233">
        <v>3.3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30</v>
      </c>
      <c r="B184" s="242" t="s">
        <v>630</v>
      </c>
      <c r="C184" s="253" t="s">
        <v>631</v>
      </c>
      <c r="D184" s="243" t="s">
        <v>218</v>
      </c>
      <c r="E184" s="244">
        <v>3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5.6610000000000001E-2</v>
      </c>
      <c r="O184" s="246">
        <f>ROUND(E184*N184,2)</f>
        <v>0.17</v>
      </c>
      <c r="P184" s="246">
        <v>0</v>
      </c>
      <c r="Q184" s="246">
        <f>ROUND(E184*P184,2)</f>
        <v>0</v>
      </c>
      <c r="R184" s="246"/>
      <c r="S184" s="246" t="s">
        <v>150</v>
      </c>
      <c r="T184" s="247" t="s">
        <v>151</v>
      </c>
      <c r="U184" s="231">
        <v>1.36</v>
      </c>
      <c r="V184" s="231">
        <f>ROUND(E184*U184,2)</f>
        <v>4.08</v>
      </c>
      <c r="W184" s="231"/>
      <c r="X184" s="231" t="s">
        <v>152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153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729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155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59</v>
      </c>
      <c r="D186" s="232"/>
      <c r="E186" s="233">
        <v>3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31</v>
      </c>
      <c r="B187" s="242" t="s">
        <v>300</v>
      </c>
      <c r="C187" s="253" t="s">
        <v>301</v>
      </c>
      <c r="D187" s="243" t="s">
        <v>194</v>
      </c>
      <c r="E187" s="244">
        <v>6.5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150</v>
      </c>
      <c r="T187" s="247" t="s">
        <v>151</v>
      </c>
      <c r="U187" s="231">
        <v>0.05</v>
      </c>
      <c r="V187" s="231">
        <f>ROUND(E187*U187,2)</f>
        <v>0.33</v>
      </c>
      <c r="W187" s="231"/>
      <c r="X187" s="231" t="s">
        <v>152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153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750</v>
      </c>
      <c r="D188" s="232"/>
      <c r="E188" s="233">
        <v>6.5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155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1">
        <v>32</v>
      </c>
      <c r="B189" s="242" t="s">
        <v>303</v>
      </c>
      <c r="C189" s="253" t="s">
        <v>304</v>
      </c>
      <c r="D189" s="243" t="s">
        <v>251</v>
      </c>
      <c r="E189" s="244">
        <v>0.17699999999999999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0</v>
      </c>
      <c r="O189" s="246">
        <f>ROUND(E189*N189,2)</f>
        <v>0</v>
      </c>
      <c r="P189" s="246">
        <v>0</v>
      </c>
      <c r="Q189" s="246">
        <f>ROUND(E189*P189,2)</f>
        <v>0</v>
      </c>
      <c r="R189" s="246"/>
      <c r="S189" s="246" t="s">
        <v>150</v>
      </c>
      <c r="T189" s="247" t="s">
        <v>151</v>
      </c>
      <c r="U189" s="231">
        <v>1.47</v>
      </c>
      <c r="V189" s="231">
        <f>ROUND(E189*U189,2)</f>
        <v>0.26</v>
      </c>
      <c r="W189" s="231"/>
      <c r="X189" s="231" t="s">
        <v>152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153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751</v>
      </c>
      <c r="D190" s="232"/>
      <c r="E190" s="233">
        <v>0.17699999999999999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155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1">
        <v>33</v>
      </c>
      <c r="B191" s="242" t="s">
        <v>306</v>
      </c>
      <c r="C191" s="253" t="s">
        <v>307</v>
      </c>
      <c r="D191" s="243" t="s">
        <v>218</v>
      </c>
      <c r="E191" s="244">
        <v>7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6">
        <v>0</v>
      </c>
      <c r="O191" s="246">
        <f>ROUND(E191*N191,2)</f>
        <v>0</v>
      </c>
      <c r="P191" s="246">
        <v>0</v>
      </c>
      <c r="Q191" s="246">
        <f>ROUND(E191*P191,2)</f>
        <v>0</v>
      </c>
      <c r="R191" s="246"/>
      <c r="S191" s="246" t="s">
        <v>308</v>
      </c>
      <c r="T191" s="247" t="s">
        <v>309</v>
      </c>
      <c r="U191" s="231">
        <v>0</v>
      </c>
      <c r="V191" s="231">
        <f>ROUND(E191*U191,2)</f>
        <v>0</v>
      </c>
      <c r="W191" s="231"/>
      <c r="X191" s="231" t="s">
        <v>152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153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634</v>
      </c>
      <c r="D192" s="232"/>
      <c r="E192" s="233">
        <v>7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155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>
      <c r="A193" s="235" t="s">
        <v>145</v>
      </c>
      <c r="B193" s="236" t="s">
        <v>87</v>
      </c>
      <c r="C193" s="252" t="s">
        <v>88</v>
      </c>
      <c r="D193" s="237"/>
      <c r="E193" s="238"/>
      <c r="F193" s="239"/>
      <c r="G193" s="239">
        <f>SUMIF(AG194:AG201,"&lt;&gt;NOR",G194:G201)</f>
        <v>0</v>
      </c>
      <c r="H193" s="239"/>
      <c r="I193" s="239">
        <f>SUM(I194:I201)</f>
        <v>0</v>
      </c>
      <c r="J193" s="239"/>
      <c r="K193" s="239">
        <f>SUM(K194:K201)</f>
        <v>0</v>
      </c>
      <c r="L193" s="239"/>
      <c r="M193" s="239">
        <f>SUM(M194:M201)</f>
        <v>0</v>
      </c>
      <c r="N193" s="239"/>
      <c r="O193" s="239">
        <f>SUM(O194:O201)</f>
        <v>0</v>
      </c>
      <c r="P193" s="239"/>
      <c r="Q193" s="239">
        <f>SUM(Q194:Q201)</f>
        <v>0</v>
      </c>
      <c r="R193" s="239"/>
      <c r="S193" s="239"/>
      <c r="T193" s="240"/>
      <c r="U193" s="234"/>
      <c r="V193" s="234">
        <f>SUM(V194:V201)</f>
        <v>3.57</v>
      </c>
      <c r="W193" s="234"/>
      <c r="X193" s="234"/>
      <c r="AG193" t="s">
        <v>146</v>
      </c>
    </row>
    <row r="194" spans="1:60" ht="22.5" outlineLevel="1">
      <c r="A194" s="241">
        <v>34</v>
      </c>
      <c r="B194" s="242" t="s">
        <v>333</v>
      </c>
      <c r="C194" s="253" t="s">
        <v>334</v>
      </c>
      <c r="D194" s="243" t="s">
        <v>218</v>
      </c>
      <c r="E194" s="244">
        <v>7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4.0999999999999999E-4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150</v>
      </c>
      <c r="T194" s="247" t="s">
        <v>151</v>
      </c>
      <c r="U194" s="231">
        <v>0.51</v>
      </c>
      <c r="V194" s="231">
        <f>ROUND(E194*U194,2)</f>
        <v>3.57</v>
      </c>
      <c r="W194" s="231"/>
      <c r="X194" s="231" t="s">
        <v>152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153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635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155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634</v>
      </c>
      <c r="D196" s="232"/>
      <c r="E196" s="233">
        <v>7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155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1">
        <v>35</v>
      </c>
      <c r="B197" s="242" t="s">
        <v>342</v>
      </c>
      <c r="C197" s="253" t="s">
        <v>343</v>
      </c>
      <c r="D197" s="243" t="s">
        <v>251</v>
      </c>
      <c r="E197" s="244">
        <v>3.0000000000000001E-3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150</v>
      </c>
      <c r="T197" s="247" t="s">
        <v>151</v>
      </c>
      <c r="U197" s="231">
        <v>1.33</v>
      </c>
      <c r="V197" s="231">
        <f>ROUND(E197*U197,2)</f>
        <v>0</v>
      </c>
      <c r="W197" s="231"/>
      <c r="X197" s="231" t="s">
        <v>152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153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636</v>
      </c>
      <c r="D198" s="232"/>
      <c r="E198" s="233">
        <v>3.0000000000000001E-3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155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36</v>
      </c>
      <c r="B199" s="242" t="s">
        <v>637</v>
      </c>
      <c r="C199" s="253" t="s">
        <v>638</v>
      </c>
      <c r="D199" s="243" t="s">
        <v>218</v>
      </c>
      <c r="E199" s="244">
        <v>7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308</v>
      </c>
      <c r="T199" s="247" t="s">
        <v>309</v>
      </c>
      <c r="U199" s="231">
        <v>0</v>
      </c>
      <c r="V199" s="231">
        <f>ROUND(E199*U199,2)</f>
        <v>0</v>
      </c>
      <c r="W199" s="231"/>
      <c r="X199" s="231" t="s">
        <v>152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153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729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155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634</v>
      </c>
      <c r="D201" s="232"/>
      <c r="E201" s="233">
        <v>7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155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>
      <c r="A202" s="235" t="s">
        <v>145</v>
      </c>
      <c r="B202" s="236" t="s">
        <v>89</v>
      </c>
      <c r="C202" s="252" t="s">
        <v>90</v>
      </c>
      <c r="D202" s="237"/>
      <c r="E202" s="238"/>
      <c r="F202" s="239"/>
      <c r="G202" s="239">
        <f>SUMIF(AG203:AG237,"&lt;&gt;NOR",G203:G237)</f>
        <v>0</v>
      </c>
      <c r="H202" s="239"/>
      <c r="I202" s="239">
        <f>SUM(I203:I237)</f>
        <v>0</v>
      </c>
      <c r="J202" s="239"/>
      <c r="K202" s="239">
        <f>SUM(K203:K237)</f>
        <v>0</v>
      </c>
      <c r="L202" s="239"/>
      <c r="M202" s="239">
        <f>SUM(M203:M237)</f>
        <v>0</v>
      </c>
      <c r="N202" s="239"/>
      <c r="O202" s="239">
        <f>SUM(O203:O237)</f>
        <v>7.0000000000000007E-2</v>
      </c>
      <c r="P202" s="239"/>
      <c r="Q202" s="239">
        <f>SUM(Q203:Q237)</f>
        <v>0</v>
      </c>
      <c r="R202" s="239"/>
      <c r="S202" s="239"/>
      <c r="T202" s="240"/>
      <c r="U202" s="234"/>
      <c r="V202" s="234">
        <f>SUM(V203:V237)</f>
        <v>9.93</v>
      </c>
      <c r="W202" s="234"/>
      <c r="X202" s="234"/>
      <c r="AG202" t="s">
        <v>146</v>
      </c>
    </row>
    <row r="203" spans="1:60" outlineLevel="1">
      <c r="A203" s="241">
        <v>37</v>
      </c>
      <c r="B203" s="242" t="s">
        <v>345</v>
      </c>
      <c r="C203" s="253" t="s">
        <v>346</v>
      </c>
      <c r="D203" s="243" t="s">
        <v>228</v>
      </c>
      <c r="E203" s="244">
        <v>3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1.651E-2</v>
      </c>
      <c r="O203" s="246">
        <f>ROUND(E203*N203,2)</f>
        <v>0.05</v>
      </c>
      <c r="P203" s="246">
        <v>0</v>
      </c>
      <c r="Q203" s="246">
        <f>ROUND(E203*P203,2)</f>
        <v>0</v>
      </c>
      <c r="R203" s="246"/>
      <c r="S203" s="246" t="s">
        <v>150</v>
      </c>
      <c r="T203" s="247" t="s">
        <v>151</v>
      </c>
      <c r="U203" s="231">
        <v>1.19</v>
      </c>
      <c r="V203" s="231">
        <f>ROUND(E203*U203,2)</f>
        <v>3.57</v>
      </c>
      <c r="W203" s="231"/>
      <c r="X203" s="231" t="s">
        <v>152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153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752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155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59</v>
      </c>
      <c r="D205" s="232"/>
      <c r="E205" s="233">
        <v>3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155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38</v>
      </c>
      <c r="B206" s="242" t="s">
        <v>640</v>
      </c>
      <c r="C206" s="253" t="s">
        <v>641</v>
      </c>
      <c r="D206" s="243" t="s">
        <v>218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3.0899999999999999E-3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 t="s">
        <v>150</v>
      </c>
      <c r="T206" s="247" t="s">
        <v>151</v>
      </c>
      <c r="U206" s="231">
        <v>1.25</v>
      </c>
      <c r="V206" s="231">
        <f>ROUND(E206*U206,2)</f>
        <v>1.25</v>
      </c>
      <c r="W206" s="231"/>
      <c r="X206" s="231" t="s">
        <v>152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153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729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155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55</v>
      </c>
      <c r="D208" s="232"/>
      <c r="E208" s="233">
        <v>1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155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41">
        <v>39</v>
      </c>
      <c r="B209" s="242" t="s">
        <v>353</v>
      </c>
      <c r="C209" s="253" t="s">
        <v>354</v>
      </c>
      <c r="D209" s="243" t="s">
        <v>228</v>
      </c>
      <c r="E209" s="244">
        <v>6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2.4000000000000001E-4</v>
      </c>
      <c r="O209" s="246">
        <f>ROUND(E209*N209,2)</f>
        <v>0</v>
      </c>
      <c r="P209" s="246">
        <v>0</v>
      </c>
      <c r="Q209" s="246">
        <f>ROUND(E209*P209,2)</f>
        <v>0</v>
      </c>
      <c r="R209" s="246"/>
      <c r="S209" s="246" t="s">
        <v>150</v>
      </c>
      <c r="T209" s="247" t="s">
        <v>151</v>
      </c>
      <c r="U209" s="231">
        <v>0.12</v>
      </c>
      <c r="V209" s="231">
        <f>ROUND(E209*U209,2)</f>
        <v>0.72</v>
      </c>
      <c r="W209" s="231"/>
      <c r="X209" s="231" t="s">
        <v>152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153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752</v>
      </c>
      <c r="D210" s="232"/>
      <c r="E210" s="233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155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330</v>
      </c>
      <c r="D211" s="232"/>
      <c r="E211" s="233">
        <v>6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155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>
      <c r="A212" s="241">
        <v>40</v>
      </c>
      <c r="B212" s="242" t="s">
        <v>358</v>
      </c>
      <c r="C212" s="253" t="s">
        <v>359</v>
      </c>
      <c r="D212" s="243" t="s">
        <v>218</v>
      </c>
      <c r="E212" s="244">
        <v>4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8.4999999999999995E-4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150</v>
      </c>
      <c r="T212" s="247" t="s">
        <v>151</v>
      </c>
      <c r="U212" s="231">
        <v>0.49</v>
      </c>
      <c r="V212" s="231">
        <f>ROUND(E212*U212,2)</f>
        <v>1.96</v>
      </c>
      <c r="W212" s="231"/>
      <c r="X212" s="231" t="s">
        <v>152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153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752</v>
      </c>
      <c r="D213" s="232"/>
      <c r="E213" s="233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155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59</v>
      </c>
      <c r="D214" s="232"/>
      <c r="E214" s="233">
        <v>3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155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753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155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55</v>
      </c>
      <c r="D216" s="232"/>
      <c r="E216" s="233">
        <v>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155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41</v>
      </c>
      <c r="B217" s="242" t="s">
        <v>643</v>
      </c>
      <c r="C217" s="253" t="s">
        <v>644</v>
      </c>
      <c r="D217" s="243" t="s">
        <v>218</v>
      </c>
      <c r="E217" s="244">
        <v>3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1.8000000000000001E-4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150</v>
      </c>
      <c r="T217" s="247" t="s">
        <v>151</v>
      </c>
      <c r="U217" s="231">
        <v>0.52</v>
      </c>
      <c r="V217" s="231">
        <f>ROUND(E217*U217,2)</f>
        <v>1.56</v>
      </c>
      <c r="W217" s="231"/>
      <c r="X217" s="231" t="s">
        <v>152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153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729</v>
      </c>
      <c r="D218" s="232"/>
      <c r="E218" s="233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155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59</v>
      </c>
      <c r="D219" s="232"/>
      <c r="E219" s="233">
        <v>3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155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42</v>
      </c>
      <c r="B220" s="242" t="s">
        <v>362</v>
      </c>
      <c r="C220" s="253" t="s">
        <v>363</v>
      </c>
      <c r="D220" s="243" t="s">
        <v>218</v>
      </c>
      <c r="E220" s="244">
        <v>3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3.1E-4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150</v>
      </c>
      <c r="T220" s="247" t="s">
        <v>151</v>
      </c>
      <c r="U220" s="231">
        <v>0.25</v>
      </c>
      <c r="V220" s="231">
        <f>ROUND(E220*U220,2)</f>
        <v>0.75</v>
      </c>
      <c r="W220" s="231"/>
      <c r="X220" s="231" t="s">
        <v>152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153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752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155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59</v>
      </c>
      <c r="D222" s="232"/>
      <c r="E222" s="233">
        <v>3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155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41">
        <v>43</v>
      </c>
      <c r="B223" s="242" t="s">
        <v>364</v>
      </c>
      <c r="C223" s="253" t="s">
        <v>365</v>
      </c>
      <c r="D223" s="243" t="s">
        <v>251</v>
      </c>
      <c r="E223" s="244">
        <v>7.6999999999999999E-2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6"/>
      <c r="S223" s="246" t="s">
        <v>150</v>
      </c>
      <c r="T223" s="247" t="s">
        <v>151</v>
      </c>
      <c r="U223" s="231">
        <v>1.57</v>
      </c>
      <c r="V223" s="231">
        <f>ROUND(E223*U223,2)</f>
        <v>0.12</v>
      </c>
      <c r="W223" s="231"/>
      <c r="X223" s="231" t="s">
        <v>152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153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645</v>
      </c>
      <c r="D224" s="232"/>
      <c r="E224" s="233">
        <v>7.6999999999999999E-2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155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44</v>
      </c>
      <c r="B225" s="242" t="s">
        <v>646</v>
      </c>
      <c r="C225" s="253" t="s">
        <v>647</v>
      </c>
      <c r="D225" s="243" t="s">
        <v>218</v>
      </c>
      <c r="E225" s="244">
        <v>3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1E-3</v>
      </c>
      <c r="O225" s="246">
        <f>ROUND(E225*N225,2)</f>
        <v>0</v>
      </c>
      <c r="P225" s="246">
        <v>0</v>
      </c>
      <c r="Q225" s="246">
        <f>ROUND(E225*P225,2)</f>
        <v>0</v>
      </c>
      <c r="R225" s="246" t="s">
        <v>275</v>
      </c>
      <c r="S225" s="246" t="s">
        <v>150</v>
      </c>
      <c r="T225" s="247" t="s">
        <v>151</v>
      </c>
      <c r="U225" s="231">
        <v>0</v>
      </c>
      <c r="V225" s="231">
        <f>ROUND(E225*U225,2)</f>
        <v>0</v>
      </c>
      <c r="W225" s="231"/>
      <c r="X225" s="231" t="s">
        <v>276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277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729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155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59</v>
      </c>
      <c r="D227" s="232"/>
      <c r="E227" s="233">
        <v>3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155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41">
        <v>45</v>
      </c>
      <c r="B228" s="242" t="s">
        <v>648</v>
      </c>
      <c r="C228" s="253" t="s">
        <v>649</v>
      </c>
      <c r="D228" s="243" t="s">
        <v>218</v>
      </c>
      <c r="E228" s="244">
        <v>3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6" t="s">
        <v>275</v>
      </c>
      <c r="S228" s="246" t="s">
        <v>150</v>
      </c>
      <c r="T228" s="247" t="s">
        <v>151</v>
      </c>
      <c r="U228" s="231">
        <v>0</v>
      </c>
      <c r="V228" s="231">
        <f>ROUND(E228*U228,2)</f>
        <v>0</v>
      </c>
      <c r="W228" s="231"/>
      <c r="X228" s="231" t="s">
        <v>276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277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729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155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59</v>
      </c>
      <c r="D230" s="232"/>
      <c r="E230" s="233">
        <v>3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155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46</v>
      </c>
      <c r="B231" s="242" t="s">
        <v>650</v>
      </c>
      <c r="C231" s="253" t="s">
        <v>651</v>
      </c>
      <c r="D231" s="243" t="s">
        <v>218</v>
      </c>
      <c r="E231" s="244">
        <v>3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0</v>
      </c>
      <c r="Q231" s="246">
        <f>ROUND(E231*P231,2)</f>
        <v>0</v>
      </c>
      <c r="R231" s="246" t="s">
        <v>275</v>
      </c>
      <c r="S231" s="246" t="s">
        <v>150</v>
      </c>
      <c r="T231" s="247" t="s">
        <v>151</v>
      </c>
      <c r="U231" s="231">
        <v>0</v>
      </c>
      <c r="V231" s="231">
        <f>ROUND(E231*U231,2)</f>
        <v>0</v>
      </c>
      <c r="W231" s="231"/>
      <c r="X231" s="231" t="s">
        <v>276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277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652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155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729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155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59</v>
      </c>
      <c r="D234" s="232"/>
      <c r="E234" s="233">
        <v>3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155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47</v>
      </c>
      <c r="B235" s="242" t="s">
        <v>653</v>
      </c>
      <c r="C235" s="253" t="s">
        <v>654</v>
      </c>
      <c r="D235" s="243" t="s">
        <v>218</v>
      </c>
      <c r="E235" s="244">
        <v>1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1.4999999999999999E-2</v>
      </c>
      <c r="O235" s="246">
        <f>ROUND(E235*N235,2)</f>
        <v>0.02</v>
      </c>
      <c r="P235" s="246">
        <v>0</v>
      </c>
      <c r="Q235" s="246">
        <f>ROUND(E235*P235,2)</f>
        <v>0</v>
      </c>
      <c r="R235" s="246" t="s">
        <v>275</v>
      </c>
      <c r="S235" s="246" t="s">
        <v>150</v>
      </c>
      <c r="T235" s="247" t="s">
        <v>151</v>
      </c>
      <c r="U235" s="231">
        <v>0</v>
      </c>
      <c r="V235" s="231">
        <f>ROUND(E235*U235,2)</f>
        <v>0</v>
      </c>
      <c r="W235" s="231"/>
      <c r="X235" s="231" t="s">
        <v>276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277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729</v>
      </c>
      <c r="D236" s="232"/>
      <c r="E236" s="233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155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55</v>
      </c>
      <c r="D237" s="232"/>
      <c r="E237" s="233">
        <v>1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155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>
      <c r="A238" s="235" t="s">
        <v>145</v>
      </c>
      <c r="B238" s="236" t="s">
        <v>91</v>
      </c>
      <c r="C238" s="252" t="s">
        <v>92</v>
      </c>
      <c r="D238" s="237"/>
      <c r="E238" s="238"/>
      <c r="F238" s="239"/>
      <c r="G238" s="239">
        <f>SUMIF(AG239:AG253,"&lt;&gt;NOR",G239:G253)</f>
        <v>0</v>
      </c>
      <c r="H238" s="239"/>
      <c r="I238" s="239">
        <f>SUM(I239:I253)</f>
        <v>0</v>
      </c>
      <c r="J238" s="239"/>
      <c r="K238" s="239">
        <f>SUM(K239:K253)</f>
        <v>0</v>
      </c>
      <c r="L238" s="239"/>
      <c r="M238" s="239">
        <f>SUM(M239:M253)</f>
        <v>0</v>
      </c>
      <c r="N238" s="239"/>
      <c r="O238" s="239">
        <f>SUM(O239:O253)</f>
        <v>0</v>
      </c>
      <c r="P238" s="239"/>
      <c r="Q238" s="239">
        <f>SUM(Q239:Q253)</f>
        <v>0</v>
      </c>
      <c r="R238" s="239"/>
      <c r="S238" s="239"/>
      <c r="T238" s="240"/>
      <c r="U238" s="234"/>
      <c r="V238" s="234">
        <f>SUM(V239:V253)</f>
        <v>16.82</v>
      </c>
      <c r="W238" s="234"/>
      <c r="X238" s="234"/>
      <c r="AG238" t="s">
        <v>146</v>
      </c>
    </row>
    <row r="239" spans="1:60" outlineLevel="1">
      <c r="A239" s="241">
        <v>48</v>
      </c>
      <c r="B239" s="242" t="s">
        <v>369</v>
      </c>
      <c r="C239" s="253" t="s">
        <v>370</v>
      </c>
      <c r="D239" s="243" t="s">
        <v>194</v>
      </c>
      <c r="E239" s="244">
        <v>6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7.6000000000000004E-4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150</v>
      </c>
      <c r="T239" s="247" t="s">
        <v>151</v>
      </c>
      <c r="U239" s="231">
        <v>0.3</v>
      </c>
      <c r="V239" s="231">
        <f>ROUND(E239*U239,2)</f>
        <v>1.8</v>
      </c>
      <c r="W239" s="231"/>
      <c r="X239" s="231" t="s">
        <v>152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153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5" t="s">
        <v>265</v>
      </c>
      <c r="D240" s="249"/>
      <c r="E240" s="249"/>
      <c r="F240" s="249"/>
      <c r="G240" s="249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172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371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155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372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155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655</v>
      </c>
      <c r="D243" s="232"/>
      <c r="E243" s="233">
        <v>6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155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1">
      <c r="A244" s="241">
        <v>49</v>
      </c>
      <c r="B244" s="242" t="s">
        <v>374</v>
      </c>
      <c r="C244" s="253" t="s">
        <v>375</v>
      </c>
      <c r="D244" s="243" t="s">
        <v>257</v>
      </c>
      <c r="E244" s="244">
        <v>15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150</v>
      </c>
      <c r="T244" s="247" t="s">
        <v>151</v>
      </c>
      <c r="U244" s="231">
        <v>1</v>
      </c>
      <c r="V244" s="231">
        <f>ROUND(E244*U244,2)</f>
        <v>15</v>
      </c>
      <c r="W244" s="231"/>
      <c r="X244" s="231" t="s">
        <v>152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153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376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377</v>
      </c>
      <c r="D246" s="232"/>
      <c r="E246" s="233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155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378</v>
      </c>
      <c r="D247" s="232"/>
      <c r="E247" s="233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155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379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155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380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381</v>
      </c>
      <c r="D250" s="232"/>
      <c r="E250" s="233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155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624</v>
      </c>
      <c r="D251" s="232"/>
      <c r="E251" s="233">
        <v>15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155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1">
        <v>50</v>
      </c>
      <c r="B252" s="242" t="s">
        <v>382</v>
      </c>
      <c r="C252" s="253" t="s">
        <v>383</v>
      </c>
      <c r="D252" s="243" t="s">
        <v>251</v>
      </c>
      <c r="E252" s="244">
        <v>4.4999999999999997E-3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150</v>
      </c>
      <c r="T252" s="247" t="s">
        <v>151</v>
      </c>
      <c r="U252" s="231">
        <v>3.56</v>
      </c>
      <c r="V252" s="231">
        <f>ROUND(E252*U252,2)</f>
        <v>0.02</v>
      </c>
      <c r="W252" s="231"/>
      <c r="X252" s="231" t="s">
        <v>152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153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656</v>
      </c>
      <c r="D253" s="232"/>
      <c r="E253" s="233">
        <v>4.4999999999999997E-3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155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>
      <c r="A254" s="235" t="s">
        <v>145</v>
      </c>
      <c r="B254" s="236" t="s">
        <v>93</v>
      </c>
      <c r="C254" s="252" t="s">
        <v>94</v>
      </c>
      <c r="D254" s="237"/>
      <c r="E254" s="238"/>
      <c r="F254" s="239"/>
      <c r="G254" s="239">
        <f>SUMIF(AG255:AG264,"&lt;&gt;NOR",G255:G264)</f>
        <v>0</v>
      </c>
      <c r="H254" s="239"/>
      <c r="I254" s="239">
        <f>SUM(I255:I264)</f>
        <v>0</v>
      </c>
      <c r="J254" s="239"/>
      <c r="K254" s="239">
        <f>SUM(K255:K264)</f>
        <v>0</v>
      </c>
      <c r="L254" s="239"/>
      <c r="M254" s="239">
        <f>SUM(M255:M264)</f>
        <v>0</v>
      </c>
      <c r="N254" s="239"/>
      <c r="O254" s="239">
        <f>SUM(O255:O264)</f>
        <v>0</v>
      </c>
      <c r="P254" s="239"/>
      <c r="Q254" s="239">
        <f>SUM(Q255:Q264)</f>
        <v>0</v>
      </c>
      <c r="R254" s="239"/>
      <c r="S254" s="239"/>
      <c r="T254" s="240"/>
      <c r="U254" s="234"/>
      <c r="V254" s="234">
        <f>SUM(V255:V264)</f>
        <v>1.92</v>
      </c>
      <c r="W254" s="234"/>
      <c r="X254" s="234"/>
      <c r="AG254" t="s">
        <v>146</v>
      </c>
    </row>
    <row r="255" spans="1:60" ht="22.5" outlineLevel="1">
      <c r="A255" s="241">
        <v>51</v>
      </c>
      <c r="B255" s="242" t="s">
        <v>385</v>
      </c>
      <c r="C255" s="253" t="s">
        <v>386</v>
      </c>
      <c r="D255" s="243" t="s">
        <v>218</v>
      </c>
      <c r="E255" s="244">
        <v>3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150</v>
      </c>
      <c r="T255" s="247" t="s">
        <v>151</v>
      </c>
      <c r="U255" s="231">
        <v>0.06</v>
      </c>
      <c r="V255" s="231">
        <f>ROUND(E255*U255,2)</f>
        <v>0.18</v>
      </c>
      <c r="W255" s="231"/>
      <c r="X255" s="231" t="s">
        <v>152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153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59</v>
      </c>
      <c r="D256" s="232"/>
      <c r="E256" s="233">
        <v>3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155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>
      <c r="A257" s="241">
        <v>52</v>
      </c>
      <c r="B257" s="242" t="s">
        <v>387</v>
      </c>
      <c r="C257" s="253" t="s">
        <v>388</v>
      </c>
      <c r="D257" s="243" t="s">
        <v>218</v>
      </c>
      <c r="E257" s="244">
        <v>3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 t="s">
        <v>150</v>
      </c>
      <c r="T257" s="247" t="s">
        <v>151</v>
      </c>
      <c r="U257" s="231">
        <v>0.25</v>
      </c>
      <c r="V257" s="231">
        <f>ROUND(E257*U257,2)</f>
        <v>0.75</v>
      </c>
      <c r="W257" s="231"/>
      <c r="X257" s="231" t="s">
        <v>152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153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59</v>
      </c>
      <c r="D258" s="232"/>
      <c r="E258" s="233">
        <v>3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155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1">
        <v>53</v>
      </c>
      <c r="B259" s="242" t="s">
        <v>389</v>
      </c>
      <c r="C259" s="253" t="s">
        <v>390</v>
      </c>
      <c r="D259" s="243" t="s">
        <v>218</v>
      </c>
      <c r="E259" s="244">
        <v>3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2.9999999999999997E-4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150</v>
      </c>
      <c r="T259" s="247" t="s">
        <v>151</v>
      </c>
      <c r="U259" s="231">
        <v>0.17</v>
      </c>
      <c r="V259" s="231">
        <f>ROUND(E259*U259,2)</f>
        <v>0.51</v>
      </c>
      <c r="W259" s="231"/>
      <c r="X259" s="231" t="s">
        <v>152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153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59</v>
      </c>
      <c r="D260" s="232"/>
      <c r="E260" s="233">
        <v>3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155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1">
        <v>54</v>
      </c>
      <c r="B261" s="242" t="s">
        <v>391</v>
      </c>
      <c r="C261" s="253" t="s">
        <v>392</v>
      </c>
      <c r="D261" s="243" t="s">
        <v>218</v>
      </c>
      <c r="E261" s="244">
        <v>6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0</v>
      </c>
      <c r="Q261" s="246">
        <f>ROUND(E261*P261,2)</f>
        <v>0</v>
      </c>
      <c r="R261" s="246"/>
      <c r="S261" s="246" t="s">
        <v>150</v>
      </c>
      <c r="T261" s="247" t="s">
        <v>151</v>
      </c>
      <c r="U261" s="231">
        <v>0.08</v>
      </c>
      <c r="V261" s="231">
        <f>ROUND(E261*U261,2)</f>
        <v>0.48</v>
      </c>
      <c r="W261" s="231"/>
      <c r="X261" s="231" t="s">
        <v>152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153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330</v>
      </c>
      <c r="D262" s="232"/>
      <c r="E262" s="233">
        <v>6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155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55</v>
      </c>
      <c r="B263" s="242" t="s">
        <v>394</v>
      </c>
      <c r="C263" s="253" t="s">
        <v>395</v>
      </c>
      <c r="D263" s="243" t="s">
        <v>251</v>
      </c>
      <c r="E263" s="244">
        <v>1E-3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150</v>
      </c>
      <c r="T263" s="247" t="s">
        <v>151</v>
      </c>
      <c r="U263" s="231">
        <v>2.58</v>
      </c>
      <c r="V263" s="231">
        <f>ROUND(E263*U263,2)</f>
        <v>0</v>
      </c>
      <c r="W263" s="231"/>
      <c r="X263" s="231" t="s">
        <v>152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153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396</v>
      </c>
      <c r="D264" s="232"/>
      <c r="E264" s="233">
        <v>1E-3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155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>
      <c r="A265" s="235" t="s">
        <v>145</v>
      </c>
      <c r="B265" s="236" t="s">
        <v>95</v>
      </c>
      <c r="C265" s="252" t="s">
        <v>96</v>
      </c>
      <c r="D265" s="237"/>
      <c r="E265" s="238"/>
      <c r="F265" s="239"/>
      <c r="G265" s="239">
        <f>SUMIF(AG266:AG270,"&lt;&gt;NOR",G266:G270)</f>
        <v>0</v>
      </c>
      <c r="H265" s="239"/>
      <c r="I265" s="239">
        <f>SUM(I266:I270)</f>
        <v>0</v>
      </c>
      <c r="J265" s="239"/>
      <c r="K265" s="239">
        <f>SUM(K266:K270)</f>
        <v>0</v>
      </c>
      <c r="L265" s="239"/>
      <c r="M265" s="239">
        <f>SUM(M266:M270)</f>
        <v>0</v>
      </c>
      <c r="N265" s="239"/>
      <c r="O265" s="239">
        <f>SUM(O266:O270)</f>
        <v>0.13</v>
      </c>
      <c r="P265" s="239"/>
      <c r="Q265" s="239">
        <f>SUM(Q266:Q270)</f>
        <v>0</v>
      </c>
      <c r="R265" s="239"/>
      <c r="S265" s="239"/>
      <c r="T265" s="240"/>
      <c r="U265" s="234"/>
      <c r="V265" s="234">
        <f>SUM(V266:V270)</f>
        <v>3.42</v>
      </c>
      <c r="W265" s="234"/>
      <c r="X265" s="234"/>
      <c r="AG265" t="s">
        <v>146</v>
      </c>
    </row>
    <row r="266" spans="1:60" outlineLevel="1">
      <c r="A266" s="241">
        <v>56</v>
      </c>
      <c r="B266" s="242" t="s">
        <v>397</v>
      </c>
      <c r="C266" s="253" t="s">
        <v>398</v>
      </c>
      <c r="D266" s="243" t="s">
        <v>218</v>
      </c>
      <c r="E266" s="244">
        <v>3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4.2700000000000002E-2</v>
      </c>
      <c r="O266" s="246">
        <f>ROUND(E266*N266,2)</f>
        <v>0.13</v>
      </c>
      <c r="P266" s="246">
        <v>0</v>
      </c>
      <c r="Q266" s="246">
        <f>ROUND(E266*P266,2)</f>
        <v>0</v>
      </c>
      <c r="R266" s="246"/>
      <c r="S266" s="246" t="s">
        <v>150</v>
      </c>
      <c r="T266" s="247" t="s">
        <v>151</v>
      </c>
      <c r="U266" s="231">
        <v>1.01</v>
      </c>
      <c r="V266" s="231">
        <f>ROUND(E266*U266,2)</f>
        <v>3.03</v>
      </c>
      <c r="W266" s="231"/>
      <c r="X266" s="231" t="s">
        <v>152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153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754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155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658</v>
      </c>
      <c r="D268" s="232"/>
      <c r="E268" s="233">
        <v>3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155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57</v>
      </c>
      <c r="B269" s="242" t="s">
        <v>401</v>
      </c>
      <c r="C269" s="253" t="s">
        <v>402</v>
      </c>
      <c r="D269" s="243" t="s">
        <v>251</v>
      </c>
      <c r="E269" s="244">
        <v>0.128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0</v>
      </c>
      <c r="O269" s="246">
        <f>ROUND(E269*N269,2)</f>
        <v>0</v>
      </c>
      <c r="P269" s="246">
        <v>0</v>
      </c>
      <c r="Q269" s="246">
        <f>ROUND(E269*P269,2)</f>
        <v>0</v>
      </c>
      <c r="R269" s="246"/>
      <c r="S269" s="246" t="s">
        <v>150</v>
      </c>
      <c r="T269" s="247" t="s">
        <v>151</v>
      </c>
      <c r="U269" s="231">
        <v>3.08</v>
      </c>
      <c r="V269" s="231">
        <f>ROUND(E269*U269,2)</f>
        <v>0.39</v>
      </c>
      <c r="W269" s="231"/>
      <c r="X269" s="231" t="s">
        <v>152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153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659</v>
      </c>
      <c r="D270" s="232"/>
      <c r="E270" s="233">
        <v>0.128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155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>
      <c r="A271" s="235" t="s">
        <v>145</v>
      </c>
      <c r="B271" s="236" t="s">
        <v>97</v>
      </c>
      <c r="C271" s="252" t="s">
        <v>98</v>
      </c>
      <c r="D271" s="237"/>
      <c r="E271" s="238"/>
      <c r="F271" s="239"/>
      <c r="G271" s="239">
        <f>SUMIF(AG272:AG304,"&lt;&gt;NOR",G272:G304)</f>
        <v>0</v>
      </c>
      <c r="H271" s="239"/>
      <c r="I271" s="239">
        <f>SUM(I272:I304)</f>
        <v>0</v>
      </c>
      <c r="J271" s="239"/>
      <c r="K271" s="239">
        <f>SUM(K272:K304)</f>
        <v>0</v>
      </c>
      <c r="L271" s="239"/>
      <c r="M271" s="239">
        <f>SUM(M272:M304)</f>
        <v>0</v>
      </c>
      <c r="N271" s="239"/>
      <c r="O271" s="239">
        <f>SUM(O272:O304)</f>
        <v>0.1</v>
      </c>
      <c r="P271" s="239"/>
      <c r="Q271" s="239">
        <f>SUM(Q272:Q304)</f>
        <v>0</v>
      </c>
      <c r="R271" s="239"/>
      <c r="S271" s="239"/>
      <c r="T271" s="240"/>
      <c r="U271" s="234"/>
      <c r="V271" s="234">
        <f>SUM(V272:V304)</f>
        <v>9.18</v>
      </c>
      <c r="W271" s="234"/>
      <c r="X271" s="234"/>
      <c r="AG271" t="s">
        <v>146</v>
      </c>
    </row>
    <row r="272" spans="1:60" outlineLevel="1">
      <c r="A272" s="241">
        <v>58</v>
      </c>
      <c r="B272" s="242" t="s">
        <v>404</v>
      </c>
      <c r="C272" s="253" t="s">
        <v>405</v>
      </c>
      <c r="D272" s="243" t="s">
        <v>218</v>
      </c>
      <c r="E272" s="244">
        <v>4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150</v>
      </c>
      <c r="T272" s="247" t="s">
        <v>151</v>
      </c>
      <c r="U272" s="231">
        <v>1.45</v>
      </c>
      <c r="V272" s="231">
        <f>ROUND(E272*U272,2)</f>
        <v>5.8</v>
      </c>
      <c r="W272" s="231"/>
      <c r="X272" s="231" t="s">
        <v>152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153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740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155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55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155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741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155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55</v>
      </c>
      <c r="D276" s="232"/>
      <c r="E276" s="233">
        <v>1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155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742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155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55</v>
      </c>
      <c r="D278" s="232"/>
      <c r="E278" s="233">
        <v>1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155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743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155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55</v>
      </c>
      <c r="D280" s="232"/>
      <c r="E280" s="233">
        <v>1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155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1">
        <v>59</v>
      </c>
      <c r="B281" s="242" t="s">
        <v>410</v>
      </c>
      <c r="C281" s="253" t="s">
        <v>411</v>
      </c>
      <c r="D281" s="243" t="s">
        <v>218</v>
      </c>
      <c r="E281" s="244">
        <v>4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0</v>
      </c>
      <c r="O281" s="246">
        <f>ROUND(E281*N281,2)</f>
        <v>0</v>
      </c>
      <c r="P281" s="246">
        <v>0</v>
      </c>
      <c r="Q281" s="246">
        <f>ROUND(E281*P281,2)</f>
        <v>0</v>
      </c>
      <c r="R281" s="246"/>
      <c r="S281" s="246" t="s">
        <v>150</v>
      </c>
      <c r="T281" s="247" t="s">
        <v>151</v>
      </c>
      <c r="U281" s="231">
        <v>0.78</v>
      </c>
      <c r="V281" s="231">
        <f>ROUND(E281*U281,2)</f>
        <v>3.12</v>
      </c>
      <c r="W281" s="231"/>
      <c r="X281" s="231" t="s">
        <v>152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153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319</v>
      </c>
      <c r="D282" s="232"/>
      <c r="E282" s="233">
        <v>4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155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60</v>
      </c>
      <c r="B283" s="242" t="s">
        <v>414</v>
      </c>
      <c r="C283" s="253" t="s">
        <v>415</v>
      </c>
      <c r="D283" s="243" t="s">
        <v>251</v>
      </c>
      <c r="E283" s="244">
        <v>0.108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</v>
      </c>
      <c r="Q283" s="246">
        <f>ROUND(E283*P283,2)</f>
        <v>0</v>
      </c>
      <c r="R283" s="246"/>
      <c r="S283" s="246" t="s">
        <v>150</v>
      </c>
      <c r="T283" s="247" t="s">
        <v>151</v>
      </c>
      <c r="U283" s="231">
        <v>2.42</v>
      </c>
      <c r="V283" s="231">
        <f>ROUND(E283*U283,2)</f>
        <v>0.26</v>
      </c>
      <c r="W283" s="231"/>
      <c r="X283" s="231" t="s">
        <v>152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153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660</v>
      </c>
      <c r="D284" s="232"/>
      <c r="E284" s="233">
        <v>0.108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155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61</v>
      </c>
      <c r="B285" s="242" t="s">
        <v>661</v>
      </c>
      <c r="C285" s="253" t="s">
        <v>662</v>
      </c>
      <c r="D285" s="243" t="s">
        <v>228</v>
      </c>
      <c r="E285" s="244">
        <v>2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308</v>
      </c>
      <c r="T285" s="247" t="s">
        <v>309</v>
      </c>
      <c r="U285" s="231">
        <v>0</v>
      </c>
      <c r="V285" s="231">
        <f>ROUND(E285*U285,2)</f>
        <v>0</v>
      </c>
      <c r="W285" s="231"/>
      <c r="X285" s="231" t="s">
        <v>152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153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663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155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755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155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55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155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756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155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55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155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62</v>
      </c>
      <c r="B291" s="242" t="s">
        <v>417</v>
      </c>
      <c r="C291" s="253" t="s">
        <v>418</v>
      </c>
      <c r="D291" s="243" t="s">
        <v>218</v>
      </c>
      <c r="E291" s="244">
        <v>4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7.5000000000000002E-4</v>
      </c>
      <c r="O291" s="246">
        <f>ROUND(E291*N291,2)</f>
        <v>0</v>
      </c>
      <c r="P291" s="246">
        <v>0</v>
      </c>
      <c r="Q291" s="246">
        <f>ROUND(E291*P291,2)</f>
        <v>0</v>
      </c>
      <c r="R291" s="246" t="s">
        <v>275</v>
      </c>
      <c r="S291" s="246" t="s">
        <v>150</v>
      </c>
      <c r="T291" s="247" t="s">
        <v>151</v>
      </c>
      <c r="U291" s="231">
        <v>0</v>
      </c>
      <c r="V291" s="231">
        <f>ROUND(E291*U291,2)</f>
        <v>0</v>
      </c>
      <c r="W291" s="231"/>
      <c r="X291" s="231" t="s">
        <v>276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277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319</v>
      </c>
      <c r="D292" s="232"/>
      <c r="E292" s="233">
        <v>4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155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ht="22.5" outlineLevel="1">
      <c r="A293" s="241">
        <v>63</v>
      </c>
      <c r="B293" s="242" t="s">
        <v>419</v>
      </c>
      <c r="C293" s="253" t="s">
        <v>420</v>
      </c>
      <c r="D293" s="243" t="s">
        <v>218</v>
      </c>
      <c r="E293" s="244">
        <v>4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3.6000000000000002E-4</v>
      </c>
      <c r="O293" s="246">
        <f>ROUND(E293*N293,2)</f>
        <v>0</v>
      </c>
      <c r="P293" s="246">
        <v>0</v>
      </c>
      <c r="Q293" s="246">
        <f>ROUND(E293*P293,2)</f>
        <v>0</v>
      </c>
      <c r="R293" s="246" t="s">
        <v>275</v>
      </c>
      <c r="S293" s="246" t="s">
        <v>150</v>
      </c>
      <c r="T293" s="247" t="s">
        <v>151</v>
      </c>
      <c r="U293" s="231">
        <v>0</v>
      </c>
      <c r="V293" s="231">
        <f>ROUND(E293*U293,2)</f>
        <v>0</v>
      </c>
      <c r="W293" s="231"/>
      <c r="X293" s="231" t="s">
        <v>276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421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319</v>
      </c>
      <c r="D294" s="232"/>
      <c r="E294" s="233">
        <v>4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155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64</v>
      </c>
      <c r="B295" s="242" t="s">
        <v>422</v>
      </c>
      <c r="C295" s="253" t="s">
        <v>423</v>
      </c>
      <c r="D295" s="243" t="s">
        <v>218</v>
      </c>
      <c r="E295" s="244">
        <v>4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2.5999999999999999E-2</v>
      </c>
      <c r="O295" s="246">
        <f>ROUND(E295*N295,2)</f>
        <v>0.1</v>
      </c>
      <c r="P295" s="246">
        <v>0</v>
      </c>
      <c r="Q295" s="246">
        <f>ROUND(E295*P295,2)</f>
        <v>0</v>
      </c>
      <c r="R295" s="246" t="s">
        <v>275</v>
      </c>
      <c r="S295" s="246" t="s">
        <v>150</v>
      </c>
      <c r="T295" s="247" t="s">
        <v>151</v>
      </c>
      <c r="U295" s="231">
        <v>0</v>
      </c>
      <c r="V295" s="231">
        <f>ROUND(E295*U295,2)</f>
        <v>0</v>
      </c>
      <c r="W295" s="231"/>
      <c r="X295" s="231" t="s">
        <v>276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277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424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155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740</v>
      </c>
      <c r="D297" s="232"/>
      <c r="E297" s="233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155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55</v>
      </c>
      <c r="D298" s="232"/>
      <c r="E298" s="233">
        <v>1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155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741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155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55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742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155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55</v>
      </c>
      <c r="D302" s="232"/>
      <c r="E302" s="233">
        <v>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155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743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155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55</v>
      </c>
      <c r="D304" s="232"/>
      <c r="E304" s="233">
        <v>1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155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>
      <c r="A305" s="235" t="s">
        <v>145</v>
      </c>
      <c r="B305" s="236" t="s">
        <v>99</v>
      </c>
      <c r="C305" s="252" t="s">
        <v>100</v>
      </c>
      <c r="D305" s="237"/>
      <c r="E305" s="238"/>
      <c r="F305" s="239"/>
      <c r="G305" s="239">
        <f>SUMIF(AG306:AG342,"&lt;&gt;NOR",G306:G342)</f>
        <v>0</v>
      </c>
      <c r="H305" s="239"/>
      <c r="I305" s="239">
        <f>SUM(I306:I342)</f>
        <v>0</v>
      </c>
      <c r="J305" s="239"/>
      <c r="K305" s="239">
        <f>SUM(K306:K342)</f>
        <v>0</v>
      </c>
      <c r="L305" s="239"/>
      <c r="M305" s="239">
        <f>SUM(M306:M342)</f>
        <v>0</v>
      </c>
      <c r="N305" s="239"/>
      <c r="O305" s="239">
        <f>SUM(O306:O342)</f>
        <v>1.35</v>
      </c>
      <c r="P305" s="239"/>
      <c r="Q305" s="239">
        <f>SUM(Q306:Q342)</f>
        <v>0</v>
      </c>
      <c r="R305" s="239"/>
      <c r="S305" s="239"/>
      <c r="T305" s="240"/>
      <c r="U305" s="234"/>
      <c r="V305" s="234">
        <f>SUM(V306:V342)</f>
        <v>58.230000000000004</v>
      </c>
      <c r="W305" s="234"/>
      <c r="X305" s="234"/>
      <c r="AG305" t="s">
        <v>146</v>
      </c>
    </row>
    <row r="306" spans="1:60" outlineLevel="1">
      <c r="A306" s="241">
        <v>65</v>
      </c>
      <c r="B306" s="242" t="s">
        <v>427</v>
      </c>
      <c r="C306" s="253" t="s">
        <v>428</v>
      </c>
      <c r="D306" s="243" t="s">
        <v>194</v>
      </c>
      <c r="E306" s="244">
        <v>34.36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150</v>
      </c>
      <c r="T306" s="247" t="s">
        <v>151</v>
      </c>
      <c r="U306" s="231">
        <v>0.24</v>
      </c>
      <c r="V306" s="231">
        <f>ROUND(E306*U306,2)</f>
        <v>8.25</v>
      </c>
      <c r="W306" s="231"/>
      <c r="X306" s="231" t="s">
        <v>152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429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206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155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755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155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666</v>
      </c>
      <c r="D309" s="232"/>
      <c r="E309" s="233">
        <v>15.68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155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756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155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667</v>
      </c>
      <c r="D311" s="232"/>
      <c r="E311" s="233">
        <v>15.58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155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757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155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758</v>
      </c>
      <c r="D313" s="232"/>
      <c r="E313" s="233">
        <v>3.1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155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2.5" outlineLevel="1">
      <c r="A314" s="241">
        <v>66</v>
      </c>
      <c r="B314" s="242" t="s">
        <v>437</v>
      </c>
      <c r="C314" s="253" t="s">
        <v>438</v>
      </c>
      <c r="D314" s="243" t="s">
        <v>149</v>
      </c>
      <c r="E314" s="244">
        <v>48.793599999999998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5.0400000000000002E-3</v>
      </c>
      <c r="O314" s="246">
        <f>ROUND(E314*N314,2)</f>
        <v>0.25</v>
      </c>
      <c r="P314" s="246">
        <v>0</v>
      </c>
      <c r="Q314" s="246">
        <f>ROUND(E314*P314,2)</f>
        <v>0</v>
      </c>
      <c r="R314" s="246"/>
      <c r="S314" s="246" t="s">
        <v>150</v>
      </c>
      <c r="T314" s="247" t="s">
        <v>151</v>
      </c>
      <c r="U314" s="231">
        <v>0.98</v>
      </c>
      <c r="V314" s="231">
        <f>ROUND(E314*U314,2)</f>
        <v>47.82</v>
      </c>
      <c r="W314" s="231"/>
      <c r="X314" s="231" t="s">
        <v>152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429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439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155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730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155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586</v>
      </c>
      <c r="D317" s="232"/>
      <c r="E317" s="233">
        <v>16.47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155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176</v>
      </c>
      <c r="D318" s="232"/>
      <c r="E318" s="233">
        <v>0.35699999999999998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155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731</v>
      </c>
      <c r="D319" s="232"/>
      <c r="E319" s="233">
        <v>-9.6100000000000005E-2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155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588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155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589</v>
      </c>
      <c r="D321" s="232"/>
      <c r="E321" s="233">
        <v>16.195499999999999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155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176</v>
      </c>
      <c r="D322" s="232"/>
      <c r="E322" s="233">
        <v>0.35699999999999998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155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590</v>
      </c>
      <c r="D323" s="232"/>
      <c r="E323" s="233">
        <v>0.14399999999999999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155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733</v>
      </c>
      <c r="D324" s="232"/>
      <c r="E324" s="233">
        <v>-8.2799999999999999E-2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155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576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155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734</v>
      </c>
      <c r="D326" s="232"/>
      <c r="E326" s="233">
        <v>9.6880000000000006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155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176</v>
      </c>
      <c r="D327" s="232"/>
      <c r="E327" s="233">
        <v>0.35699999999999998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155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592</v>
      </c>
      <c r="D328" s="232"/>
      <c r="E328" s="233">
        <v>5.4039999999999999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155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1">
        <v>67</v>
      </c>
      <c r="B329" s="242" t="s">
        <v>440</v>
      </c>
      <c r="C329" s="253" t="s">
        <v>441</v>
      </c>
      <c r="D329" s="243" t="s">
        <v>149</v>
      </c>
      <c r="E329" s="244">
        <v>48.793599999999998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2.9999999999999997E-4</v>
      </c>
      <c r="O329" s="246">
        <f>ROUND(E329*N329,2)</f>
        <v>0.01</v>
      </c>
      <c r="P329" s="246">
        <v>0</v>
      </c>
      <c r="Q329" s="246">
        <f>ROUND(E329*P329,2)</f>
        <v>0</v>
      </c>
      <c r="R329" s="246"/>
      <c r="S329" s="246" t="s">
        <v>150</v>
      </c>
      <c r="T329" s="247" t="s">
        <v>151</v>
      </c>
      <c r="U329" s="231">
        <v>0</v>
      </c>
      <c r="V329" s="231">
        <f>ROUND(E329*U329,2)</f>
        <v>0</v>
      </c>
      <c r="W329" s="231"/>
      <c r="X329" s="231" t="s">
        <v>152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429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442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155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727</v>
      </c>
      <c r="D331" s="232"/>
      <c r="E331" s="233">
        <v>48.793599999999998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155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1">
        <v>68</v>
      </c>
      <c r="B332" s="242" t="s">
        <v>444</v>
      </c>
      <c r="C332" s="253" t="s">
        <v>445</v>
      </c>
      <c r="D332" s="243" t="s">
        <v>251</v>
      </c>
      <c r="E332" s="244">
        <v>1.3480000000000001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0</v>
      </c>
      <c r="O332" s="246">
        <f>ROUND(E332*N332,2)</f>
        <v>0</v>
      </c>
      <c r="P332" s="246">
        <v>0</v>
      </c>
      <c r="Q332" s="246">
        <f>ROUND(E332*P332,2)</f>
        <v>0</v>
      </c>
      <c r="R332" s="246"/>
      <c r="S332" s="246" t="s">
        <v>150</v>
      </c>
      <c r="T332" s="247" t="s">
        <v>151</v>
      </c>
      <c r="U332" s="231">
        <v>1.6</v>
      </c>
      <c r="V332" s="231">
        <f>ROUND(E332*U332,2)</f>
        <v>2.16</v>
      </c>
      <c r="W332" s="231"/>
      <c r="X332" s="231" t="s">
        <v>152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446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759</v>
      </c>
      <c r="D333" s="232"/>
      <c r="E333" s="233">
        <v>1.3480000000000001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155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1">
        <v>69</v>
      </c>
      <c r="B334" s="242" t="s">
        <v>448</v>
      </c>
      <c r="C334" s="253" t="s">
        <v>449</v>
      </c>
      <c r="D334" s="243" t="s">
        <v>149</v>
      </c>
      <c r="E334" s="244">
        <v>53.672960000000003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1.9199999999999998E-2</v>
      </c>
      <c r="O334" s="246">
        <f>ROUND(E334*N334,2)</f>
        <v>1.03</v>
      </c>
      <c r="P334" s="246">
        <v>0</v>
      </c>
      <c r="Q334" s="246">
        <f>ROUND(E334*P334,2)</f>
        <v>0</v>
      </c>
      <c r="R334" s="246" t="s">
        <v>275</v>
      </c>
      <c r="S334" s="246" t="s">
        <v>150</v>
      </c>
      <c r="T334" s="247" t="s">
        <v>151</v>
      </c>
      <c r="U334" s="231">
        <v>0</v>
      </c>
      <c r="V334" s="231">
        <f>ROUND(E334*U334,2)</f>
        <v>0</v>
      </c>
      <c r="W334" s="231"/>
      <c r="X334" s="231" t="s">
        <v>276</v>
      </c>
      <c r="Y334" s="212"/>
      <c r="Z334" s="212"/>
      <c r="AA334" s="212"/>
      <c r="AB334" s="212"/>
      <c r="AC334" s="212"/>
      <c r="AD334" s="212"/>
      <c r="AE334" s="212"/>
      <c r="AF334" s="212"/>
      <c r="AG334" s="212" t="s">
        <v>421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439</v>
      </c>
      <c r="D335" s="232"/>
      <c r="E335" s="233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155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462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155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760</v>
      </c>
      <c r="D337" s="232"/>
      <c r="E337" s="233">
        <v>53.672960000000003</v>
      </c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155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41">
        <v>70</v>
      </c>
      <c r="B338" s="242" t="s">
        <v>459</v>
      </c>
      <c r="C338" s="253" t="s">
        <v>460</v>
      </c>
      <c r="D338" s="243" t="s">
        <v>218</v>
      </c>
      <c r="E338" s="244">
        <v>126</v>
      </c>
      <c r="F338" s="245"/>
      <c r="G338" s="246">
        <f>ROUND(E338*F338,2)</f>
        <v>0</v>
      </c>
      <c r="H338" s="245"/>
      <c r="I338" s="246">
        <f>ROUND(E338*H338,2)</f>
        <v>0</v>
      </c>
      <c r="J338" s="245"/>
      <c r="K338" s="246">
        <f>ROUND(E338*J338,2)</f>
        <v>0</v>
      </c>
      <c r="L338" s="246">
        <v>21</v>
      </c>
      <c r="M338" s="246">
        <f>G338*(1+L338/100)</f>
        <v>0</v>
      </c>
      <c r="N338" s="246">
        <v>4.4999999999999999E-4</v>
      </c>
      <c r="O338" s="246">
        <f>ROUND(E338*N338,2)</f>
        <v>0.06</v>
      </c>
      <c r="P338" s="246">
        <v>0</v>
      </c>
      <c r="Q338" s="246">
        <f>ROUND(E338*P338,2)</f>
        <v>0</v>
      </c>
      <c r="R338" s="246" t="s">
        <v>275</v>
      </c>
      <c r="S338" s="246" t="s">
        <v>150</v>
      </c>
      <c r="T338" s="247" t="s">
        <v>151</v>
      </c>
      <c r="U338" s="231">
        <v>0</v>
      </c>
      <c r="V338" s="231">
        <f>ROUND(E338*U338,2)</f>
        <v>0</v>
      </c>
      <c r="W338" s="231"/>
      <c r="X338" s="231" t="s">
        <v>276</v>
      </c>
      <c r="Y338" s="212"/>
      <c r="Z338" s="212"/>
      <c r="AA338" s="212"/>
      <c r="AB338" s="212"/>
      <c r="AC338" s="212"/>
      <c r="AD338" s="212"/>
      <c r="AE338" s="212"/>
      <c r="AF338" s="212"/>
      <c r="AG338" s="212" t="s">
        <v>421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461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155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462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155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672</v>
      </c>
      <c r="D341" s="232"/>
      <c r="E341" s="233">
        <v>125.98667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155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761</v>
      </c>
      <c r="D342" s="232"/>
      <c r="E342" s="233">
        <v>1.333E-2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155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>
      <c r="A343" s="235" t="s">
        <v>145</v>
      </c>
      <c r="B343" s="236" t="s">
        <v>101</v>
      </c>
      <c r="C343" s="252" t="s">
        <v>102</v>
      </c>
      <c r="D343" s="237"/>
      <c r="E343" s="238"/>
      <c r="F343" s="239"/>
      <c r="G343" s="239">
        <f>SUMIF(AG344:AG378,"&lt;&gt;NOR",G344:G378)</f>
        <v>0</v>
      </c>
      <c r="H343" s="239"/>
      <c r="I343" s="239">
        <f>SUM(I344:I378)</f>
        <v>0</v>
      </c>
      <c r="J343" s="239"/>
      <c r="K343" s="239">
        <f>SUM(K344:K378)</f>
        <v>0</v>
      </c>
      <c r="L343" s="239"/>
      <c r="M343" s="239">
        <f>SUM(M344:M378)</f>
        <v>0</v>
      </c>
      <c r="N343" s="239"/>
      <c r="O343" s="239">
        <f>SUM(O344:O378)</f>
        <v>0.68</v>
      </c>
      <c r="P343" s="239"/>
      <c r="Q343" s="239">
        <f>SUM(Q344:Q378)</f>
        <v>0</v>
      </c>
      <c r="R343" s="239"/>
      <c r="S343" s="239"/>
      <c r="T343" s="240"/>
      <c r="U343" s="234"/>
      <c r="V343" s="234">
        <f>SUM(V344:V378)</f>
        <v>54.699999999999996</v>
      </c>
      <c r="W343" s="234"/>
      <c r="X343" s="234"/>
      <c r="AG343" t="s">
        <v>146</v>
      </c>
    </row>
    <row r="344" spans="1:60" outlineLevel="1">
      <c r="A344" s="241">
        <v>71</v>
      </c>
      <c r="B344" s="242" t="s">
        <v>440</v>
      </c>
      <c r="C344" s="253" t="s">
        <v>441</v>
      </c>
      <c r="D344" s="243" t="s">
        <v>149</v>
      </c>
      <c r="E344" s="244">
        <v>39.417999999999999</v>
      </c>
      <c r="F344" s="245"/>
      <c r="G344" s="246">
        <f>ROUND(E344*F344,2)</f>
        <v>0</v>
      </c>
      <c r="H344" s="245"/>
      <c r="I344" s="246">
        <f>ROUND(E344*H344,2)</f>
        <v>0</v>
      </c>
      <c r="J344" s="245"/>
      <c r="K344" s="246">
        <f>ROUND(E344*J344,2)</f>
        <v>0</v>
      </c>
      <c r="L344" s="246">
        <v>21</v>
      </c>
      <c r="M344" s="246">
        <f>G344*(1+L344/100)</f>
        <v>0</v>
      </c>
      <c r="N344" s="246">
        <v>2.9999999999999997E-4</v>
      </c>
      <c r="O344" s="246">
        <f>ROUND(E344*N344,2)</f>
        <v>0.01</v>
      </c>
      <c r="P344" s="246">
        <v>0</v>
      </c>
      <c r="Q344" s="246">
        <f>ROUND(E344*P344,2)</f>
        <v>0</v>
      </c>
      <c r="R344" s="246"/>
      <c r="S344" s="246" t="s">
        <v>150</v>
      </c>
      <c r="T344" s="247" t="s">
        <v>151</v>
      </c>
      <c r="U344" s="231">
        <v>0</v>
      </c>
      <c r="V344" s="231">
        <f>ROUND(E344*U344,2)</f>
        <v>0</v>
      </c>
      <c r="W344" s="231"/>
      <c r="X344" s="231" t="s">
        <v>152</v>
      </c>
      <c r="Y344" s="212"/>
      <c r="Z344" s="212"/>
      <c r="AA344" s="212"/>
      <c r="AB344" s="212"/>
      <c r="AC344" s="212"/>
      <c r="AD344" s="212"/>
      <c r="AE344" s="212"/>
      <c r="AF344" s="212"/>
      <c r="AG344" s="212" t="s">
        <v>429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465</v>
      </c>
      <c r="D345" s="232"/>
      <c r="E345" s="233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155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674</v>
      </c>
      <c r="D346" s="232"/>
      <c r="E346" s="233">
        <v>39.417999999999999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155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>
      <c r="A347" s="241">
        <v>72</v>
      </c>
      <c r="B347" s="242" t="s">
        <v>467</v>
      </c>
      <c r="C347" s="253" t="s">
        <v>468</v>
      </c>
      <c r="D347" s="243" t="s">
        <v>149</v>
      </c>
      <c r="E347" s="244">
        <v>39.417999999999999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6">
        <v>4.7800000000000004E-3</v>
      </c>
      <c r="O347" s="246">
        <f>ROUND(E347*N347,2)</f>
        <v>0.19</v>
      </c>
      <c r="P347" s="246">
        <v>0</v>
      </c>
      <c r="Q347" s="246">
        <f>ROUND(E347*P347,2)</f>
        <v>0</v>
      </c>
      <c r="R347" s="246"/>
      <c r="S347" s="246" t="s">
        <v>150</v>
      </c>
      <c r="T347" s="247" t="s">
        <v>151</v>
      </c>
      <c r="U347" s="231">
        <v>1.17</v>
      </c>
      <c r="V347" s="231">
        <f>ROUND(E347*U347,2)</f>
        <v>46.12</v>
      </c>
      <c r="W347" s="231"/>
      <c r="X347" s="231" t="s">
        <v>152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429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469</v>
      </c>
      <c r="D348" s="232"/>
      <c r="E348" s="233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155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729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155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577</v>
      </c>
      <c r="D350" s="232"/>
      <c r="E350" s="233">
        <v>11.417999999999999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155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578</v>
      </c>
      <c r="D351" s="232"/>
      <c r="E351" s="233">
        <v>3.3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155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579</v>
      </c>
      <c r="D352" s="232"/>
      <c r="E352" s="233">
        <v>7.72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155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580</v>
      </c>
      <c r="D353" s="232"/>
      <c r="E353" s="233">
        <v>5.6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581</v>
      </c>
      <c r="D354" s="232"/>
      <c r="E354" s="233">
        <v>4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155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582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155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583</v>
      </c>
      <c r="D356" s="232"/>
      <c r="E356" s="233">
        <v>7.2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155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584</v>
      </c>
      <c r="D357" s="232"/>
      <c r="E357" s="233">
        <v>0.18</v>
      </c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155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2.5" outlineLevel="1">
      <c r="A358" s="241">
        <v>73</v>
      </c>
      <c r="B358" s="242" t="s">
        <v>476</v>
      </c>
      <c r="C358" s="253" t="s">
        <v>477</v>
      </c>
      <c r="D358" s="243" t="s">
        <v>194</v>
      </c>
      <c r="E358" s="244">
        <v>62.58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6">
        <v>0</v>
      </c>
      <c r="O358" s="246">
        <f>ROUND(E358*N358,2)</f>
        <v>0</v>
      </c>
      <c r="P358" s="246">
        <v>0</v>
      </c>
      <c r="Q358" s="246">
        <f>ROUND(E358*P358,2)</f>
        <v>0</v>
      </c>
      <c r="R358" s="246"/>
      <c r="S358" s="246" t="s">
        <v>150</v>
      </c>
      <c r="T358" s="247" t="s">
        <v>151</v>
      </c>
      <c r="U358" s="231">
        <v>0.12</v>
      </c>
      <c r="V358" s="231">
        <f>ROUND(E358*U358,2)</f>
        <v>7.51</v>
      </c>
      <c r="W358" s="231"/>
      <c r="X358" s="231" t="s">
        <v>152</v>
      </c>
      <c r="Y358" s="212"/>
      <c r="Z358" s="212"/>
      <c r="AA358" s="212"/>
      <c r="AB358" s="212"/>
      <c r="AC358" s="212"/>
      <c r="AD358" s="212"/>
      <c r="AE358" s="212"/>
      <c r="AF358" s="212"/>
      <c r="AG358" s="212" t="s">
        <v>153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675</v>
      </c>
      <c r="D359" s="232"/>
      <c r="E359" s="233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155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469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155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729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155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676</v>
      </c>
      <c r="D362" s="232"/>
      <c r="E362" s="233">
        <v>13.52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155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677</v>
      </c>
      <c r="D363" s="232"/>
      <c r="E363" s="233">
        <v>8.6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155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678</v>
      </c>
      <c r="D364" s="232"/>
      <c r="E364" s="233">
        <v>7.86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155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679</v>
      </c>
      <c r="D365" s="232"/>
      <c r="E365" s="233">
        <v>6.8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155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680</v>
      </c>
      <c r="D366" s="232"/>
      <c r="E366" s="233">
        <v>6</v>
      </c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155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582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155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681</v>
      </c>
      <c r="D368" s="232"/>
      <c r="E368" s="233">
        <v>19.600000000000001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155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682</v>
      </c>
      <c r="D369" s="232"/>
      <c r="E369" s="233">
        <v>0.2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155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74</v>
      </c>
      <c r="B370" s="242" t="s">
        <v>481</v>
      </c>
      <c r="C370" s="253" t="s">
        <v>482</v>
      </c>
      <c r="D370" s="243" t="s">
        <v>251</v>
      </c>
      <c r="E370" s="244">
        <v>0.67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0</v>
      </c>
      <c r="O370" s="246">
        <f>ROUND(E370*N370,2)</f>
        <v>0</v>
      </c>
      <c r="P370" s="246">
        <v>0</v>
      </c>
      <c r="Q370" s="246">
        <f>ROUND(E370*P370,2)</f>
        <v>0</v>
      </c>
      <c r="R370" s="246"/>
      <c r="S370" s="246" t="s">
        <v>150</v>
      </c>
      <c r="T370" s="247" t="s">
        <v>151</v>
      </c>
      <c r="U370" s="231">
        <v>1.6</v>
      </c>
      <c r="V370" s="231">
        <f>ROUND(E370*U370,2)</f>
        <v>1.07</v>
      </c>
      <c r="W370" s="231"/>
      <c r="X370" s="231" t="s">
        <v>152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429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683</v>
      </c>
      <c r="D371" s="232"/>
      <c r="E371" s="233">
        <v>0.67</v>
      </c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155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41">
        <v>75</v>
      </c>
      <c r="B372" s="242" t="s">
        <v>484</v>
      </c>
      <c r="C372" s="253" t="s">
        <v>485</v>
      </c>
      <c r="D372" s="243" t="s">
        <v>194</v>
      </c>
      <c r="E372" s="244">
        <v>68.837999999999994</v>
      </c>
      <c r="F372" s="245"/>
      <c r="G372" s="246">
        <f>ROUND(E372*F372,2)</f>
        <v>0</v>
      </c>
      <c r="H372" s="245"/>
      <c r="I372" s="246">
        <f>ROUND(E372*H372,2)</f>
        <v>0</v>
      </c>
      <c r="J372" s="245"/>
      <c r="K372" s="246">
        <f>ROUND(E372*J372,2)</f>
        <v>0</v>
      </c>
      <c r="L372" s="246">
        <v>21</v>
      </c>
      <c r="M372" s="246">
        <f>G372*(1+L372/100)</f>
        <v>0</v>
      </c>
      <c r="N372" s="246">
        <v>2.2000000000000001E-4</v>
      </c>
      <c r="O372" s="246">
        <f>ROUND(E372*N372,2)</f>
        <v>0.02</v>
      </c>
      <c r="P372" s="246">
        <v>0</v>
      </c>
      <c r="Q372" s="246">
        <f>ROUND(E372*P372,2)</f>
        <v>0</v>
      </c>
      <c r="R372" s="246" t="s">
        <v>275</v>
      </c>
      <c r="S372" s="246" t="s">
        <v>150</v>
      </c>
      <c r="T372" s="247" t="s">
        <v>151</v>
      </c>
      <c r="U372" s="231">
        <v>0</v>
      </c>
      <c r="V372" s="231">
        <f>ROUND(E372*U372,2)</f>
        <v>0</v>
      </c>
      <c r="W372" s="231"/>
      <c r="X372" s="231" t="s">
        <v>276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277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462</v>
      </c>
      <c r="D373" s="232"/>
      <c r="E373" s="233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155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684</v>
      </c>
      <c r="D374" s="232"/>
      <c r="E374" s="233">
        <v>68.837999999999994</v>
      </c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155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41">
        <v>76</v>
      </c>
      <c r="B375" s="242" t="s">
        <v>489</v>
      </c>
      <c r="C375" s="253" t="s">
        <v>490</v>
      </c>
      <c r="D375" s="243" t="s">
        <v>149</v>
      </c>
      <c r="E375" s="244">
        <v>43.3598</v>
      </c>
      <c r="F375" s="245"/>
      <c r="G375" s="246">
        <f>ROUND(E375*F375,2)</f>
        <v>0</v>
      </c>
      <c r="H375" s="245"/>
      <c r="I375" s="246">
        <f>ROUND(E375*H375,2)</f>
        <v>0</v>
      </c>
      <c r="J375" s="245"/>
      <c r="K375" s="246">
        <f>ROUND(E375*J375,2)</f>
        <v>0</v>
      </c>
      <c r="L375" s="246">
        <v>21</v>
      </c>
      <c r="M375" s="246">
        <f>G375*(1+L375/100)</f>
        <v>0</v>
      </c>
      <c r="N375" s="246">
        <v>1.0500000000000001E-2</v>
      </c>
      <c r="O375" s="246">
        <f>ROUND(E375*N375,2)</f>
        <v>0.46</v>
      </c>
      <c r="P375" s="246">
        <v>0</v>
      </c>
      <c r="Q375" s="246">
        <f>ROUND(E375*P375,2)</f>
        <v>0</v>
      </c>
      <c r="R375" s="246" t="s">
        <v>275</v>
      </c>
      <c r="S375" s="246" t="s">
        <v>150</v>
      </c>
      <c r="T375" s="247" t="s">
        <v>151</v>
      </c>
      <c r="U375" s="231">
        <v>0</v>
      </c>
      <c r="V375" s="231">
        <f>ROUND(E375*U375,2)</f>
        <v>0</v>
      </c>
      <c r="W375" s="231"/>
      <c r="X375" s="231" t="s">
        <v>276</v>
      </c>
      <c r="Y375" s="212"/>
      <c r="Z375" s="212"/>
      <c r="AA375" s="212"/>
      <c r="AB375" s="212"/>
      <c r="AC375" s="212"/>
      <c r="AD375" s="212"/>
      <c r="AE375" s="212"/>
      <c r="AF375" s="212"/>
      <c r="AG375" s="212" t="s">
        <v>491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469</v>
      </c>
      <c r="D376" s="232"/>
      <c r="E376" s="233"/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155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462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155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685</v>
      </c>
      <c r="D378" s="232"/>
      <c r="E378" s="233">
        <v>43.3598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155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>
      <c r="A379" s="235" t="s">
        <v>145</v>
      </c>
      <c r="B379" s="236" t="s">
        <v>103</v>
      </c>
      <c r="C379" s="252" t="s">
        <v>104</v>
      </c>
      <c r="D379" s="237"/>
      <c r="E379" s="238"/>
      <c r="F379" s="239"/>
      <c r="G379" s="239">
        <f>SUMIF(AG380:AG411,"&lt;&gt;NOR",G380:G411)</f>
        <v>0</v>
      </c>
      <c r="H379" s="239"/>
      <c r="I379" s="239">
        <f>SUM(I380:I411)</f>
        <v>0</v>
      </c>
      <c r="J379" s="239"/>
      <c r="K379" s="239">
        <f>SUM(K380:K411)</f>
        <v>0</v>
      </c>
      <c r="L379" s="239"/>
      <c r="M379" s="239">
        <f>SUM(M380:M411)</f>
        <v>0</v>
      </c>
      <c r="N379" s="239"/>
      <c r="O379" s="239">
        <f>SUM(O380:O411)</f>
        <v>0.02</v>
      </c>
      <c r="P379" s="239"/>
      <c r="Q379" s="239">
        <f>SUM(Q380:Q411)</f>
        <v>0</v>
      </c>
      <c r="R379" s="239"/>
      <c r="S379" s="239"/>
      <c r="T379" s="240"/>
      <c r="U379" s="234"/>
      <c r="V379" s="234">
        <f>SUM(V380:V411)</f>
        <v>11.59</v>
      </c>
      <c r="W379" s="234"/>
      <c r="X379" s="234"/>
      <c r="AG379" t="s">
        <v>146</v>
      </c>
    </row>
    <row r="380" spans="1:60" outlineLevel="1">
      <c r="A380" s="241">
        <v>77</v>
      </c>
      <c r="B380" s="242" t="s">
        <v>494</v>
      </c>
      <c r="C380" s="253" t="s">
        <v>495</v>
      </c>
      <c r="D380" s="243" t="s">
        <v>149</v>
      </c>
      <c r="E380" s="244">
        <v>1.47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6">
        <v>2.2000000000000001E-4</v>
      </c>
      <c r="O380" s="246">
        <f>ROUND(E380*N380,2)</f>
        <v>0</v>
      </c>
      <c r="P380" s="246">
        <v>0</v>
      </c>
      <c r="Q380" s="246">
        <f>ROUND(E380*P380,2)</f>
        <v>0</v>
      </c>
      <c r="R380" s="246"/>
      <c r="S380" s="246" t="s">
        <v>150</v>
      </c>
      <c r="T380" s="247" t="s">
        <v>151</v>
      </c>
      <c r="U380" s="231">
        <v>0.09</v>
      </c>
      <c r="V380" s="231">
        <f>ROUND(E380*U380,2)</f>
        <v>0.13</v>
      </c>
      <c r="W380" s="231"/>
      <c r="X380" s="231" t="s">
        <v>152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153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496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155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762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155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687</v>
      </c>
      <c r="D383" s="232"/>
      <c r="E383" s="233">
        <v>0.73499999999999999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155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763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155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687</v>
      </c>
      <c r="D385" s="232"/>
      <c r="E385" s="233">
        <v>0.73499999999999999</v>
      </c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155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41">
        <v>78</v>
      </c>
      <c r="B386" s="242" t="s">
        <v>690</v>
      </c>
      <c r="C386" s="253" t="s">
        <v>691</v>
      </c>
      <c r="D386" s="243" t="s">
        <v>149</v>
      </c>
      <c r="E386" s="244">
        <v>46.89</v>
      </c>
      <c r="F386" s="245"/>
      <c r="G386" s="246">
        <f>ROUND(E386*F386,2)</f>
        <v>0</v>
      </c>
      <c r="H386" s="245"/>
      <c r="I386" s="246">
        <f>ROUND(E386*H386,2)</f>
        <v>0</v>
      </c>
      <c r="J386" s="245"/>
      <c r="K386" s="246">
        <f>ROUND(E386*J386,2)</f>
        <v>0</v>
      </c>
      <c r="L386" s="246">
        <v>21</v>
      </c>
      <c r="M386" s="246">
        <f>G386*(1+L386/100)</f>
        <v>0</v>
      </c>
      <c r="N386" s="246">
        <v>1.0000000000000001E-5</v>
      </c>
      <c r="O386" s="246">
        <f>ROUND(E386*N386,2)</f>
        <v>0</v>
      </c>
      <c r="P386" s="246">
        <v>0</v>
      </c>
      <c r="Q386" s="246">
        <f>ROUND(E386*P386,2)</f>
        <v>0</v>
      </c>
      <c r="R386" s="246"/>
      <c r="S386" s="246" t="s">
        <v>150</v>
      </c>
      <c r="T386" s="247" t="s">
        <v>151</v>
      </c>
      <c r="U386" s="231">
        <v>7.0000000000000007E-2</v>
      </c>
      <c r="V386" s="231">
        <f>ROUND(E386*U386,2)</f>
        <v>3.28</v>
      </c>
      <c r="W386" s="231"/>
      <c r="X386" s="231" t="s">
        <v>152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153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692</v>
      </c>
      <c r="D387" s="232"/>
      <c r="E387" s="233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155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730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155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693</v>
      </c>
      <c r="D389" s="232"/>
      <c r="E389" s="233">
        <v>25.47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155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694</v>
      </c>
      <c r="D390" s="232"/>
      <c r="E390" s="233">
        <v>0.45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155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695</v>
      </c>
      <c r="D391" s="232"/>
      <c r="E391" s="233">
        <v>-2.4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155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732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155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696</v>
      </c>
      <c r="D393" s="232"/>
      <c r="E393" s="233">
        <v>25.32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155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694</v>
      </c>
      <c r="D394" s="232"/>
      <c r="E394" s="233">
        <v>0.45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155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695</v>
      </c>
      <c r="D395" s="232"/>
      <c r="E395" s="233">
        <v>-2.4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155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41">
        <v>79</v>
      </c>
      <c r="B396" s="242" t="s">
        <v>697</v>
      </c>
      <c r="C396" s="253" t="s">
        <v>698</v>
      </c>
      <c r="D396" s="243" t="s">
        <v>149</v>
      </c>
      <c r="E396" s="244">
        <v>46.89</v>
      </c>
      <c r="F396" s="245"/>
      <c r="G396" s="246">
        <f>ROUND(E396*F396,2)</f>
        <v>0</v>
      </c>
      <c r="H396" s="245"/>
      <c r="I396" s="246">
        <f>ROUND(E396*H396,2)</f>
        <v>0</v>
      </c>
      <c r="J396" s="245"/>
      <c r="K396" s="246">
        <f>ROUND(E396*J396,2)</f>
        <v>0</v>
      </c>
      <c r="L396" s="246">
        <v>21</v>
      </c>
      <c r="M396" s="246">
        <f>G396*(1+L396/100)</f>
        <v>0</v>
      </c>
      <c r="N396" s="246">
        <v>4.6999999999999999E-4</v>
      </c>
      <c r="O396" s="246">
        <f>ROUND(E396*N396,2)</f>
        <v>0.02</v>
      </c>
      <c r="P396" s="246">
        <v>0</v>
      </c>
      <c r="Q396" s="246">
        <f>ROUND(E396*P396,2)</f>
        <v>0</v>
      </c>
      <c r="R396" s="246"/>
      <c r="S396" s="246" t="s">
        <v>150</v>
      </c>
      <c r="T396" s="247" t="s">
        <v>151</v>
      </c>
      <c r="U396" s="231">
        <v>0.17</v>
      </c>
      <c r="V396" s="231">
        <f>ROUND(E396*U396,2)</f>
        <v>7.97</v>
      </c>
      <c r="W396" s="231"/>
      <c r="X396" s="231" t="s">
        <v>152</v>
      </c>
      <c r="Y396" s="212"/>
      <c r="Z396" s="212"/>
      <c r="AA396" s="212"/>
      <c r="AB396" s="212"/>
      <c r="AC396" s="212"/>
      <c r="AD396" s="212"/>
      <c r="AE396" s="212"/>
      <c r="AF396" s="212"/>
      <c r="AG396" s="212" t="s">
        <v>153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699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155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730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155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693</v>
      </c>
      <c r="D399" s="232"/>
      <c r="E399" s="233">
        <v>25.47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155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694</v>
      </c>
      <c r="D400" s="232"/>
      <c r="E400" s="233">
        <v>0.45</v>
      </c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155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695</v>
      </c>
      <c r="D401" s="232"/>
      <c r="E401" s="233">
        <v>-2.4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155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732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155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696</v>
      </c>
      <c r="D403" s="232"/>
      <c r="E403" s="233">
        <v>25.32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155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694</v>
      </c>
      <c r="D404" s="232"/>
      <c r="E404" s="233">
        <v>0.45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155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695</v>
      </c>
      <c r="D405" s="232"/>
      <c r="E405" s="233">
        <v>-2.4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155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80</v>
      </c>
      <c r="B406" s="242" t="s">
        <v>498</v>
      </c>
      <c r="C406" s="253" t="s">
        <v>499</v>
      </c>
      <c r="D406" s="243" t="s">
        <v>149</v>
      </c>
      <c r="E406" s="244">
        <v>1.47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6.9999999999999994E-5</v>
      </c>
      <c r="O406" s="246">
        <f>ROUND(E406*N406,2)</f>
        <v>0</v>
      </c>
      <c r="P406" s="246">
        <v>0</v>
      </c>
      <c r="Q406" s="246">
        <f>ROUND(E406*P406,2)</f>
        <v>0</v>
      </c>
      <c r="R406" s="246"/>
      <c r="S406" s="246" t="s">
        <v>150</v>
      </c>
      <c r="T406" s="247" t="s">
        <v>151</v>
      </c>
      <c r="U406" s="231">
        <v>0.14000000000000001</v>
      </c>
      <c r="V406" s="231">
        <f>ROUND(E406*U406,2)</f>
        <v>0.21</v>
      </c>
      <c r="W406" s="231"/>
      <c r="X406" s="231" t="s">
        <v>152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153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500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155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762</v>
      </c>
      <c r="D408" s="232"/>
      <c r="E408" s="233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155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687</v>
      </c>
      <c r="D409" s="232"/>
      <c r="E409" s="233">
        <v>0.73499999999999999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155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763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155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687</v>
      </c>
      <c r="D411" s="232"/>
      <c r="E411" s="233">
        <v>0.73499999999999999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155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5" t="s">
        <v>145</v>
      </c>
      <c r="B412" s="236" t="s">
        <v>105</v>
      </c>
      <c r="C412" s="252" t="s">
        <v>106</v>
      </c>
      <c r="D412" s="237"/>
      <c r="E412" s="238"/>
      <c r="F412" s="239"/>
      <c r="G412" s="239">
        <f>SUMIF(AG413:AG453,"&lt;&gt;NOR",G413:G453)</f>
        <v>0</v>
      </c>
      <c r="H412" s="239"/>
      <c r="I412" s="239">
        <f>SUM(I413:I453)</f>
        <v>0</v>
      </c>
      <c r="J412" s="239"/>
      <c r="K412" s="239">
        <f>SUM(K413:K453)</f>
        <v>0</v>
      </c>
      <c r="L412" s="239"/>
      <c r="M412" s="239">
        <f>SUM(M413:M453)</f>
        <v>0</v>
      </c>
      <c r="N412" s="239"/>
      <c r="O412" s="239">
        <f>SUM(O413:O453)</f>
        <v>0.03</v>
      </c>
      <c r="P412" s="239"/>
      <c r="Q412" s="239">
        <f>SUM(Q413:Q453)</f>
        <v>0</v>
      </c>
      <c r="R412" s="239"/>
      <c r="S412" s="239"/>
      <c r="T412" s="240"/>
      <c r="U412" s="234"/>
      <c r="V412" s="234">
        <f>SUM(V413:V453)</f>
        <v>28.17</v>
      </c>
      <c r="W412" s="234"/>
      <c r="X412" s="234"/>
      <c r="AG412" t="s">
        <v>146</v>
      </c>
    </row>
    <row r="413" spans="1:60" outlineLevel="1">
      <c r="A413" s="241">
        <v>81</v>
      </c>
      <c r="B413" s="242" t="s">
        <v>501</v>
      </c>
      <c r="C413" s="253" t="s">
        <v>502</v>
      </c>
      <c r="D413" s="243" t="s">
        <v>149</v>
      </c>
      <c r="E413" s="244">
        <v>131.85939999999999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0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150</v>
      </c>
      <c r="T413" s="247" t="s">
        <v>151</v>
      </c>
      <c r="U413" s="231">
        <v>7.0000000000000007E-2</v>
      </c>
      <c r="V413" s="231">
        <f>ROUND(E413*U413,2)</f>
        <v>9.23</v>
      </c>
      <c r="W413" s="231"/>
      <c r="X413" s="231" t="s">
        <v>152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153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701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155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730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155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702</v>
      </c>
      <c r="D416" s="232"/>
      <c r="E416" s="233">
        <v>29.375399999999999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155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703</v>
      </c>
      <c r="D417" s="232"/>
      <c r="E417" s="233">
        <v>0.41399999999999998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155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704</v>
      </c>
      <c r="D418" s="232"/>
      <c r="E418" s="233">
        <v>-0.8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155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705</v>
      </c>
      <c r="D419" s="232"/>
      <c r="E419" s="233">
        <v>16.827000000000002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155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587</v>
      </c>
      <c r="D420" s="232"/>
      <c r="E420" s="233">
        <v>-8.0600000000000005E-2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155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732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155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706</v>
      </c>
      <c r="D422" s="232"/>
      <c r="E422" s="233">
        <v>29.202400000000001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155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703</v>
      </c>
      <c r="D423" s="232"/>
      <c r="E423" s="233">
        <v>0.41399999999999998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155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704</v>
      </c>
      <c r="D424" s="232"/>
      <c r="E424" s="233">
        <v>-0.8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155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707</v>
      </c>
      <c r="D425" s="232"/>
      <c r="E425" s="233">
        <v>16.552499999999998</v>
      </c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155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516</v>
      </c>
      <c r="D426" s="232"/>
      <c r="E426" s="233">
        <v>-0.1053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155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729</v>
      </c>
      <c r="D427" s="232"/>
      <c r="E427" s="233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155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708</v>
      </c>
      <c r="D428" s="232"/>
      <c r="E428" s="233">
        <v>11.6256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155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709</v>
      </c>
      <c r="D429" s="232"/>
      <c r="E429" s="233">
        <v>-0.36</v>
      </c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155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710</v>
      </c>
      <c r="D430" s="232"/>
      <c r="E430" s="233">
        <v>9.0440000000000005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155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511</v>
      </c>
      <c r="D431" s="232"/>
      <c r="E431" s="233">
        <v>-4.2363999999999997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155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4" t="s">
        <v>711</v>
      </c>
      <c r="D432" s="232"/>
      <c r="E432" s="233">
        <v>0.89100000000000001</v>
      </c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155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712</v>
      </c>
      <c r="D433" s="232"/>
      <c r="E433" s="233">
        <v>1.24</v>
      </c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155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713</v>
      </c>
      <c r="D434" s="232"/>
      <c r="E434" s="233">
        <v>9.52</v>
      </c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155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714</v>
      </c>
      <c r="D435" s="232"/>
      <c r="E435" s="233">
        <v>4.7477999999999998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155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715</v>
      </c>
      <c r="D436" s="232"/>
      <c r="E436" s="233">
        <v>0.34</v>
      </c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155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716</v>
      </c>
      <c r="D437" s="232"/>
      <c r="E437" s="233">
        <v>3.444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155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717</v>
      </c>
      <c r="D438" s="232"/>
      <c r="E438" s="233">
        <v>-1.08</v>
      </c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155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718</v>
      </c>
      <c r="D439" s="232"/>
      <c r="E439" s="233">
        <v>5.6840000000000002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155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41">
        <v>82</v>
      </c>
      <c r="B440" s="242" t="s">
        <v>517</v>
      </c>
      <c r="C440" s="253" t="s">
        <v>518</v>
      </c>
      <c r="D440" s="243" t="s">
        <v>149</v>
      </c>
      <c r="E440" s="244">
        <v>131.85939999999999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6">
        <v>6.9999999999999994E-5</v>
      </c>
      <c r="O440" s="246">
        <f>ROUND(E440*N440,2)</f>
        <v>0.01</v>
      </c>
      <c r="P440" s="246">
        <v>0</v>
      </c>
      <c r="Q440" s="246">
        <f>ROUND(E440*P440,2)</f>
        <v>0</v>
      </c>
      <c r="R440" s="246"/>
      <c r="S440" s="246" t="s">
        <v>150</v>
      </c>
      <c r="T440" s="247" t="s">
        <v>151</v>
      </c>
      <c r="U440" s="231">
        <v>0.03</v>
      </c>
      <c r="V440" s="231">
        <f>ROUND(E440*U440,2)</f>
        <v>3.96</v>
      </c>
      <c r="W440" s="231"/>
      <c r="X440" s="231" t="s">
        <v>152</v>
      </c>
      <c r="Y440" s="212"/>
      <c r="Z440" s="212"/>
      <c r="AA440" s="212"/>
      <c r="AB440" s="212"/>
      <c r="AC440" s="212"/>
      <c r="AD440" s="212"/>
      <c r="AE440" s="212"/>
      <c r="AF440" s="212"/>
      <c r="AG440" s="212" t="s">
        <v>153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519</v>
      </c>
      <c r="D441" s="232"/>
      <c r="E441" s="233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155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520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155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719</v>
      </c>
      <c r="D443" s="232"/>
      <c r="E443" s="233">
        <v>131.85939999999999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155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41">
        <v>83</v>
      </c>
      <c r="B444" s="242" t="s">
        <v>524</v>
      </c>
      <c r="C444" s="253" t="s">
        <v>525</v>
      </c>
      <c r="D444" s="243" t="s">
        <v>149</v>
      </c>
      <c r="E444" s="244">
        <v>131.85939999999999</v>
      </c>
      <c r="F444" s="245"/>
      <c r="G444" s="246">
        <f>ROUND(E444*F444,2)</f>
        <v>0</v>
      </c>
      <c r="H444" s="245"/>
      <c r="I444" s="246">
        <f>ROUND(E444*H444,2)</f>
        <v>0</v>
      </c>
      <c r="J444" s="245"/>
      <c r="K444" s="246">
        <f>ROUND(E444*J444,2)</f>
        <v>0</v>
      </c>
      <c r="L444" s="246">
        <v>21</v>
      </c>
      <c r="M444" s="246">
        <f>G444*(1+L444/100)</f>
        <v>0</v>
      </c>
      <c r="N444" s="246">
        <v>1.3999999999999999E-4</v>
      </c>
      <c r="O444" s="246">
        <f>ROUND(E444*N444,2)</f>
        <v>0.02</v>
      </c>
      <c r="P444" s="246">
        <v>0</v>
      </c>
      <c r="Q444" s="246">
        <f>ROUND(E444*P444,2)</f>
        <v>0</v>
      </c>
      <c r="R444" s="246"/>
      <c r="S444" s="246" t="s">
        <v>150</v>
      </c>
      <c r="T444" s="247" t="s">
        <v>151</v>
      </c>
      <c r="U444" s="231">
        <v>0.1</v>
      </c>
      <c r="V444" s="231">
        <f>ROUND(E444*U444,2)</f>
        <v>13.19</v>
      </c>
      <c r="W444" s="231"/>
      <c r="X444" s="231" t="s">
        <v>152</v>
      </c>
      <c r="Y444" s="212"/>
      <c r="Z444" s="212"/>
      <c r="AA444" s="212"/>
      <c r="AB444" s="212"/>
      <c r="AC444" s="212"/>
      <c r="AD444" s="212"/>
      <c r="AE444" s="212"/>
      <c r="AF444" s="212"/>
      <c r="AG444" s="212" t="s">
        <v>153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526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155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520</v>
      </c>
      <c r="D446" s="232"/>
      <c r="E446" s="233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155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719</v>
      </c>
      <c r="D447" s="232"/>
      <c r="E447" s="233">
        <v>131.85939999999999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155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41">
        <v>84</v>
      </c>
      <c r="B448" s="242" t="s">
        <v>528</v>
      </c>
      <c r="C448" s="253" t="s">
        <v>529</v>
      </c>
      <c r="D448" s="243" t="s">
        <v>149</v>
      </c>
      <c r="E448" s="244">
        <v>178.74940000000001</v>
      </c>
      <c r="F448" s="245"/>
      <c r="G448" s="246">
        <f>ROUND(E448*F448,2)</f>
        <v>0</v>
      </c>
      <c r="H448" s="245"/>
      <c r="I448" s="246">
        <f>ROUND(E448*H448,2)</f>
        <v>0</v>
      </c>
      <c r="J448" s="245"/>
      <c r="K448" s="246">
        <f>ROUND(E448*J448,2)</f>
        <v>0</v>
      </c>
      <c r="L448" s="246">
        <v>21</v>
      </c>
      <c r="M448" s="246">
        <f>G448*(1+L448/100)</f>
        <v>0</v>
      </c>
      <c r="N448" s="246">
        <v>0</v>
      </c>
      <c r="O448" s="246">
        <f>ROUND(E448*N448,2)</f>
        <v>0</v>
      </c>
      <c r="P448" s="246">
        <v>0</v>
      </c>
      <c r="Q448" s="246">
        <f>ROUND(E448*P448,2)</f>
        <v>0</v>
      </c>
      <c r="R448" s="246"/>
      <c r="S448" s="246" t="s">
        <v>150</v>
      </c>
      <c r="T448" s="247" t="s">
        <v>151</v>
      </c>
      <c r="U448" s="231">
        <v>0.01</v>
      </c>
      <c r="V448" s="231">
        <f>ROUND(E448*U448,2)</f>
        <v>1.79</v>
      </c>
      <c r="W448" s="231"/>
      <c r="X448" s="231" t="s">
        <v>152</v>
      </c>
      <c r="Y448" s="212"/>
      <c r="Z448" s="212"/>
      <c r="AA448" s="212"/>
      <c r="AB448" s="212"/>
      <c r="AC448" s="212"/>
      <c r="AD448" s="212"/>
      <c r="AE448" s="212"/>
      <c r="AF448" s="212"/>
      <c r="AG448" s="212" t="s">
        <v>153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530</v>
      </c>
      <c r="D449" s="232"/>
      <c r="E449" s="233"/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155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531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155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719</v>
      </c>
      <c r="D451" s="232"/>
      <c r="E451" s="233">
        <v>131.85939999999999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155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720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155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721</v>
      </c>
      <c r="D453" s="232"/>
      <c r="E453" s="233">
        <v>46.89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155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>
      <c r="A454" s="235" t="s">
        <v>145</v>
      </c>
      <c r="B454" s="236" t="s">
        <v>116</v>
      </c>
      <c r="C454" s="252" t="s">
        <v>80</v>
      </c>
      <c r="D454" s="237"/>
      <c r="E454" s="238"/>
      <c r="F454" s="239"/>
      <c r="G454" s="239">
        <f>SUMIF(AG455:AG475,"&lt;&gt;NOR",G455:G475)</f>
        <v>0</v>
      </c>
      <c r="H454" s="239"/>
      <c r="I454" s="239">
        <f>SUM(I455:I475)</f>
        <v>0</v>
      </c>
      <c r="J454" s="239"/>
      <c r="K454" s="239">
        <f>SUM(K455:K475)</f>
        <v>0</v>
      </c>
      <c r="L454" s="239"/>
      <c r="M454" s="239">
        <f>SUM(M455:M475)</f>
        <v>0</v>
      </c>
      <c r="N454" s="239"/>
      <c r="O454" s="239">
        <f>SUM(O455:O475)</f>
        <v>0</v>
      </c>
      <c r="P454" s="239"/>
      <c r="Q454" s="239">
        <f>SUM(Q455:Q475)</f>
        <v>0</v>
      </c>
      <c r="R454" s="239"/>
      <c r="S454" s="239"/>
      <c r="T454" s="240"/>
      <c r="U454" s="234"/>
      <c r="V454" s="234">
        <f>SUM(V455:V475)</f>
        <v>8.0300000000000011</v>
      </c>
      <c r="W454" s="234"/>
      <c r="X454" s="234"/>
      <c r="AG454" t="s">
        <v>146</v>
      </c>
    </row>
    <row r="455" spans="1:60" outlineLevel="1">
      <c r="A455" s="241">
        <v>85</v>
      </c>
      <c r="B455" s="242" t="s">
        <v>532</v>
      </c>
      <c r="C455" s="253" t="s">
        <v>533</v>
      </c>
      <c r="D455" s="243" t="s">
        <v>251</v>
      </c>
      <c r="E455" s="244">
        <v>3.403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6">
        <v>0</v>
      </c>
      <c r="O455" s="246">
        <f>ROUND(E455*N455,2)</f>
        <v>0</v>
      </c>
      <c r="P455" s="246">
        <v>0</v>
      </c>
      <c r="Q455" s="246">
        <f>ROUND(E455*P455,2)</f>
        <v>0</v>
      </c>
      <c r="R455" s="246"/>
      <c r="S455" s="246" t="s">
        <v>150</v>
      </c>
      <c r="T455" s="247" t="s">
        <v>151</v>
      </c>
      <c r="U455" s="231">
        <v>0.93</v>
      </c>
      <c r="V455" s="231">
        <f>ROUND(E455*U455,2)</f>
        <v>3.16</v>
      </c>
      <c r="W455" s="231"/>
      <c r="X455" s="231" t="s">
        <v>152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153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534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155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764</v>
      </c>
      <c r="D457" s="232"/>
      <c r="E457" s="233">
        <v>3.403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155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ht="22.5" outlineLevel="1">
      <c r="A458" s="241">
        <v>86</v>
      </c>
      <c r="B458" s="242" t="s">
        <v>536</v>
      </c>
      <c r="C458" s="253" t="s">
        <v>537</v>
      </c>
      <c r="D458" s="243" t="s">
        <v>251</v>
      </c>
      <c r="E458" s="244">
        <v>3.403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6">
        <v>0</v>
      </c>
      <c r="O458" s="246">
        <f>ROUND(E458*N458,2)</f>
        <v>0</v>
      </c>
      <c r="P458" s="246">
        <v>0</v>
      </c>
      <c r="Q458" s="246">
        <f>ROUND(E458*P458,2)</f>
        <v>0</v>
      </c>
      <c r="R458" s="246"/>
      <c r="S458" s="246" t="s">
        <v>150</v>
      </c>
      <c r="T458" s="247" t="s">
        <v>151</v>
      </c>
      <c r="U458" s="231">
        <v>0.49</v>
      </c>
      <c r="V458" s="231">
        <f>ROUND(E458*U458,2)</f>
        <v>1.67</v>
      </c>
      <c r="W458" s="231"/>
      <c r="X458" s="231" t="s">
        <v>152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153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5" t="s">
        <v>538</v>
      </c>
      <c r="D459" s="249"/>
      <c r="E459" s="249"/>
      <c r="F459" s="249"/>
      <c r="G459" s="249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172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534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155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764</v>
      </c>
      <c r="D461" s="232"/>
      <c r="E461" s="233">
        <v>3.403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155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ht="22.5" outlineLevel="1">
      <c r="A462" s="241">
        <v>87</v>
      </c>
      <c r="B462" s="242" t="s">
        <v>540</v>
      </c>
      <c r="C462" s="253" t="s">
        <v>541</v>
      </c>
      <c r="D462" s="243" t="s">
        <v>251</v>
      </c>
      <c r="E462" s="244">
        <v>37.067399999999999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0</v>
      </c>
      <c r="O462" s="246">
        <f>ROUND(E462*N462,2)</f>
        <v>0</v>
      </c>
      <c r="P462" s="246">
        <v>0</v>
      </c>
      <c r="Q462" s="246">
        <f>ROUND(E462*P462,2)</f>
        <v>0</v>
      </c>
      <c r="R462" s="246"/>
      <c r="S462" s="246" t="s">
        <v>150</v>
      </c>
      <c r="T462" s="247" t="s">
        <v>151</v>
      </c>
      <c r="U462" s="231">
        <v>0</v>
      </c>
      <c r="V462" s="231">
        <f>ROUND(E462*U462,2)</f>
        <v>0</v>
      </c>
      <c r="W462" s="231"/>
      <c r="X462" s="231" t="s">
        <v>152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153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542</v>
      </c>
      <c r="D463" s="232"/>
      <c r="E463" s="233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155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543</v>
      </c>
      <c r="D464" s="232"/>
      <c r="E464" s="233"/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155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765</v>
      </c>
      <c r="D465" s="232"/>
      <c r="E465" s="233">
        <v>36.930300000000003</v>
      </c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155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724</v>
      </c>
      <c r="D466" s="232"/>
      <c r="E466" s="233">
        <v>0.1371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155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88</v>
      </c>
      <c r="B467" s="242" t="s">
        <v>546</v>
      </c>
      <c r="C467" s="253" t="s">
        <v>547</v>
      </c>
      <c r="D467" s="243" t="s">
        <v>251</v>
      </c>
      <c r="E467" s="244">
        <v>3.403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0</v>
      </c>
      <c r="O467" s="246">
        <f>ROUND(E467*N467,2)</f>
        <v>0</v>
      </c>
      <c r="P467" s="246">
        <v>0</v>
      </c>
      <c r="Q467" s="246">
        <f>ROUND(E467*P467,2)</f>
        <v>0</v>
      </c>
      <c r="R467" s="246"/>
      <c r="S467" s="246" t="s">
        <v>150</v>
      </c>
      <c r="T467" s="247" t="s">
        <v>151</v>
      </c>
      <c r="U467" s="231">
        <v>0.94</v>
      </c>
      <c r="V467" s="231">
        <f>ROUND(E467*U467,2)</f>
        <v>3.2</v>
      </c>
      <c r="W467" s="231"/>
      <c r="X467" s="231" t="s">
        <v>152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153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534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155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ht="22.5" outlineLevel="1">
      <c r="A469" s="229"/>
      <c r="B469" s="230"/>
      <c r="C469" s="254" t="s">
        <v>548</v>
      </c>
      <c r="D469" s="232"/>
      <c r="E469" s="233"/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155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764</v>
      </c>
      <c r="D470" s="232"/>
      <c r="E470" s="233">
        <v>3.403</v>
      </c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155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41">
        <v>89</v>
      </c>
      <c r="B471" s="242" t="s">
        <v>549</v>
      </c>
      <c r="C471" s="253" t="s">
        <v>550</v>
      </c>
      <c r="D471" s="243" t="s">
        <v>251</v>
      </c>
      <c r="E471" s="244">
        <v>3.3573</v>
      </c>
      <c r="F471" s="245"/>
      <c r="G471" s="246">
        <f>ROUND(E471*F471,2)</f>
        <v>0</v>
      </c>
      <c r="H471" s="245"/>
      <c r="I471" s="246">
        <f>ROUND(E471*H471,2)</f>
        <v>0</v>
      </c>
      <c r="J471" s="245"/>
      <c r="K471" s="246">
        <f>ROUND(E471*J471,2)</f>
        <v>0</v>
      </c>
      <c r="L471" s="246">
        <v>21</v>
      </c>
      <c r="M471" s="246">
        <f>G471*(1+L471/100)</f>
        <v>0</v>
      </c>
      <c r="N471" s="246">
        <v>0</v>
      </c>
      <c r="O471" s="246">
        <f>ROUND(E471*N471,2)</f>
        <v>0</v>
      </c>
      <c r="P471" s="246">
        <v>0</v>
      </c>
      <c r="Q471" s="246">
        <f>ROUND(E471*P471,2)</f>
        <v>0</v>
      </c>
      <c r="R471" s="246"/>
      <c r="S471" s="246" t="s">
        <v>150</v>
      </c>
      <c r="T471" s="247" t="s">
        <v>151</v>
      </c>
      <c r="U471" s="231">
        <v>0</v>
      </c>
      <c r="V471" s="231">
        <f>ROUND(E471*U471,2)</f>
        <v>0</v>
      </c>
      <c r="W471" s="231"/>
      <c r="X471" s="231" t="s">
        <v>152</v>
      </c>
      <c r="Y471" s="212"/>
      <c r="Z471" s="212"/>
      <c r="AA471" s="212"/>
      <c r="AB471" s="212"/>
      <c r="AC471" s="212"/>
      <c r="AD471" s="212"/>
      <c r="AE471" s="212"/>
      <c r="AF471" s="212"/>
      <c r="AG471" s="212" t="s">
        <v>153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29"/>
      <c r="B472" s="230"/>
      <c r="C472" s="254" t="s">
        <v>534</v>
      </c>
      <c r="D472" s="232"/>
      <c r="E472" s="233"/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155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764</v>
      </c>
      <c r="D473" s="232"/>
      <c r="E473" s="233">
        <v>3.403</v>
      </c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155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725</v>
      </c>
      <c r="D474" s="232"/>
      <c r="E474" s="233"/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155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29"/>
      <c r="B475" s="230"/>
      <c r="C475" s="254" t="s">
        <v>726</v>
      </c>
      <c r="D475" s="232"/>
      <c r="E475" s="233">
        <v>-4.5699999999999998E-2</v>
      </c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12"/>
      <c r="Z475" s="212"/>
      <c r="AA475" s="212"/>
      <c r="AB475" s="212"/>
      <c r="AC475" s="212"/>
      <c r="AD475" s="212"/>
      <c r="AE475" s="212"/>
      <c r="AF475" s="212"/>
      <c r="AG475" s="212" t="s">
        <v>155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>
      <c r="A476" s="235" t="s">
        <v>145</v>
      </c>
      <c r="B476" s="236" t="s">
        <v>118</v>
      </c>
      <c r="C476" s="252" t="s">
        <v>29</v>
      </c>
      <c r="D476" s="237"/>
      <c r="E476" s="238"/>
      <c r="F476" s="239"/>
      <c r="G476" s="239">
        <f>SUMIF(AG477:AG480,"&lt;&gt;NOR",G477:G480)</f>
        <v>0</v>
      </c>
      <c r="H476" s="239"/>
      <c r="I476" s="239">
        <f>SUM(I477:I480)</f>
        <v>0</v>
      </c>
      <c r="J476" s="239"/>
      <c r="K476" s="239">
        <f>SUM(K477:K480)</f>
        <v>0</v>
      </c>
      <c r="L476" s="239"/>
      <c r="M476" s="239">
        <f>SUM(M477:M480)</f>
        <v>0</v>
      </c>
      <c r="N476" s="239"/>
      <c r="O476" s="239">
        <f>SUM(O477:O480)</f>
        <v>0</v>
      </c>
      <c r="P476" s="239"/>
      <c r="Q476" s="239">
        <f>SUM(Q477:Q480)</f>
        <v>0</v>
      </c>
      <c r="R476" s="239"/>
      <c r="S476" s="239"/>
      <c r="T476" s="240"/>
      <c r="U476" s="234"/>
      <c r="V476" s="234">
        <f>SUM(V477:V480)</f>
        <v>0</v>
      </c>
      <c r="W476" s="234"/>
      <c r="X476" s="234"/>
      <c r="AG476" t="s">
        <v>146</v>
      </c>
    </row>
    <row r="477" spans="1:60" outlineLevel="1">
      <c r="A477" s="241">
        <v>90</v>
      </c>
      <c r="B477" s="242" t="s">
        <v>557</v>
      </c>
      <c r="C477" s="253" t="s">
        <v>558</v>
      </c>
      <c r="D477" s="243" t="s">
        <v>0</v>
      </c>
      <c r="E477" s="244">
        <v>1</v>
      </c>
      <c r="F477" s="245"/>
      <c r="G477" s="246">
        <f>ROUND(E477*F477,2)</f>
        <v>0</v>
      </c>
      <c r="H477" s="245"/>
      <c r="I477" s="246">
        <f>ROUND(E477*H477,2)</f>
        <v>0</v>
      </c>
      <c r="J477" s="245"/>
      <c r="K477" s="246">
        <f>ROUND(E477*J477,2)</f>
        <v>0</v>
      </c>
      <c r="L477" s="246">
        <v>21</v>
      </c>
      <c r="M477" s="246">
        <f>G477*(1+L477/100)</f>
        <v>0</v>
      </c>
      <c r="N477" s="246">
        <v>0</v>
      </c>
      <c r="O477" s="246">
        <f>ROUND(E477*N477,2)</f>
        <v>0</v>
      </c>
      <c r="P477" s="246">
        <v>0</v>
      </c>
      <c r="Q477" s="246">
        <f>ROUND(E477*P477,2)</f>
        <v>0</v>
      </c>
      <c r="R477" s="246"/>
      <c r="S477" s="246" t="s">
        <v>150</v>
      </c>
      <c r="T477" s="247" t="s">
        <v>309</v>
      </c>
      <c r="U477" s="231">
        <v>0</v>
      </c>
      <c r="V477" s="231">
        <f>ROUND(E477*U477,2)</f>
        <v>0</v>
      </c>
      <c r="W477" s="231"/>
      <c r="X477" s="231" t="s">
        <v>559</v>
      </c>
      <c r="Y477" s="212"/>
      <c r="Z477" s="212"/>
      <c r="AA477" s="212"/>
      <c r="AB477" s="212"/>
      <c r="AC477" s="212"/>
      <c r="AD477" s="212"/>
      <c r="AE477" s="212"/>
      <c r="AF477" s="212"/>
      <c r="AG477" s="212" t="s">
        <v>560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55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155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41">
        <v>91</v>
      </c>
      <c r="B479" s="242" t="s">
        <v>561</v>
      </c>
      <c r="C479" s="253" t="s">
        <v>562</v>
      </c>
      <c r="D479" s="243" t="s">
        <v>0</v>
      </c>
      <c r="E479" s="244">
        <v>1</v>
      </c>
      <c r="F479" s="245"/>
      <c r="G479" s="246">
        <f>ROUND(E479*F479,2)</f>
        <v>0</v>
      </c>
      <c r="H479" s="245"/>
      <c r="I479" s="246">
        <f>ROUND(E479*H479,2)</f>
        <v>0</v>
      </c>
      <c r="J479" s="245"/>
      <c r="K479" s="246">
        <f>ROUND(E479*J479,2)</f>
        <v>0</v>
      </c>
      <c r="L479" s="246">
        <v>21</v>
      </c>
      <c r="M479" s="246">
        <f>G479*(1+L479/100)</f>
        <v>0</v>
      </c>
      <c r="N479" s="246">
        <v>0</v>
      </c>
      <c r="O479" s="246">
        <f>ROUND(E479*N479,2)</f>
        <v>0</v>
      </c>
      <c r="P479" s="246">
        <v>0</v>
      </c>
      <c r="Q479" s="246">
        <f>ROUND(E479*P479,2)</f>
        <v>0</v>
      </c>
      <c r="R479" s="246"/>
      <c r="S479" s="246" t="s">
        <v>308</v>
      </c>
      <c r="T479" s="247" t="s">
        <v>309</v>
      </c>
      <c r="U479" s="231">
        <v>0</v>
      </c>
      <c r="V479" s="231">
        <f>ROUND(E479*U479,2)</f>
        <v>0</v>
      </c>
      <c r="W479" s="231"/>
      <c r="X479" s="231" t="s">
        <v>559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560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55</v>
      </c>
      <c r="D480" s="232"/>
      <c r="E480" s="233">
        <v>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155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33">
      <c r="A481" s="3"/>
      <c r="B481" s="4"/>
      <c r="C481" s="257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AE481">
        <v>15</v>
      </c>
      <c r="AF481">
        <v>21</v>
      </c>
      <c r="AG481" t="s">
        <v>132</v>
      </c>
    </row>
    <row r="482" spans="1:33">
      <c r="A482" s="215"/>
      <c r="B482" s="216" t="s">
        <v>31</v>
      </c>
      <c r="C482" s="258"/>
      <c r="D482" s="217"/>
      <c r="E482" s="218"/>
      <c r="F482" s="218"/>
      <c r="G482" s="251">
        <f>G8+G13+G17+G29+G46+G50+G72+G146+G151+G157+G169+G193+G202+G238+G254+G265+G271+G305+G343+G379+G412+G454+G476</f>
        <v>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AE482">
        <f>SUMIF(L7:L480,AE481,G7:G480)</f>
        <v>0</v>
      </c>
      <c r="AF482">
        <f>SUMIF(L7:L480,AF481,G7:G480)</f>
        <v>0</v>
      </c>
      <c r="AG482" t="s">
        <v>563</v>
      </c>
    </row>
    <row r="483" spans="1:33">
      <c r="A483" s="3"/>
      <c r="B483" s="4"/>
      <c r="C483" s="257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33">
      <c r="A484" s="3"/>
      <c r="B484" s="4"/>
      <c r="C484" s="257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33">
      <c r="A485" s="219" t="s">
        <v>564</v>
      </c>
      <c r="B485" s="219"/>
      <c r="C485" s="259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33">
      <c r="A486" s="220"/>
      <c r="B486" s="221"/>
      <c r="C486" s="260"/>
      <c r="D486" s="221"/>
      <c r="E486" s="221"/>
      <c r="F486" s="221"/>
      <c r="G486" s="2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AG486" t="s">
        <v>565</v>
      </c>
    </row>
    <row r="487" spans="1:33">
      <c r="A487" s="223"/>
      <c r="B487" s="224"/>
      <c r="C487" s="261"/>
      <c r="D487" s="224"/>
      <c r="E487" s="224"/>
      <c r="F487" s="224"/>
      <c r="G487" s="22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33">
      <c r="A488" s="223"/>
      <c r="B488" s="224"/>
      <c r="C488" s="261"/>
      <c r="D488" s="224"/>
      <c r="E488" s="224"/>
      <c r="F488" s="224"/>
      <c r="G488" s="22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33">
      <c r="A489" s="223"/>
      <c r="B489" s="224"/>
      <c r="C489" s="261"/>
      <c r="D489" s="224"/>
      <c r="E489" s="224"/>
      <c r="F489" s="224"/>
      <c r="G489" s="22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33">
      <c r="A490" s="226"/>
      <c r="B490" s="227"/>
      <c r="C490" s="262"/>
      <c r="D490" s="227"/>
      <c r="E490" s="227"/>
      <c r="F490" s="227"/>
      <c r="G490" s="22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33">
      <c r="A491" s="3"/>
      <c r="B491" s="4"/>
      <c r="C491" s="257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33">
      <c r="C492" s="263"/>
      <c r="D492" s="10"/>
      <c r="AG492" t="s">
        <v>567</v>
      </c>
    </row>
    <row r="493" spans="1:33">
      <c r="D493" s="10"/>
    </row>
    <row r="494" spans="1:33">
      <c r="D494" s="10"/>
    </row>
    <row r="495" spans="1:33">
      <c r="D495" s="10"/>
    </row>
    <row r="496" spans="1:33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9">
    <mergeCell ref="C181:G181"/>
    <mergeCell ref="C240:G240"/>
    <mergeCell ref="C459:G459"/>
    <mergeCell ref="C69:G69"/>
    <mergeCell ref="C148:G148"/>
    <mergeCell ref="C159:G159"/>
    <mergeCell ref="C171:G171"/>
    <mergeCell ref="C176:G176"/>
    <mergeCell ref="C180:G180"/>
    <mergeCell ref="A1:G1"/>
    <mergeCell ref="C2:G2"/>
    <mergeCell ref="C3:G3"/>
    <mergeCell ref="C4:G4"/>
    <mergeCell ref="A485:C485"/>
    <mergeCell ref="A486:G490"/>
    <mergeCell ref="C31:G31"/>
    <mergeCell ref="C66:G66"/>
    <mergeCell ref="C67:G67"/>
    <mergeCell ref="C68:G6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121</v>
      </c>
    </row>
    <row r="3" spans="1:60" ht="24.95" customHeight="1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>
      <c r="A4" s="202" t="s">
        <v>10</v>
      </c>
      <c r="B4" s="203" t="s">
        <v>55</v>
      </c>
      <c r="C4" s="204" t="s">
        <v>62</v>
      </c>
      <c r="D4" s="205"/>
      <c r="E4" s="205"/>
      <c r="F4" s="205"/>
      <c r="G4" s="206"/>
      <c r="AG4" t="s">
        <v>123</v>
      </c>
    </row>
    <row r="5" spans="1:60">
      <c r="D5" s="10"/>
    </row>
    <row r="6" spans="1:60" ht="38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145</v>
      </c>
      <c r="B8" s="236" t="s">
        <v>107</v>
      </c>
      <c r="C8" s="252" t="s">
        <v>108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0</v>
      </c>
      <c r="P8" s="239"/>
      <c r="Q8" s="239">
        <f>SUM(Q9:Q20)</f>
        <v>0</v>
      </c>
      <c r="R8" s="239"/>
      <c r="S8" s="239"/>
      <c r="T8" s="240"/>
      <c r="U8" s="234"/>
      <c r="V8" s="234">
        <f>SUM(V9:V20)</f>
        <v>0</v>
      </c>
      <c r="W8" s="234"/>
      <c r="X8" s="234"/>
      <c r="AG8" t="s">
        <v>146</v>
      </c>
    </row>
    <row r="9" spans="1:60" outlineLevel="1">
      <c r="A9" s="241">
        <v>1</v>
      </c>
      <c r="B9" s="242" t="s">
        <v>766</v>
      </c>
      <c r="C9" s="253" t="s">
        <v>767</v>
      </c>
      <c r="D9" s="243"/>
      <c r="E9" s="244">
        <v>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308</v>
      </c>
      <c r="T9" s="247" t="s">
        <v>309</v>
      </c>
      <c r="U9" s="231">
        <v>0</v>
      </c>
      <c r="V9" s="231">
        <f>ROUND(E9*U9,2)</f>
        <v>0</v>
      </c>
      <c r="W9" s="231"/>
      <c r="X9" s="231" t="s">
        <v>152</v>
      </c>
      <c r="Y9" s="212"/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768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29"/>
      <c r="B11" s="230"/>
      <c r="C11" s="254" t="s">
        <v>769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770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64">
        <v>2</v>
      </c>
      <c r="B13" s="265" t="s">
        <v>771</v>
      </c>
      <c r="C13" s="271" t="s">
        <v>772</v>
      </c>
      <c r="D13" s="266" t="s">
        <v>773</v>
      </c>
      <c r="E13" s="267">
        <v>11</v>
      </c>
      <c r="F13" s="268"/>
      <c r="G13" s="269">
        <f>ROUND(E13*F13,2)</f>
        <v>0</v>
      </c>
      <c r="H13" s="268"/>
      <c r="I13" s="269">
        <f>ROUND(E13*H13,2)</f>
        <v>0</v>
      </c>
      <c r="J13" s="268"/>
      <c r="K13" s="269">
        <f>ROUND(E13*J13,2)</f>
        <v>0</v>
      </c>
      <c r="L13" s="269">
        <v>21</v>
      </c>
      <c r="M13" s="269">
        <f>G13*(1+L13/100)</f>
        <v>0</v>
      </c>
      <c r="N13" s="269">
        <v>0</v>
      </c>
      <c r="O13" s="269">
        <f>ROUND(E13*N13,2)</f>
        <v>0</v>
      </c>
      <c r="P13" s="269">
        <v>0</v>
      </c>
      <c r="Q13" s="269">
        <f>ROUND(E13*P13,2)</f>
        <v>0</v>
      </c>
      <c r="R13" s="269"/>
      <c r="S13" s="269" t="s">
        <v>308</v>
      </c>
      <c r="T13" s="270" t="s">
        <v>309</v>
      </c>
      <c r="U13" s="231">
        <v>0</v>
      </c>
      <c r="V13" s="231">
        <f>ROUND(E13*U13,2)</f>
        <v>0</v>
      </c>
      <c r="W13" s="231"/>
      <c r="X13" s="231" t="s">
        <v>276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421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64">
        <v>3</v>
      </c>
      <c r="B14" s="265" t="s">
        <v>774</v>
      </c>
      <c r="C14" s="271" t="s">
        <v>775</v>
      </c>
      <c r="D14" s="266" t="s">
        <v>773</v>
      </c>
      <c r="E14" s="267">
        <v>3</v>
      </c>
      <c r="F14" s="268"/>
      <c r="G14" s="269">
        <f>ROUND(E14*F14,2)</f>
        <v>0</v>
      </c>
      <c r="H14" s="268"/>
      <c r="I14" s="269">
        <f>ROUND(E14*H14,2)</f>
        <v>0</v>
      </c>
      <c r="J14" s="268"/>
      <c r="K14" s="269">
        <f>ROUND(E14*J14,2)</f>
        <v>0</v>
      </c>
      <c r="L14" s="269">
        <v>21</v>
      </c>
      <c r="M14" s="269">
        <f>G14*(1+L14/100)</f>
        <v>0</v>
      </c>
      <c r="N14" s="269">
        <v>0</v>
      </c>
      <c r="O14" s="269">
        <f>ROUND(E14*N14,2)</f>
        <v>0</v>
      </c>
      <c r="P14" s="269">
        <v>0</v>
      </c>
      <c r="Q14" s="269">
        <f>ROUND(E14*P14,2)</f>
        <v>0</v>
      </c>
      <c r="R14" s="269"/>
      <c r="S14" s="269" t="s">
        <v>308</v>
      </c>
      <c r="T14" s="270" t="s">
        <v>309</v>
      </c>
      <c r="U14" s="231">
        <v>0</v>
      </c>
      <c r="V14" s="231">
        <f>ROUND(E14*U14,2)</f>
        <v>0</v>
      </c>
      <c r="W14" s="231"/>
      <c r="X14" s="231" t="s">
        <v>276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421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64">
        <v>4</v>
      </c>
      <c r="B15" s="265" t="s">
        <v>776</v>
      </c>
      <c r="C15" s="271" t="s">
        <v>777</v>
      </c>
      <c r="D15" s="266" t="s">
        <v>773</v>
      </c>
      <c r="E15" s="267">
        <v>2</v>
      </c>
      <c r="F15" s="268"/>
      <c r="G15" s="269">
        <f>ROUND(E15*F15,2)</f>
        <v>0</v>
      </c>
      <c r="H15" s="268"/>
      <c r="I15" s="269">
        <f>ROUND(E15*H15,2)</f>
        <v>0</v>
      </c>
      <c r="J15" s="268"/>
      <c r="K15" s="269">
        <f>ROUND(E15*J15,2)</f>
        <v>0</v>
      </c>
      <c r="L15" s="269">
        <v>21</v>
      </c>
      <c r="M15" s="269">
        <f>G15*(1+L15/100)</f>
        <v>0</v>
      </c>
      <c r="N15" s="269">
        <v>0</v>
      </c>
      <c r="O15" s="269">
        <f>ROUND(E15*N15,2)</f>
        <v>0</v>
      </c>
      <c r="P15" s="269">
        <v>0</v>
      </c>
      <c r="Q15" s="269">
        <f>ROUND(E15*P15,2)</f>
        <v>0</v>
      </c>
      <c r="R15" s="269"/>
      <c r="S15" s="269" t="s">
        <v>308</v>
      </c>
      <c r="T15" s="270" t="s">
        <v>309</v>
      </c>
      <c r="U15" s="231">
        <v>0</v>
      </c>
      <c r="V15" s="231">
        <f>ROUND(E15*U15,2)</f>
        <v>0</v>
      </c>
      <c r="W15" s="231"/>
      <c r="X15" s="231" t="s">
        <v>276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421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64">
        <v>5</v>
      </c>
      <c r="B16" s="265" t="s">
        <v>778</v>
      </c>
      <c r="C16" s="271" t="s">
        <v>779</v>
      </c>
      <c r="D16" s="266" t="s">
        <v>773</v>
      </c>
      <c r="E16" s="267">
        <v>6</v>
      </c>
      <c r="F16" s="268"/>
      <c r="G16" s="269">
        <f>ROUND(E16*F16,2)</f>
        <v>0</v>
      </c>
      <c r="H16" s="268"/>
      <c r="I16" s="269">
        <f>ROUND(E16*H16,2)</f>
        <v>0</v>
      </c>
      <c r="J16" s="268"/>
      <c r="K16" s="269">
        <f>ROUND(E16*J16,2)</f>
        <v>0</v>
      </c>
      <c r="L16" s="269">
        <v>21</v>
      </c>
      <c r="M16" s="269">
        <f>G16*(1+L16/100)</f>
        <v>0</v>
      </c>
      <c r="N16" s="269">
        <v>0</v>
      </c>
      <c r="O16" s="269">
        <f>ROUND(E16*N16,2)</f>
        <v>0</v>
      </c>
      <c r="P16" s="269">
        <v>0</v>
      </c>
      <c r="Q16" s="269">
        <f>ROUND(E16*P16,2)</f>
        <v>0</v>
      </c>
      <c r="R16" s="269"/>
      <c r="S16" s="269" t="s">
        <v>308</v>
      </c>
      <c r="T16" s="270" t="s">
        <v>309</v>
      </c>
      <c r="U16" s="231">
        <v>0</v>
      </c>
      <c r="V16" s="231">
        <f>ROUND(E16*U16,2)</f>
        <v>0</v>
      </c>
      <c r="W16" s="231"/>
      <c r="X16" s="231" t="s">
        <v>276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421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64">
        <v>6</v>
      </c>
      <c r="B17" s="265" t="s">
        <v>780</v>
      </c>
      <c r="C17" s="271" t="s">
        <v>781</v>
      </c>
      <c r="D17" s="266" t="s">
        <v>773</v>
      </c>
      <c r="E17" s="267">
        <v>16</v>
      </c>
      <c r="F17" s="268"/>
      <c r="G17" s="269">
        <f>ROUND(E17*F17,2)</f>
        <v>0</v>
      </c>
      <c r="H17" s="268"/>
      <c r="I17" s="269">
        <f>ROUND(E17*H17,2)</f>
        <v>0</v>
      </c>
      <c r="J17" s="268"/>
      <c r="K17" s="269">
        <f>ROUND(E17*J17,2)</f>
        <v>0</v>
      </c>
      <c r="L17" s="269">
        <v>21</v>
      </c>
      <c r="M17" s="269">
        <f>G17*(1+L17/100)</f>
        <v>0</v>
      </c>
      <c r="N17" s="269">
        <v>0</v>
      </c>
      <c r="O17" s="269">
        <f>ROUND(E17*N17,2)</f>
        <v>0</v>
      </c>
      <c r="P17" s="269">
        <v>0</v>
      </c>
      <c r="Q17" s="269">
        <f>ROUND(E17*P17,2)</f>
        <v>0</v>
      </c>
      <c r="R17" s="269"/>
      <c r="S17" s="269" t="s">
        <v>308</v>
      </c>
      <c r="T17" s="270" t="s">
        <v>309</v>
      </c>
      <c r="U17" s="231">
        <v>0</v>
      </c>
      <c r="V17" s="231">
        <f>ROUND(E17*U17,2)</f>
        <v>0</v>
      </c>
      <c r="W17" s="231"/>
      <c r="X17" s="231" t="s">
        <v>276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421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64">
        <v>7</v>
      </c>
      <c r="B18" s="265" t="s">
        <v>782</v>
      </c>
      <c r="C18" s="271" t="s">
        <v>783</v>
      </c>
      <c r="D18" s="266" t="s">
        <v>773</v>
      </c>
      <c r="E18" s="267">
        <v>8</v>
      </c>
      <c r="F18" s="268"/>
      <c r="G18" s="269">
        <f>ROUND(E18*F18,2)</f>
        <v>0</v>
      </c>
      <c r="H18" s="268"/>
      <c r="I18" s="269">
        <f>ROUND(E18*H18,2)</f>
        <v>0</v>
      </c>
      <c r="J18" s="268"/>
      <c r="K18" s="269">
        <f>ROUND(E18*J18,2)</f>
        <v>0</v>
      </c>
      <c r="L18" s="269">
        <v>21</v>
      </c>
      <c r="M18" s="269">
        <f>G18*(1+L18/100)</f>
        <v>0</v>
      </c>
      <c r="N18" s="269">
        <v>0</v>
      </c>
      <c r="O18" s="269">
        <f>ROUND(E18*N18,2)</f>
        <v>0</v>
      </c>
      <c r="P18" s="269">
        <v>0</v>
      </c>
      <c r="Q18" s="269">
        <f>ROUND(E18*P18,2)</f>
        <v>0</v>
      </c>
      <c r="R18" s="269"/>
      <c r="S18" s="269" t="s">
        <v>308</v>
      </c>
      <c r="T18" s="270" t="s">
        <v>309</v>
      </c>
      <c r="U18" s="231">
        <v>0</v>
      </c>
      <c r="V18" s="231">
        <f>ROUND(E18*U18,2)</f>
        <v>0</v>
      </c>
      <c r="W18" s="231"/>
      <c r="X18" s="231" t="s">
        <v>276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421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>
      <c r="A19" s="241">
        <v>8</v>
      </c>
      <c r="B19" s="242" t="s">
        <v>784</v>
      </c>
      <c r="C19" s="253" t="s">
        <v>785</v>
      </c>
      <c r="D19" s="243" t="s">
        <v>596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 t="s">
        <v>275</v>
      </c>
      <c r="S19" s="246" t="s">
        <v>150</v>
      </c>
      <c r="T19" s="247" t="s">
        <v>309</v>
      </c>
      <c r="U19" s="231">
        <v>0</v>
      </c>
      <c r="V19" s="231">
        <f>ROUND(E19*U19,2)</f>
        <v>0</v>
      </c>
      <c r="W19" s="231"/>
      <c r="X19" s="231" t="s">
        <v>276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421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5" t="s">
        <v>786</v>
      </c>
      <c r="D20" s="249"/>
      <c r="E20" s="249"/>
      <c r="F20" s="249"/>
      <c r="G20" s="249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35" t="s">
        <v>145</v>
      </c>
      <c r="B21" s="236" t="s">
        <v>109</v>
      </c>
      <c r="C21" s="252" t="s">
        <v>110</v>
      </c>
      <c r="D21" s="237"/>
      <c r="E21" s="238"/>
      <c r="F21" s="239"/>
      <c r="G21" s="239">
        <f>SUMIF(AG22:AG35,"&lt;&gt;NOR",G22:G35)</f>
        <v>0</v>
      </c>
      <c r="H21" s="239"/>
      <c r="I21" s="239">
        <f>SUM(I22:I35)</f>
        <v>0</v>
      </c>
      <c r="J21" s="239"/>
      <c r="K21" s="239">
        <f>SUM(K22:K35)</f>
        <v>0</v>
      </c>
      <c r="L21" s="239"/>
      <c r="M21" s="239">
        <f>SUM(M22:M35)</f>
        <v>0</v>
      </c>
      <c r="N21" s="239"/>
      <c r="O21" s="239">
        <f>SUM(O22:O35)</f>
        <v>0</v>
      </c>
      <c r="P21" s="239"/>
      <c r="Q21" s="239">
        <f>SUM(Q22:Q35)</f>
        <v>0</v>
      </c>
      <c r="R21" s="239"/>
      <c r="S21" s="239"/>
      <c r="T21" s="240"/>
      <c r="U21" s="234"/>
      <c r="V21" s="234">
        <f>SUM(V22:V35)</f>
        <v>0</v>
      </c>
      <c r="W21" s="234"/>
      <c r="X21" s="234"/>
      <c r="AG21" t="s">
        <v>146</v>
      </c>
    </row>
    <row r="22" spans="1:60" ht="22.5" outlineLevel="1">
      <c r="A22" s="264">
        <v>9</v>
      </c>
      <c r="B22" s="265" t="s">
        <v>787</v>
      </c>
      <c r="C22" s="271" t="s">
        <v>788</v>
      </c>
      <c r="D22" s="266" t="s">
        <v>773</v>
      </c>
      <c r="E22" s="267">
        <v>2</v>
      </c>
      <c r="F22" s="268"/>
      <c r="G22" s="269">
        <f>ROUND(E22*F22,2)</f>
        <v>0</v>
      </c>
      <c r="H22" s="268"/>
      <c r="I22" s="269">
        <f>ROUND(E22*H22,2)</f>
        <v>0</v>
      </c>
      <c r="J22" s="268"/>
      <c r="K22" s="269">
        <f>ROUND(E22*J22,2)</f>
        <v>0</v>
      </c>
      <c r="L22" s="269">
        <v>21</v>
      </c>
      <c r="M22" s="269">
        <f>G22*(1+L22/100)</f>
        <v>0</v>
      </c>
      <c r="N22" s="269">
        <v>0</v>
      </c>
      <c r="O22" s="269">
        <f>ROUND(E22*N22,2)</f>
        <v>0</v>
      </c>
      <c r="P22" s="269">
        <v>0</v>
      </c>
      <c r="Q22" s="269">
        <f>ROUND(E22*P22,2)</f>
        <v>0</v>
      </c>
      <c r="R22" s="269"/>
      <c r="S22" s="269" t="s">
        <v>308</v>
      </c>
      <c r="T22" s="270" t="s">
        <v>309</v>
      </c>
      <c r="U22" s="231">
        <v>0</v>
      </c>
      <c r="V22" s="231">
        <f>ROUND(E22*U22,2)</f>
        <v>0</v>
      </c>
      <c r="W22" s="231"/>
      <c r="X22" s="231" t="s">
        <v>152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191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64">
        <v>10</v>
      </c>
      <c r="B23" s="265" t="s">
        <v>789</v>
      </c>
      <c r="C23" s="271" t="s">
        <v>790</v>
      </c>
      <c r="D23" s="266" t="s">
        <v>773</v>
      </c>
      <c r="E23" s="267">
        <v>7</v>
      </c>
      <c r="F23" s="268"/>
      <c r="G23" s="269">
        <f>ROUND(E23*F23,2)</f>
        <v>0</v>
      </c>
      <c r="H23" s="268"/>
      <c r="I23" s="269">
        <f>ROUND(E23*H23,2)</f>
        <v>0</v>
      </c>
      <c r="J23" s="268"/>
      <c r="K23" s="269">
        <f>ROUND(E23*J23,2)</f>
        <v>0</v>
      </c>
      <c r="L23" s="269">
        <v>21</v>
      </c>
      <c r="M23" s="269">
        <f>G23*(1+L23/100)</f>
        <v>0</v>
      </c>
      <c r="N23" s="269">
        <v>0</v>
      </c>
      <c r="O23" s="269">
        <f>ROUND(E23*N23,2)</f>
        <v>0</v>
      </c>
      <c r="P23" s="269">
        <v>0</v>
      </c>
      <c r="Q23" s="269">
        <f>ROUND(E23*P23,2)</f>
        <v>0</v>
      </c>
      <c r="R23" s="269"/>
      <c r="S23" s="269" t="s">
        <v>308</v>
      </c>
      <c r="T23" s="270" t="s">
        <v>309</v>
      </c>
      <c r="U23" s="231">
        <v>0</v>
      </c>
      <c r="V23" s="231">
        <f>ROUND(E23*U23,2)</f>
        <v>0</v>
      </c>
      <c r="W23" s="231"/>
      <c r="X23" s="231" t="s">
        <v>152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191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64">
        <v>11</v>
      </c>
      <c r="B24" s="265" t="s">
        <v>791</v>
      </c>
      <c r="C24" s="271" t="s">
        <v>792</v>
      </c>
      <c r="D24" s="266" t="s">
        <v>194</v>
      </c>
      <c r="E24" s="267">
        <v>70</v>
      </c>
      <c r="F24" s="268"/>
      <c r="G24" s="269">
        <f>ROUND(E24*F24,2)</f>
        <v>0</v>
      </c>
      <c r="H24" s="268"/>
      <c r="I24" s="269">
        <f>ROUND(E24*H24,2)</f>
        <v>0</v>
      </c>
      <c r="J24" s="268"/>
      <c r="K24" s="269">
        <f>ROUND(E24*J24,2)</f>
        <v>0</v>
      </c>
      <c r="L24" s="269">
        <v>21</v>
      </c>
      <c r="M24" s="269">
        <f>G24*(1+L24/100)</f>
        <v>0</v>
      </c>
      <c r="N24" s="269">
        <v>0</v>
      </c>
      <c r="O24" s="269">
        <f>ROUND(E24*N24,2)</f>
        <v>0</v>
      </c>
      <c r="P24" s="269">
        <v>0</v>
      </c>
      <c r="Q24" s="269">
        <f>ROUND(E24*P24,2)</f>
        <v>0</v>
      </c>
      <c r="R24" s="269"/>
      <c r="S24" s="269" t="s">
        <v>308</v>
      </c>
      <c r="T24" s="270" t="s">
        <v>309</v>
      </c>
      <c r="U24" s="231">
        <v>0</v>
      </c>
      <c r="V24" s="231">
        <f>ROUND(E24*U24,2)</f>
        <v>0</v>
      </c>
      <c r="W24" s="231"/>
      <c r="X24" s="231" t="s">
        <v>276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421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64">
        <v>12</v>
      </c>
      <c r="B25" s="265" t="s">
        <v>793</v>
      </c>
      <c r="C25" s="271" t="s">
        <v>794</v>
      </c>
      <c r="D25" s="266" t="s">
        <v>194</v>
      </c>
      <c r="E25" s="267">
        <v>70</v>
      </c>
      <c r="F25" s="268"/>
      <c r="G25" s="269">
        <f>ROUND(E25*F25,2)</f>
        <v>0</v>
      </c>
      <c r="H25" s="268"/>
      <c r="I25" s="269">
        <f>ROUND(E25*H25,2)</f>
        <v>0</v>
      </c>
      <c r="J25" s="268"/>
      <c r="K25" s="269">
        <f>ROUND(E25*J25,2)</f>
        <v>0</v>
      </c>
      <c r="L25" s="269">
        <v>21</v>
      </c>
      <c r="M25" s="269">
        <f>G25*(1+L25/100)</f>
        <v>0</v>
      </c>
      <c r="N25" s="269">
        <v>0</v>
      </c>
      <c r="O25" s="269">
        <f>ROUND(E25*N25,2)</f>
        <v>0</v>
      </c>
      <c r="P25" s="269">
        <v>0</v>
      </c>
      <c r="Q25" s="269">
        <f>ROUND(E25*P25,2)</f>
        <v>0</v>
      </c>
      <c r="R25" s="269"/>
      <c r="S25" s="269" t="s">
        <v>308</v>
      </c>
      <c r="T25" s="270" t="s">
        <v>309</v>
      </c>
      <c r="U25" s="231">
        <v>0</v>
      </c>
      <c r="V25" s="231">
        <f>ROUND(E25*U25,2)</f>
        <v>0</v>
      </c>
      <c r="W25" s="231"/>
      <c r="X25" s="231" t="s">
        <v>276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421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64">
        <v>13</v>
      </c>
      <c r="B26" s="265" t="s">
        <v>795</v>
      </c>
      <c r="C26" s="271" t="s">
        <v>796</v>
      </c>
      <c r="D26" s="266" t="s">
        <v>773</v>
      </c>
      <c r="E26" s="267">
        <v>23</v>
      </c>
      <c r="F26" s="268"/>
      <c r="G26" s="269">
        <f>ROUND(E26*F26,2)</f>
        <v>0</v>
      </c>
      <c r="H26" s="268"/>
      <c r="I26" s="269">
        <f>ROUND(E26*H26,2)</f>
        <v>0</v>
      </c>
      <c r="J26" s="268"/>
      <c r="K26" s="269">
        <f>ROUND(E26*J26,2)</f>
        <v>0</v>
      </c>
      <c r="L26" s="269">
        <v>21</v>
      </c>
      <c r="M26" s="269">
        <f>G26*(1+L26/100)</f>
        <v>0</v>
      </c>
      <c r="N26" s="269">
        <v>0</v>
      </c>
      <c r="O26" s="269">
        <f>ROUND(E26*N26,2)</f>
        <v>0</v>
      </c>
      <c r="P26" s="269">
        <v>0</v>
      </c>
      <c r="Q26" s="269">
        <f>ROUND(E26*P26,2)</f>
        <v>0</v>
      </c>
      <c r="R26" s="269"/>
      <c r="S26" s="269" t="s">
        <v>308</v>
      </c>
      <c r="T26" s="270" t="s">
        <v>309</v>
      </c>
      <c r="U26" s="231">
        <v>0</v>
      </c>
      <c r="V26" s="231">
        <f>ROUND(E26*U26,2)</f>
        <v>0</v>
      </c>
      <c r="W26" s="231"/>
      <c r="X26" s="231" t="s">
        <v>276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421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64">
        <v>14</v>
      </c>
      <c r="B27" s="265" t="s">
        <v>797</v>
      </c>
      <c r="C27" s="271" t="s">
        <v>798</v>
      </c>
      <c r="D27" s="266" t="s">
        <v>773</v>
      </c>
      <c r="E27" s="267">
        <v>8</v>
      </c>
      <c r="F27" s="268"/>
      <c r="G27" s="269">
        <f>ROUND(E27*F27,2)</f>
        <v>0</v>
      </c>
      <c r="H27" s="268"/>
      <c r="I27" s="269">
        <f>ROUND(E27*H27,2)</f>
        <v>0</v>
      </c>
      <c r="J27" s="268"/>
      <c r="K27" s="269">
        <f>ROUND(E27*J27,2)</f>
        <v>0</v>
      </c>
      <c r="L27" s="269">
        <v>21</v>
      </c>
      <c r="M27" s="269">
        <f>G27*(1+L27/100)</f>
        <v>0</v>
      </c>
      <c r="N27" s="269">
        <v>0</v>
      </c>
      <c r="O27" s="269">
        <f>ROUND(E27*N27,2)</f>
        <v>0</v>
      </c>
      <c r="P27" s="269">
        <v>0</v>
      </c>
      <c r="Q27" s="269">
        <f>ROUND(E27*P27,2)</f>
        <v>0</v>
      </c>
      <c r="R27" s="269"/>
      <c r="S27" s="269" t="s">
        <v>308</v>
      </c>
      <c r="T27" s="270" t="s">
        <v>309</v>
      </c>
      <c r="U27" s="231">
        <v>0</v>
      </c>
      <c r="V27" s="231">
        <f>ROUND(E27*U27,2)</f>
        <v>0</v>
      </c>
      <c r="W27" s="231"/>
      <c r="X27" s="231" t="s">
        <v>276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421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>
      <c r="A28" s="264">
        <v>15</v>
      </c>
      <c r="B28" s="265" t="s">
        <v>799</v>
      </c>
      <c r="C28" s="271" t="s">
        <v>800</v>
      </c>
      <c r="D28" s="266" t="s">
        <v>773</v>
      </c>
      <c r="E28" s="267">
        <v>3</v>
      </c>
      <c r="F28" s="268"/>
      <c r="G28" s="269">
        <f>ROUND(E28*F28,2)</f>
        <v>0</v>
      </c>
      <c r="H28" s="268"/>
      <c r="I28" s="269">
        <f>ROUND(E28*H28,2)</f>
        <v>0</v>
      </c>
      <c r="J28" s="268"/>
      <c r="K28" s="269">
        <f>ROUND(E28*J28,2)</f>
        <v>0</v>
      </c>
      <c r="L28" s="269">
        <v>21</v>
      </c>
      <c r="M28" s="269">
        <f>G28*(1+L28/100)</f>
        <v>0</v>
      </c>
      <c r="N28" s="269">
        <v>0</v>
      </c>
      <c r="O28" s="269">
        <f>ROUND(E28*N28,2)</f>
        <v>0</v>
      </c>
      <c r="P28" s="269">
        <v>0</v>
      </c>
      <c r="Q28" s="269">
        <f>ROUND(E28*P28,2)</f>
        <v>0</v>
      </c>
      <c r="R28" s="269"/>
      <c r="S28" s="269" t="s">
        <v>308</v>
      </c>
      <c r="T28" s="270" t="s">
        <v>309</v>
      </c>
      <c r="U28" s="231">
        <v>0</v>
      </c>
      <c r="V28" s="231">
        <f>ROUND(E28*U28,2)</f>
        <v>0</v>
      </c>
      <c r="W28" s="231"/>
      <c r="X28" s="231" t="s">
        <v>276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421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1">
        <v>16</v>
      </c>
      <c r="B29" s="242" t="s">
        <v>801</v>
      </c>
      <c r="C29" s="253" t="s">
        <v>802</v>
      </c>
      <c r="D29" s="243" t="s">
        <v>773</v>
      </c>
      <c r="E29" s="244">
        <v>3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308</v>
      </c>
      <c r="T29" s="247" t="s">
        <v>309</v>
      </c>
      <c r="U29" s="231">
        <v>0</v>
      </c>
      <c r="V29" s="231">
        <f>ROUND(E29*U29,2)</f>
        <v>0</v>
      </c>
      <c r="W29" s="231"/>
      <c r="X29" s="231" t="s">
        <v>276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421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5" t="s">
        <v>786</v>
      </c>
      <c r="D30" s="249"/>
      <c r="E30" s="249"/>
      <c r="F30" s="249"/>
      <c r="G30" s="249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64">
        <v>17</v>
      </c>
      <c r="B31" s="265" t="s">
        <v>801</v>
      </c>
      <c r="C31" s="271" t="s">
        <v>802</v>
      </c>
      <c r="D31" s="266" t="s">
        <v>773</v>
      </c>
      <c r="E31" s="267">
        <v>23</v>
      </c>
      <c r="F31" s="268"/>
      <c r="G31" s="269">
        <f>ROUND(E31*F31,2)</f>
        <v>0</v>
      </c>
      <c r="H31" s="268"/>
      <c r="I31" s="269">
        <f>ROUND(E31*H31,2)</f>
        <v>0</v>
      </c>
      <c r="J31" s="268"/>
      <c r="K31" s="269">
        <f>ROUND(E31*J31,2)</f>
        <v>0</v>
      </c>
      <c r="L31" s="269">
        <v>21</v>
      </c>
      <c r="M31" s="269">
        <f>G31*(1+L31/100)</f>
        <v>0</v>
      </c>
      <c r="N31" s="269">
        <v>0</v>
      </c>
      <c r="O31" s="269">
        <f>ROUND(E31*N31,2)</f>
        <v>0</v>
      </c>
      <c r="P31" s="269">
        <v>0</v>
      </c>
      <c r="Q31" s="269">
        <f>ROUND(E31*P31,2)</f>
        <v>0</v>
      </c>
      <c r="R31" s="269"/>
      <c r="S31" s="269" t="s">
        <v>308</v>
      </c>
      <c r="T31" s="270" t="s">
        <v>309</v>
      </c>
      <c r="U31" s="231">
        <v>0</v>
      </c>
      <c r="V31" s="231">
        <f>ROUND(E31*U31,2)</f>
        <v>0</v>
      </c>
      <c r="W31" s="231"/>
      <c r="X31" s="231" t="s">
        <v>276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421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64">
        <v>18</v>
      </c>
      <c r="B32" s="265" t="s">
        <v>801</v>
      </c>
      <c r="C32" s="271" t="s">
        <v>802</v>
      </c>
      <c r="D32" s="266" t="s">
        <v>773</v>
      </c>
      <c r="E32" s="267">
        <v>7</v>
      </c>
      <c r="F32" s="268"/>
      <c r="G32" s="269">
        <f>ROUND(E32*F32,2)</f>
        <v>0</v>
      </c>
      <c r="H32" s="268"/>
      <c r="I32" s="269">
        <f>ROUND(E32*H32,2)</f>
        <v>0</v>
      </c>
      <c r="J32" s="268"/>
      <c r="K32" s="269">
        <f>ROUND(E32*J32,2)</f>
        <v>0</v>
      </c>
      <c r="L32" s="269">
        <v>21</v>
      </c>
      <c r="M32" s="269">
        <f>G32*(1+L32/100)</f>
        <v>0</v>
      </c>
      <c r="N32" s="269">
        <v>0</v>
      </c>
      <c r="O32" s="269">
        <f>ROUND(E32*N32,2)</f>
        <v>0</v>
      </c>
      <c r="P32" s="269">
        <v>0</v>
      </c>
      <c r="Q32" s="269">
        <f>ROUND(E32*P32,2)</f>
        <v>0</v>
      </c>
      <c r="R32" s="269"/>
      <c r="S32" s="269" t="s">
        <v>308</v>
      </c>
      <c r="T32" s="270" t="s">
        <v>309</v>
      </c>
      <c r="U32" s="231">
        <v>0</v>
      </c>
      <c r="V32" s="231">
        <f>ROUND(E32*U32,2)</f>
        <v>0</v>
      </c>
      <c r="W32" s="231"/>
      <c r="X32" s="231" t="s">
        <v>276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421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64">
        <v>19</v>
      </c>
      <c r="B33" s="265" t="s">
        <v>801</v>
      </c>
      <c r="C33" s="271" t="s">
        <v>802</v>
      </c>
      <c r="D33" s="266" t="s">
        <v>773</v>
      </c>
      <c r="E33" s="267">
        <v>0</v>
      </c>
      <c r="F33" s="268"/>
      <c r="G33" s="269">
        <f>ROUND(E33*F33,2)</f>
        <v>0</v>
      </c>
      <c r="H33" s="268"/>
      <c r="I33" s="269">
        <f>ROUND(E33*H33,2)</f>
        <v>0</v>
      </c>
      <c r="J33" s="268"/>
      <c r="K33" s="269">
        <f>ROUND(E33*J33,2)</f>
        <v>0</v>
      </c>
      <c r="L33" s="269">
        <v>21</v>
      </c>
      <c r="M33" s="269">
        <f>G33*(1+L33/100)</f>
        <v>0</v>
      </c>
      <c r="N33" s="269">
        <v>0</v>
      </c>
      <c r="O33" s="269">
        <f>ROUND(E33*N33,2)</f>
        <v>0</v>
      </c>
      <c r="P33" s="269">
        <v>0</v>
      </c>
      <c r="Q33" s="269">
        <f>ROUND(E33*P33,2)</f>
        <v>0</v>
      </c>
      <c r="R33" s="269"/>
      <c r="S33" s="269" t="s">
        <v>308</v>
      </c>
      <c r="T33" s="270" t="s">
        <v>309</v>
      </c>
      <c r="U33" s="231">
        <v>0</v>
      </c>
      <c r="V33" s="231">
        <f>ROUND(E33*U33,2)</f>
        <v>0</v>
      </c>
      <c r="W33" s="231"/>
      <c r="X33" s="231" t="s">
        <v>276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421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64">
        <v>20</v>
      </c>
      <c r="B34" s="265" t="s">
        <v>803</v>
      </c>
      <c r="C34" s="271" t="s">
        <v>804</v>
      </c>
      <c r="D34" s="266" t="s">
        <v>194</v>
      </c>
      <c r="E34" s="267">
        <v>20</v>
      </c>
      <c r="F34" s="268"/>
      <c r="G34" s="269">
        <f>ROUND(E34*F34,2)</f>
        <v>0</v>
      </c>
      <c r="H34" s="268"/>
      <c r="I34" s="269">
        <f>ROUND(E34*H34,2)</f>
        <v>0</v>
      </c>
      <c r="J34" s="268"/>
      <c r="K34" s="269">
        <f>ROUND(E34*J34,2)</f>
        <v>0</v>
      </c>
      <c r="L34" s="269">
        <v>21</v>
      </c>
      <c r="M34" s="269">
        <f>G34*(1+L34/100)</f>
        <v>0</v>
      </c>
      <c r="N34" s="269">
        <v>0</v>
      </c>
      <c r="O34" s="269">
        <f>ROUND(E34*N34,2)</f>
        <v>0</v>
      </c>
      <c r="P34" s="269">
        <v>0</v>
      </c>
      <c r="Q34" s="269">
        <f>ROUND(E34*P34,2)</f>
        <v>0</v>
      </c>
      <c r="R34" s="269"/>
      <c r="S34" s="269" t="s">
        <v>308</v>
      </c>
      <c r="T34" s="270" t="s">
        <v>309</v>
      </c>
      <c r="U34" s="231">
        <v>0</v>
      </c>
      <c r="V34" s="231">
        <f>ROUND(E34*U34,2)</f>
        <v>0</v>
      </c>
      <c r="W34" s="231"/>
      <c r="X34" s="231" t="s">
        <v>276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421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64">
        <v>21</v>
      </c>
      <c r="B35" s="265" t="s">
        <v>805</v>
      </c>
      <c r="C35" s="271" t="s">
        <v>806</v>
      </c>
      <c r="D35" s="266" t="s">
        <v>773</v>
      </c>
      <c r="E35" s="267">
        <v>6</v>
      </c>
      <c r="F35" s="268"/>
      <c r="G35" s="269">
        <f>ROUND(E35*F35,2)</f>
        <v>0</v>
      </c>
      <c r="H35" s="268"/>
      <c r="I35" s="269">
        <f>ROUND(E35*H35,2)</f>
        <v>0</v>
      </c>
      <c r="J35" s="268"/>
      <c r="K35" s="269">
        <f>ROUND(E35*J35,2)</f>
        <v>0</v>
      </c>
      <c r="L35" s="269">
        <v>21</v>
      </c>
      <c r="M35" s="269">
        <f>G35*(1+L35/100)</f>
        <v>0</v>
      </c>
      <c r="N35" s="269">
        <v>0</v>
      </c>
      <c r="O35" s="269">
        <f>ROUND(E35*N35,2)</f>
        <v>0</v>
      </c>
      <c r="P35" s="269">
        <v>0</v>
      </c>
      <c r="Q35" s="269">
        <f>ROUND(E35*P35,2)</f>
        <v>0</v>
      </c>
      <c r="R35" s="269"/>
      <c r="S35" s="269" t="s">
        <v>308</v>
      </c>
      <c r="T35" s="270" t="s">
        <v>309</v>
      </c>
      <c r="U35" s="231">
        <v>0</v>
      </c>
      <c r="V35" s="231">
        <f>ROUND(E35*U35,2)</f>
        <v>0</v>
      </c>
      <c r="W35" s="231"/>
      <c r="X35" s="231" t="s">
        <v>276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421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>
      <c r="A36" s="235" t="s">
        <v>145</v>
      </c>
      <c r="B36" s="236" t="s">
        <v>111</v>
      </c>
      <c r="C36" s="252" t="s">
        <v>112</v>
      </c>
      <c r="D36" s="237"/>
      <c r="E36" s="238"/>
      <c r="F36" s="239"/>
      <c r="G36" s="239">
        <f>SUMIF(AG37:AG54,"&lt;&gt;NOR",G37:G54)</f>
        <v>0</v>
      </c>
      <c r="H36" s="239"/>
      <c r="I36" s="239">
        <f>SUM(I37:I54)</f>
        <v>0</v>
      </c>
      <c r="J36" s="239"/>
      <c r="K36" s="239">
        <f>SUM(K37:K54)</f>
        <v>0</v>
      </c>
      <c r="L36" s="239"/>
      <c r="M36" s="239">
        <f>SUM(M37:M54)</f>
        <v>0</v>
      </c>
      <c r="N36" s="239"/>
      <c r="O36" s="239">
        <f>SUM(O37:O54)</f>
        <v>0</v>
      </c>
      <c r="P36" s="239"/>
      <c r="Q36" s="239">
        <f>SUM(Q37:Q54)</f>
        <v>0</v>
      </c>
      <c r="R36" s="239"/>
      <c r="S36" s="239"/>
      <c r="T36" s="240"/>
      <c r="U36" s="234"/>
      <c r="V36" s="234">
        <f>SUM(V37:V54)</f>
        <v>48.819999999999993</v>
      </c>
      <c r="W36" s="234"/>
      <c r="X36" s="234"/>
      <c r="AG36" t="s">
        <v>146</v>
      </c>
    </row>
    <row r="37" spans="1:60" outlineLevel="1">
      <c r="A37" s="264">
        <v>22</v>
      </c>
      <c r="B37" s="265" t="s">
        <v>807</v>
      </c>
      <c r="C37" s="271" t="s">
        <v>808</v>
      </c>
      <c r="D37" s="266" t="s">
        <v>218</v>
      </c>
      <c r="E37" s="267">
        <v>6</v>
      </c>
      <c r="F37" s="268"/>
      <c r="G37" s="269">
        <f>ROUND(E37*F37,2)</f>
        <v>0</v>
      </c>
      <c r="H37" s="268"/>
      <c r="I37" s="269">
        <f>ROUND(E37*H37,2)</f>
        <v>0</v>
      </c>
      <c r="J37" s="268"/>
      <c r="K37" s="269">
        <f>ROUND(E37*J37,2)</f>
        <v>0</v>
      </c>
      <c r="L37" s="269">
        <v>21</v>
      </c>
      <c r="M37" s="269">
        <f>G37*(1+L37/100)</f>
        <v>0</v>
      </c>
      <c r="N37" s="269">
        <v>0</v>
      </c>
      <c r="O37" s="269">
        <f>ROUND(E37*N37,2)</f>
        <v>0</v>
      </c>
      <c r="P37" s="269">
        <v>0</v>
      </c>
      <c r="Q37" s="269">
        <f>ROUND(E37*P37,2)</f>
        <v>0</v>
      </c>
      <c r="R37" s="269"/>
      <c r="S37" s="269" t="s">
        <v>150</v>
      </c>
      <c r="T37" s="270" t="s">
        <v>309</v>
      </c>
      <c r="U37" s="231">
        <v>0.14130000000000001</v>
      </c>
      <c r="V37" s="231">
        <f>ROUND(E37*U37,2)</f>
        <v>0.85</v>
      </c>
      <c r="W37" s="231"/>
      <c r="X37" s="231" t="s">
        <v>152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191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1">
        <v>23</v>
      </c>
      <c r="B38" s="242" t="s">
        <v>809</v>
      </c>
      <c r="C38" s="253" t="s">
        <v>810</v>
      </c>
      <c r="D38" s="243" t="s">
        <v>218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150</v>
      </c>
      <c r="T38" s="247" t="s">
        <v>309</v>
      </c>
      <c r="U38" s="231">
        <v>0.21082999999999999</v>
      </c>
      <c r="V38" s="231">
        <f>ROUND(E38*U38,2)</f>
        <v>0.21</v>
      </c>
      <c r="W38" s="231"/>
      <c r="X38" s="231" t="s">
        <v>152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191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5" t="s">
        <v>786</v>
      </c>
      <c r="D39" s="249"/>
      <c r="E39" s="249"/>
      <c r="F39" s="249"/>
      <c r="G39" s="249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64">
        <v>24</v>
      </c>
      <c r="B40" s="265" t="s">
        <v>811</v>
      </c>
      <c r="C40" s="271" t="s">
        <v>812</v>
      </c>
      <c r="D40" s="266" t="s">
        <v>218</v>
      </c>
      <c r="E40" s="267">
        <v>23</v>
      </c>
      <c r="F40" s="268"/>
      <c r="G40" s="269">
        <f>ROUND(E40*F40,2)</f>
        <v>0</v>
      </c>
      <c r="H40" s="268"/>
      <c r="I40" s="269">
        <f>ROUND(E40*H40,2)</f>
        <v>0</v>
      </c>
      <c r="J40" s="268"/>
      <c r="K40" s="269">
        <f>ROUND(E40*J40,2)</f>
        <v>0</v>
      </c>
      <c r="L40" s="269">
        <v>21</v>
      </c>
      <c r="M40" s="269">
        <f>G40*(1+L40/100)</f>
        <v>0</v>
      </c>
      <c r="N40" s="269">
        <v>0</v>
      </c>
      <c r="O40" s="269">
        <f>ROUND(E40*N40,2)</f>
        <v>0</v>
      </c>
      <c r="P40" s="269">
        <v>0</v>
      </c>
      <c r="Q40" s="269">
        <f>ROUND(E40*P40,2)</f>
        <v>0</v>
      </c>
      <c r="R40" s="269"/>
      <c r="S40" s="269" t="s">
        <v>150</v>
      </c>
      <c r="T40" s="270" t="s">
        <v>309</v>
      </c>
      <c r="U40" s="231">
        <v>0.14749999999999999</v>
      </c>
      <c r="V40" s="231">
        <f>ROUND(E40*U40,2)</f>
        <v>3.39</v>
      </c>
      <c r="W40" s="231"/>
      <c r="X40" s="231" t="s">
        <v>152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191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64">
        <v>25</v>
      </c>
      <c r="B41" s="265" t="s">
        <v>813</v>
      </c>
      <c r="C41" s="271" t="s">
        <v>814</v>
      </c>
      <c r="D41" s="266" t="s">
        <v>218</v>
      </c>
      <c r="E41" s="267">
        <v>7</v>
      </c>
      <c r="F41" s="268"/>
      <c r="G41" s="269">
        <f>ROUND(E41*F41,2)</f>
        <v>0</v>
      </c>
      <c r="H41" s="268"/>
      <c r="I41" s="269">
        <f>ROUND(E41*H41,2)</f>
        <v>0</v>
      </c>
      <c r="J41" s="268"/>
      <c r="K41" s="269">
        <f>ROUND(E41*J41,2)</f>
        <v>0</v>
      </c>
      <c r="L41" s="269">
        <v>21</v>
      </c>
      <c r="M41" s="269">
        <f>G41*(1+L41/100)</f>
        <v>0</v>
      </c>
      <c r="N41" s="269">
        <v>0</v>
      </c>
      <c r="O41" s="269">
        <f>ROUND(E41*N41,2)</f>
        <v>0</v>
      </c>
      <c r="P41" s="269">
        <v>0</v>
      </c>
      <c r="Q41" s="269">
        <f>ROUND(E41*P41,2)</f>
        <v>0</v>
      </c>
      <c r="R41" s="269"/>
      <c r="S41" s="269" t="s">
        <v>150</v>
      </c>
      <c r="T41" s="270" t="s">
        <v>309</v>
      </c>
      <c r="U41" s="231">
        <v>0.16866999999999999</v>
      </c>
      <c r="V41" s="231">
        <f>ROUND(E41*U41,2)</f>
        <v>1.18</v>
      </c>
      <c r="W41" s="231"/>
      <c r="X41" s="231" t="s">
        <v>152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191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1">
        <v>26</v>
      </c>
      <c r="B42" s="242" t="s">
        <v>815</v>
      </c>
      <c r="C42" s="253" t="s">
        <v>816</v>
      </c>
      <c r="D42" s="243" t="s">
        <v>218</v>
      </c>
      <c r="E42" s="244">
        <v>0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150</v>
      </c>
      <c r="T42" s="247" t="s">
        <v>309</v>
      </c>
      <c r="U42" s="231">
        <v>0.17</v>
      </c>
      <c r="V42" s="231">
        <f>ROUND(E42*U42,2)</f>
        <v>0</v>
      </c>
      <c r="W42" s="231"/>
      <c r="X42" s="231" t="s">
        <v>152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191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770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64">
        <v>27</v>
      </c>
      <c r="B44" s="265" t="s">
        <v>817</v>
      </c>
      <c r="C44" s="271" t="s">
        <v>818</v>
      </c>
      <c r="D44" s="266" t="s">
        <v>218</v>
      </c>
      <c r="E44" s="267">
        <v>8</v>
      </c>
      <c r="F44" s="268"/>
      <c r="G44" s="269">
        <f>ROUND(E44*F44,2)</f>
        <v>0</v>
      </c>
      <c r="H44" s="268"/>
      <c r="I44" s="269">
        <f>ROUND(E44*H44,2)</f>
        <v>0</v>
      </c>
      <c r="J44" s="268"/>
      <c r="K44" s="269">
        <f>ROUND(E44*J44,2)</f>
        <v>0</v>
      </c>
      <c r="L44" s="269">
        <v>21</v>
      </c>
      <c r="M44" s="269">
        <f>G44*(1+L44/100)</f>
        <v>0</v>
      </c>
      <c r="N44" s="269">
        <v>0</v>
      </c>
      <c r="O44" s="269">
        <f>ROUND(E44*N44,2)</f>
        <v>0</v>
      </c>
      <c r="P44" s="269">
        <v>0</v>
      </c>
      <c r="Q44" s="269">
        <f>ROUND(E44*P44,2)</f>
        <v>0</v>
      </c>
      <c r="R44" s="269"/>
      <c r="S44" s="269" t="s">
        <v>150</v>
      </c>
      <c r="T44" s="270" t="s">
        <v>309</v>
      </c>
      <c r="U44" s="231">
        <v>0.32667000000000002</v>
      </c>
      <c r="V44" s="231">
        <f>ROUND(E44*U44,2)</f>
        <v>2.61</v>
      </c>
      <c r="W44" s="231"/>
      <c r="X44" s="231" t="s">
        <v>152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191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64">
        <v>28</v>
      </c>
      <c r="B45" s="265" t="s">
        <v>817</v>
      </c>
      <c r="C45" s="271" t="s">
        <v>818</v>
      </c>
      <c r="D45" s="266" t="s">
        <v>218</v>
      </c>
      <c r="E45" s="267">
        <v>3</v>
      </c>
      <c r="F45" s="268"/>
      <c r="G45" s="269">
        <f>ROUND(E45*F45,2)</f>
        <v>0</v>
      </c>
      <c r="H45" s="268"/>
      <c r="I45" s="269">
        <f>ROUND(E45*H45,2)</f>
        <v>0</v>
      </c>
      <c r="J45" s="268"/>
      <c r="K45" s="269">
        <f>ROUND(E45*J45,2)</f>
        <v>0</v>
      </c>
      <c r="L45" s="269">
        <v>21</v>
      </c>
      <c r="M45" s="269">
        <f>G45*(1+L45/100)</f>
        <v>0</v>
      </c>
      <c r="N45" s="269">
        <v>0</v>
      </c>
      <c r="O45" s="269">
        <f>ROUND(E45*N45,2)</f>
        <v>0</v>
      </c>
      <c r="P45" s="269">
        <v>0</v>
      </c>
      <c r="Q45" s="269">
        <f>ROUND(E45*P45,2)</f>
        <v>0</v>
      </c>
      <c r="R45" s="269"/>
      <c r="S45" s="269" t="s">
        <v>150</v>
      </c>
      <c r="T45" s="270" t="s">
        <v>309</v>
      </c>
      <c r="U45" s="231">
        <v>0.32667000000000002</v>
      </c>
      <c r="V45" s="231">
        <f>ROUND(E45*U45,2)</f>
        <v>0.98</v>
      </c>
      <c r="W45" s="231"/>
      <c r="X45" s="231" t="s">
        <v>152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191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64">
        <v>29</v>
      </c>
      <c r="B46" s="265" t="s">
        <v>819</v>
      </c>
      <c r="C46" s="271" t="s">
        <v>820</v>
      </c>
      <c r="D46" s="266" t="s">
        <v>218</v>
      </c>
      <c r="E46" s="267">
        <v>16</v>
      </c>
      <c r="F46" s="268"/>
      <c r="G46" s="269">
        <f>ROUND(E46*F46,2)</f>
        <v>0</v>
      </c>
      <c r="H46" s="268"/>
      <c r="I46" s="269">
        <f>ROUND(E46*H46,2)</f>
        <v>0</v>
      </c>
      <c r="J46" s="268"/>
      <c r="K46" s="269">
        <f>ROUND(E46*J46,2)</f>
        <v>0</v>
      </c>
      <c r="L46" s="269">
        <v>21</v>
      </c>
      <c r="M46" s="269">
        <f>G46*(1+L46/100)</f>
        <v>0</v>
      </c>
      <c r="N46" s="269">
        <v>0</v>
      </c>
      <c r="O46" s="269">
        <f>ROUND(E46*N46,2)</f>
        <v>0</v>
      </c>
      <c r="P46" s="269">
        <v>0</v>
      </c>
      <c r="Q46" s="269">
        <f>ROUND(E46*P46,2)</f>
        <v>0</v>
      </c>
      <c r="R46" s="269"/>
      <c r="S46" s="269" t="s">
        <v>821</v>
      </c>
      <c r="T46" s="270" t="s">
        <v>309</v>
      </c>
      <c r="U46" s="231">
        <v>1.24383</v>
      </c>
      <c r="V46" s="231">
        <f>ROUND(E46*U46,2)</f>
        <v>19.899999999999999</v>
      </c>
      <c r="W46" s="231"/>
      <c r="X46" s="231" t="s">
        <v>152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191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64">
        <v>30</v>
      </c>
      <c r="B47" s="265" t="s">
        <v>819</v>
      </c>
      <c r="C47" s="271" t="s">
        <v>820</v>
      </c>
      <c r="D47" s="266" t="s">
        <v>218</v>
      </c>
      <c r="E47" s="267">
        <v>8</v>
      </c>
      <c r="F47" s="268"/>
      <c r="G47" s="269">
        <f>ROUND(E47*F47,2)</f>
        <v>0</v>
      </c>
      <c r="H47" s="268"/>
      <c r="I47" s="269">
        <f>ROUND(E47*H47,2)</f>
        <v>0</v>
      </c>
      <c r="J47" s="268"/>
      <c r="K47" s="269">
        <f>ROUND(E47*J47,2)</f>
        <v>0</v>
      </c>
      <c r="L47" s="269">
        <v>21</v>
      </c>
      <c r="M47" s="269">
        <f>G47*(1+L47/100)</f>
        <v>0</v>
      </c>
      <c r="N47" s="269">
        <v>0</v>
      </c>
      <c r="O47" s="269">
        <f>ROUND(E47*N47,2)</f>
        <v>0</v>
      </c>
      <c r="P47" s="269">
        <v>0</v>
      </c>
      <c r="Q47" s="269">
        <f>ROUND(E47*P47,2)</f>
        <v>0</v>
      </c>
      <c r="R47" s="269"/>
      <c r="S47" s="269" t="s">
        <v>821</v>
      </c>
      <c r="T47" s="270" t="s">
        <v>309</v>
      </c>
      <c r="U47" s="231">
        <v>1.24383</v>
      </c>
      <c r="V47" s="231">
        <f>ROUND(E47*U47,2)</f>
        <v>9.9499999999999993</v>
      </c>
      <c r="W47" s="231"/>
      <c r="X47" s="231" t="s">
        <v>152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191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64">
        <v>31</v>
      </c>
      <c r="B48" s="265" t="s">
        <v>822</v>
      </c>
      <c r="C48" s="271" t="s">
        <v>823</v>
      </c>
      <c r="D48" s="266" t="s">
        <v>218</v>
      </c>
      <c r="E48" s="267">
        <v>11</v>
      </c>
      <c r="F48" s="268"/>
      <c r="G48" s="269">
        <f>ROUND(E48*F48,2)</f>
        <v>0</v>
      </c>
      <c r="H48" s="268"/>
      <c r="I48" s="269">
        <f>ROUND(E48*H48,2)</f>
        <v>0</v>
      </c>
      <c r="J48" s="268"/>
      <c r="K48" s="269">
        <f>ROUND(E48*J48,2)</f>
        <v>0</v>
      </c>
      <c r="L48" s="269">
        <v>21</v>
      </c>
      <c r="M48" s="269">
        <f>G48*(1+L48/100)</f>
        <v>0</v>
      </c>
      <c r="N48" s="269">
        <v>0</v>
      </c>
      <c r="O48" s="269">
        <f>ROUND(E48*N48,2)</f>
        <v>0</v>
      </c>
      <c r="P48" s="269">
        <v>0</v>
      </c>
      <c r="Q48" s="269">
        <f>ROUND(E48*P48,2)</f>
        <v>0</v>
      </c>
      <c r="R48" s="269"/>
      <c r="S48" s="269" t="s">
        <v>150</v>
      </c>
      <c r="T48" s="270" t="s">
        <v>309</v>
      </c>
      <c r="U48" s="231">
        <v>0.3795</v>
      </c>
      <c r="V48" s="231">
        <f>ROUND(E48*U48,2)</f>
        <v>4.17</v>
      </c>
      <c r="W48" s="231"/>
      <c r="X48" s="231" t="s">
        <v>152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191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64">
        <v>32</v>
      </c>
      <c r="B49" s="265" t="s">
        <v>822</v>
      </c>
      <c r="C49" s="271" t="s">
        <v>823</v>
      </c>
      <c r="D49" s="266" t="s">
        <v>218</v>
      </c>
      <c r="E49" s="267">
        <v>3</v>
      </c>
      <c r="F49" s="268"/>
      <c r="G49" s="269">
        <f>ROUND(E49*F49,2)</f>
        <v>0</v>
      </c>
      <c r="H49" s="268"/>
      <c r="I49" s="269">
        <f>ROUND(E49*H49,2)</f>
        <v>0</v>
      </c>
      <c r="J49" s="268"/>
      <c r="K49" s="269">
        <f>ROUND(E49*J49,2)</f>
        <v>0</v>
      </c>
      <c r="L49" s="269">
        <v>21</v>
      </c>
      <c r="M49" s="269">
        <f>G49*(1+L49/100)</f>
        <v>0</v>
      </c>
      <c r="N49" s="269">
        <v>0</v>
      </c>
      <c r="O49" s="269">
        <f>ROUND(E49*N49,2)</f>
        <v>0</v>
      </c>
      <c r="P49" s="269">
        <v>0</v>
      </c>
      <c r="Q49" s="269">
        <f>ROUND(E49*P49,2)</f>
        <v>0</v>
      </c>
      <c r="R49" s="269"/>
      <c r="S49" s="269" t="s">
        <v>150</v>
      </c>
      <c r="T49" s="270" t="s">
        <v>309</v>
      </c>
      <c r="U49" s="231">
        <v>0.3795</v>
      </c>
      <c r="V49" s="231">
        <f>ROUND(E49*U49,2)</f>
        <v>1.1399999999999999</v>
      </c>
      <c r="W49" s="231"/>
      <c r="X49" s="231" t="s">
        <v>152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64">
        <v>33</v>
      </c>
      <c r="B50" s="265" t="s">
        <v>822</v>
      </c>
      <c r="C50" s="271" t="s">
        <v>823</v>
      </c>
      <c r="D50" s="266" t="s">
        <v>218</v>
      </c>
      <c r="E50" s="267">
        <v>2</v>
      </c>
      <c r="F50" s="268"/>
      <c r="G50" s="269">
        <f>ROUND(E50*F50,2)</f>
        <v>0</v>
      </c>
      <c r="H50" s="268"/>
      <c r="I50" s="269">
        <f>ROUND(E50*H50,2)</f>
        <v>0</v>
      </c>
      <c r="J50" s="268"/>
      <c r="K50" s="269">
        <f>ROUND(E50*J50,2)</f>
        <v>0</v>
      </c>
      <c r="L50" s="269">
        <v>21</v>
      </c>
      <c r="M50" s="269">
        <f>G50*(1+L50/100)</f>
        <v>0</v>
      </c>
      <c r="N50" s="269">
        <v>0</v>
      </c>
      <c r="O50" s="269">
        <f>ROUND(E50*N50,2)</f>
        <v>0</v>
      </c>
      <c r="P50" s="269">
        <v>0</v>
      </c>
      <c r="Q50" s="269">
        <f>ROUND(E50*P50,2)</f>
        <v>0</v>
      </c>
      <c r="R50" s="269"/>
      <c r="S50" s="269" t="s">
        <v>150</v>
      </c>
      <c r="T50" s="270" t="s">
        <v>309</v>
      </c>
      <c r="U50" s="231">
        <v>0.3795</v>
      </c>
      <c r="V50" s="231">
        <f>ROUND(E50*U50,2)</f>
        <v>0.76</v>
      </c>
      <c r="W50" s="231"/>
      <c r="X50" s="231" t="s">
        <v>152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191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64">
        <v>34</v>
      </c>
      <c r="B51" s="265" t="s">
        <v>822</v>
      </c>
      <c r="C51" s="271" t="s">
        <v>823</v>
      </c>
      <c r="D51" s="266" t="s">
        <v>218</v>
      </c>
      <c r="E51" s="267">
        <v>6</v>
      </c>
      <c r="F51" s="268"/>
      <c r="G51" s="269">
        <f>ROUND(E51*F51,2)</f>
        <v>0</v>
      </c>
      <c r="H51" s="268"/>
      <c r="I51" s="269">
        <f>ROUND(E51*H51,2)</f>
        <v>0</v>
      </c>
      <c r="J51" s="268"/>
      <c r="K51" s="269">
        <f>ROUND(E51*J51,2)</f>
        <v>0</v>
      </c>
      <c r="L51" s="269">
        <v>21</v>
      </c>
      <c r="M51" s="269">
        <f>G51*(1+L51/100)</f>
        <v>0</v>
      </c>
      <c r="N51" s="269">
        <v>0</v>
      </c>
      <c r="O51" s="269">
        <f>ROUND(E51*N51,2)</f>
        <v>0</v>
      </c>
      <c r="P51" s="269">
        <v>0</v>
      </c>
      <c r="Q51" s="269">
        <f>ROUND(E51*P51,2)</f>
        <v>0</v>
      </c>
      <c r="R51" s="269"/>
      <c r="S51" s="269" t="s">
        <v>150</v>
      </c>
      <c r="T51" s="270" t="s">
        <v>309</v>
      </c>
      <c r="U51" s="231">
        <v>0.3795</v>
      </c>
      <c r="V51" s="231">
        <f>ROUND(E51*U51,2)</f>
        <v>2.2799999999999998</v>
      </c>
      <c r="W51" s="231"/>
      <c r="X51" s="231" t="s">
        <v>152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191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64">
        <v>35</v>
      </c>
      <c r="B52" s="265" t="s">
        <v>824</v>
      </c>
      <c r="C52" s="271" t="s">
        <v>825</v>
      </c>
      <c r="D52" s="266" t="s">
        <v>194</v>
      </c>
      <c r="E52" s="267">
        <v>20</v>
      </c>
      <c r="F52" s="268"/>
      <c r="G52" s="269">
        <f>ROUND(E52*F52,2)</f>
        <v>0</v>
      </c>
      <c r="H52" s="268"/>
      <c r="I52" s="269">
        <f>ROUND(E52*H52,2)</f>
        <v>0</v>
      </c>
      <c r="J52" s="268"/>
      <c r="K52" s="269">
        <f>ROUND(E52*J52,2)</f>
        <v>0</v>
      </c>
      <c r="L52" s="269">
        <v>21</v>
      </c>
      <c r="M52" s="269">
        <f>G52*(1+L52/100)</f>
        <v>0</v>
      </c>
      <c r="N52" s="269">
        <v>0</v>
      </c>
      <c r="O52" s="269">
        <f>ROUND(E52*N52,2)</f>
        <v>0</v>
      </c>
      <c r="P52" s="269">
        <v>0</v>
      </c>
      <c r="Q52" s="269">
        <f>ROUND(E52*P52,2)</f>
        <v>0</v>
      </c>
      <c r="R52" s="269"/>
      <c r="S52" s="269" t="s">
        <v>150</v>
      </c>
      <c r="T52" s="270" t="s">
        <v>309</v>
      </c>
      <c r="U52" s="231">
        <v>7.0000000000000007E-2</v>
      </c>
      <c r="V52" s="231">
        <f>ROUND(E52*U52,2)</f>
        <v>1.4</v>
      </c>
      <c r="W52" s="231"/>
      <c r="X52" s="231" t="s">
        <v>152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191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64">
        <v>36</v>
      </c>
      <c r="B53" s="265" t="s">
        <v>826</v>
      </c>
      <c r="C53" s="271" t="s">
        <v>827</v>
      </c>
      <c r="D53" s="266" t="s">
        <v>194</v>
      </c>
      <c r="E53" s="267">
        <v>70</v>
      </c>
      <c r="F53" s="268"/>
      <c r="G53" s="269">
        <f>ROUND(E53*F53,2)</f>
        <v>0</v>
      </c>
      <c r="H53" s="268"/>
      <c r="I53" s="269">
        <f>ROUND(E53*H53,2)</f>
        <v>0</v>
      </c>
      <c r="J53" s="268"/>
      <c r="K53" s="269">
        <f>ROUND(E53*J53,2)</f>
        <v>0</v>
      </c>
      <c r="L53" s="269">
        <v>21</v>
      </c>
      <c r="M53" s="269">
        <f>G53*(1+L53/100)</f>
        <v>0</v>
      </c>
      <c r="N53" s="269">
        <v>0</v>
      </c>
      <c r="O53" s="269">
        <f>ROUND(E53*N53,2)</f>
        <v>0</v>
      </c>
      <c r="P53" s="269">
        <v>0</v>
      </c>
      <c r="Q53" s="269">
        <f>ROUND(E53*P53,2)</f>
        <v>0</v>
      </c>
      <c r="R53" s="269"/>
      <c r="S53" s="269" t="s">
        <v>308</v>
      </c>
      <c r="T53" s="270" t="s">
        <v>309</v>
      </c>
      <c r="U53" s="231">
        <v>0</v>
      </c>
      <c r="V53" s="231">
        <f>ROUND(E53*U53,2)</f>
        <v>0</v>
      </c>
      <c r="W53" s="231"/>
      <c r="X53" s="231" t="s">
        <v>152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191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64">
        <v>37</v>
      </c>
      <c r="B54" s="265" t="s">
        <v>828</v>
      </c>
      <c r="C54" s="271" t="s">
        <v>829</v>
      </c>
      <c r="D54" s="266" t="s">
        <v>194</v>
      </c>
      <c r="E54" s="267">
        <v>70</v>
      </c>
      <c r="F54" s="268"/>
      <c r="G54" s="269">
        <f>ROUND(E54*F54,2)</f>
        <v>0</v>
      </c>
      <c r="H54" s="268"/>
      <c r="I54" s="269">
        <f>ROUND(E54*H54,2)</f>
        <v>0</v>
      </c>
      <c r="J54" s="268"/>
      <c r="K54" s="269">
        <f>ROUND(E54*J54,2)</f>
        <v>0</v>
      </c>
      <c r="L54" s="269">
        <v>21</v>
      </c>
      <c r="M54" s="269">
        <f>G54*(1+L54/100)</f>
        <v>0</v>
      </c>
      <c r="N54" s="269">
        <v>0</v>
      </c>
      <c r="O54" s="269">
        <f>ROUND(E54*N54,2)</f>
        <v>0</v>
      </c>
      <c r="P54" s="269">
        <v>0</v>
      </c>
      <c r="Q54" s="269">
        <f>ROUND(E54*P54,2)</f>
        <v>0</v>
      </c>
      <c r="R54" s="269"/>
      <c r="S54" s="269" t="s">
        <v>308</v>
      </c>
      <c r="T54" s="270" t="s">
        <v>309</v>
      </c>
      <c r="U54" s="231">
        <v>0</v>
      </c>
      <c r="V54" s="231">
        <f>ROUND(E54*U54,2)</f>
        <v>0</v>
      </c>
      <c r="W54" s="231"/>
      <c r="X54" s="231" t="s">
        <v>152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191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35" t="s">
        <v>145</v>
      </c>
      <c r="B55" s="236" t="s">
        <v>113</v>
      </c>
      <c r="C55" s="252" t="s">
        <v>114</v>
      </c>
      <c r="D55" s="237"/>
      <c r="E55" s="238"/>
      <c r="F55" s="239"/>
      <c r="G55" s="239">
        <f>SUMIF(AG56:AG65,"&lt;&gt;NOR",G56:G65)</f>
        <v>0</v>
      </c>
      <c r="H55" s="239"/>
      <c r="I55" s="239">
        <f>SUM(I56:I65)</f>
        <v>0</v>
      </c>
      <c r="J55" s="239"/>
      <c r="K55" s="239">
        <f>SUM(K56:K65)</f>
        <v>0</v>
      </c>
      <c r="L55" s="239"/>
      <c r="M55" s="239">
        <f>SUM(M56:M65)</f>
        <v>0</v>
      </c>
      <c r="N55" s="239"/>
      <c r="O55" s="239">
        <f>SUM(O56:O65)</f>
        <v>0</v>
      </c>
      <c r="P55" s="239"/>
      <c r="Q55" s="239">
        <f>SUM(Q56:Q65)</f>
        <v>0</v>
      </c>
      <c r="R55" s="239"/>
      <c r="S55" s="239"/>
      <c r="T55" s="240"/>
      <c r="U55" s="234"/>
      <c r="V55" s="234">
        <f>SUM(V56:V65)</f>
        <v>48.29</v>
      </c>
      <c r="W55" s="234"/>
      <c r="X55" s="234"/>
      <c r="AG55" t="s">
        <v>146</v>
      </c>
    </row>
    <row r="56" spans="1:60" outlineLevel="1">
      <c r="A56" s="264">
        <v>38</v>
      </c>
      <c r="B56" s="265" t="s">
        <v>830</v>
      </c>
      <c r="C56" s="271" t="s">
        <v>831</v>
      </c>
      <c r="D56" s="266" t="s">
        <v>218</v>
      </c>
      <c r="E56" s="267">
        <v>23</v>
      </c>
      <c r="F56" s="268"/>
      <c r="G56" s="269">
        <f>ROUND(E56*F56,2)</f>
        <v>0</v>
      </c>
      <c r="H56" s="268"/>
      <c r="I56" s="269">
        <f>ROUND(E56*H56,2)</f>
        <v>0</v>
      </c>
      <c r="J56" s="268"/>
      <c r="K56" s="269">
        <f>ROUND(E56*J56,2)</f>
        <v>0</v>
      </c>
      <c r="L56" s="269">
        <v>21</v>
      </c>
      <c r="M56" s="269">
        <f>G56*(1+L56/100)</f>
        <v>0</v>
      </c>
      <c r="N56" s="269">
        <v>0</v>
      </c>
      <c r="O56" s="269">
        <f>ROUND(E56*N56,2)</f>
        <v>0</v>
      </c>
      <c r="P56" s="269">
        <v>0</v>
      </c>
      <c r="Q56" s="269">
        <f>ROUND(E56*P56,2)</f>
        <v>0</v>
      </c>
      <c r="R56" s="269"/>
      <c r="S56" s="269" t="s">
        <v>150</v>
      </c>
      <c r="T56" s="270" t="s">
        <v>309</v>
      </c>
      <c r="U56" s="231">
        <v>0.39</v>
      </c>
      <c r="V56" s="231">
        <f>ROUND(E56*U56,2)</f>
        <v>8.9700000000000006</v>
      </c>
      <c r="W56" s="231"/>
      <c r="X56" s="231" t="s">
        <v>152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191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64">
        <v>39</v>
      </c>
      <c r="B57" s="265" t="s">
        <v>832</v>
      </c>
      <c r="C57" s="271" t="s">
        <v>833</v>
      </c>
      <c r="D57" s="266" t="s">
        <v>218</v>
      </c>
      <c r="E57" s="267">
        <v>7</v>
      </c>
      <c r="F57" s="268"/>
      <c r="G57" s="269">
        <f>ROUND(E57*F57,2)</f>
        <v>0</v>
      </c>
      <c r="H57" s="268"/>
      <c r="I57" s="269">
        <f>ROUND(E57*H57,2)</f>
        <v>0</v>
      </c>
      <c r="J57" s="268"/>
      <c r="K57" s="269">
        <f>ROUND(E57*J57,2)</f>
        <v>0</v>
      </c>
      <c r="L57" s="269">
        <v>21</v>
      </c>
      <c r="M57" s="269">
        <f>G57*(1+L57/100)</f>
        <v>0</v>
      </c>
      <c r="N57" s="269">
        <v>0</v>
      </c>
      <c r="O57" s="269">
        <f>ROUND(E57*N57,2)</f>
        <v>0</v>
      </c>
      <c r="P57" s="269">
        <v>0</v>
      </c>
      <c r="Q57" s="269">
        <f>ROUND(E57*P57,2)</f>
        <v>0</v>
      </c>
      <c r="R57" s="269"/>
      <c r="S57" s="269" t="s">
        <v>150</v>
      </c>
      <c r="T57" s="270" t="s">
        <v>309</v>
      </c>
      <c r="U57" s="231">
        <v>0.41099999999999998</v>
      </c>
      <c r="V57" s="231">
        <f>ROUND(E57*U57,2)</f>
        <v>2.88</v>
      </c>
      <c r="W57" s="231"/>
      <c r="X57" s="231" t="s">
        <v>152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191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64">
        <v>40</v>
      </c>
      <c r="B58" s="265" t="s">
        <v>834</v>
      </c>
      <c r="C58" s="271" t="s">
        <v>835</v>
      </c>
      <c r="D58" s="266" t="s">
        <v>218</v>
      </c>
      <c r="E58" s="267">
        <v>2</v>
      </c>
      <c r="F58" s="268"/>
      <c r="G58" s="269">
        <f>ROUND(E58*F58,2)</f>
        <v>0</v>
      </c>
      <c r="H58" s="268"/>
      <c r="I58" s="269">
        <f>ROUND(E58*H58,2)</f>
        <v>0</v>
      </c>
      <c r="J58" s="268"/>
      <c r="K58" s="269">
        <f>ROUND(E58*J58,2)</f>
        <v>0</v>
      </c>
      <c r="L58" s="269">
        <v>21</v>
      </c>
      <c r="M58" s="269">
        <f>G58*(1+L58/100)</f>
        <v>0</v>
      </c>
      <c r="N58" s="269">
        <v>0</v>
      </c>
      <c r="O58" s="269">
        <f>ROUND(E58*N58,2)</f>
        <v>0</v>
      </c>
      <c r="P58" s="269">
        <v>0</v>
      </c>
      <c r="Q58" s="269">
        <f>ROUND(E58*P58,2)</f>
        <v>0</v>
      </c>
      <c r="R58" s="269"/>
      <c r="S58" s="269" t="s">
        <v>150</v>
      </c>
      <c r="T58" s="270" t="s">
        <v>309</v>
      </c>
      <c r="U58" s="231">
        <v>0.41099999999999998</v>
      </c>
      <c r="V58" s="231">
        <f>ROUND(E58*U58,2)</f>
        <v>0.82</v>
      </c>
      <c r="W58" s="231"/>
      <c r="X58" s="231" t="s">
        <v>152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191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>
      <c r="A59" s="264">
        <v>41</v>
      </c>
      <c r="B59" s="265" t="s">
        <v>817</v>
      </c>
      <c r="C59" s="271" t="s">
        <v>818</v>
      </c>
      <c r="D59" s="266" t="s">
        <v>218</v>
      </c>
      <c r="E59" s="267">
        <v>3</v>
      </c>
      <c r="F59" s="268"/>
      <c r="G59" s="269">
        <f>ROUND(E59*F59,2)</f>
        <v>0</v>
      </c>
      <c r="H59" s="268"/>
      <c r="I59" s="269">
        <f>ROUND(E59*H59,2)</f>
        <v>0</v>
      </c>
      <c r="J59" s="268"/>
      <c r="K59" s="269">
        <f>ROUND(E59*J59,2)</f>
        <v>0</v>
      </c>
      <c r="L59" s="269">
        <v>21</v>
      </c>
      <c r="M59" s="269">
        <f>G59*(1+L59/100)</f>
        <v>0</v>
      </c>
      <c r="N59" s="269">
        <v>0</v>
      </c>
      <c r="O59" s="269">
        <f>ROUND(E59*N59,2)</f>
        <v>0</v>
      </c>
      <c r="P59" s="269">
        <v>0</v>
      </c>
      <c r="Q59" s="269">
        <f>ROUND(E59*P59,2)</f>
        <v>0</v>
      </c>
      <c r="R59" s="269"/>
      <c r="S59" s="269" t="s">
        <v>150</v>
      </c>
      <c r="T59" s="270" t="s">
        <v>309</v>
      </c>
      <c r="U59" s="231">
        <v>0.32667000000000002</v>
      </c>
      <c r="V59" s="231">
        <f>ROUND(E59*U59,2)</f>
        <v>0.98</v>
      </c>
      <c r="W59" s="231"/>
      <c r="X59" s="231" t="s">
        <v>152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153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>
      <c r="A60" s="264">
        <v>42</v>
      </c>
      <c r="B60" s="265" t="s">
        <v>836</v>
      </c>
      <c r="C60" s="271" t="s">
        <v>837</v>
      </c>
      <c r="D60" s="266" t="s">
        <v>218</v>
      </c>
      <c r="E60" s="267">
        <v>8</v>
      </c>
      <c r="F60" s="268"/>
      <c r="G60" s="269">
        <f>ROUND(E60*F60,2)</f>
        <v>0</v>
      </c>
      <c r="H60" s="268"/>
      <c r="I60" s="269">
        <f>ROUND(E60*H60,2)</f>
        <v>0</v>
      </c>
      <c r="J60" s="268"/>
      <c r="K60" s="269">
        <f>ROUND(E60*J60,2)</f>
        <v>0</v>
      </c>
      <c r="L60" s="269">
        <v>21</v>
      </c>
      <c r="M60" s="269">
        <f>G60*(1+L60/100)</f>
        <v>0</v>
      </c>
      <c r="N60" s="269">
        <v>0</v>
      </c>
      <c r="O60" s="269">
        <f>ROUND(E60*N60,2)</f>
        <v>0</v>
      </c>
      <c r="P60" s="269">
        <v>0</v>
      </c>
      <c r="Q60" s="269">
        <f>ROUND(E60*P60,2)</f>
        <v>0</v>
      </c>
      <c r="R60" s="269"/>
      <c r="S60" s="269" t="s">
        <v>150</v>
      </c>
      <c r="T60" s="270" t="s">
        <v>309</v>
      </c>
      <c r="U60" s="231">
        <v>0.50600000000000001</v>
      </c>
      <c r="V60" s="231">
        <f>ROUND(E60*U60,2)</f>
        <v>4.05</v>
      </c>
      <c r="W60" s="231"/>
      <c r="X60" s="231" t="s">
        <v>152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191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64">
        <v>43</v>
      </c>
      <c r="B61" s="265" t="s">
        <v>819</v>
      </c>
      <c r="C61" s="271" t="s">
        <v>820</v>
      </c>
      <c r="D61" s="266" t="s">
        <v>218</v>
      </c>
      <c r="E61" s="267">
        <v>16</v>
      </c>
      <c r="F61" s="268"/>
      <c r="G61" s="269">
        <f>ROUND(E61*F61,2)</f>
        <v>0</v>
      </c>
      <c r="H61" s="268"/>
      <c r="I61" s="269">
        <f>ROUND(E61*H61,2)</f>
        <v>0</v>
      </c>
      <c r="J61" s="268"/>
      <c r="K61" s="269">
        <f>ROUND(E61*J61,2)</f>
        <v>0</v>
      </c>
      <c r="L61" s="269">
        <v>21</v>
      </c>
      <c r="M61" s="269">
        <f>G61*(1+L61/100)</f>
        <v>0</v>
      </c>
      <c r="N61" s="269">
        <v>0</v>
      </c>
      <c r="O61" s="269">
        <f>ROUND(E61*N61,2)</f>
        <v>0</v>
      </c>
      <c r="P61" s="269">
        <v>0</v>
      </c>
      <c r="Q61" s="269">
        <f>ROUND(E61*P61,2)</f>
        <v>0</v>
      </c>
      <c r="R61" s="269"/>
      <c r="S61" s="269" t="s">
        <v>821</v>
      </c>
      <c r="T61" s="270" t="s">
        <v>309</v>
      </c>
      <c r="U61" s="231">
        <v>1.24383</v>
      </c>
      <c r="V61" s="231">
        <f>ROUND(E61*U61,2)</f>
        <v>19.899999999999999</v>
      </c>
      <c r="W61" s="231"/>
      <c r="X61" s="231" t="s">
        <v>152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153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64">
        <v>44</v>
      </c>
      <c r="B62" s="265" t="s">
        <v>838</v>
      </c>
      <c r="C62" s="271" t="s">
        <v>839</v>
      </c>
      <c r="D62" s="266" t="s">
        <v>218</v>
      </c>
      <c r="E62" s="267">
        <v>10</v>
      </c>
      <c r="F62" s="268"/>
      <c r="G62" s="269">
        <f>ROUND(E62*F62,2)</f>
        <v>0</v>
      </c>
      <c r="H62" s="268"/>
      <c r="I62" s="269">
        <f>ROUND(E62*H62,2)</f>
        <v>0</v>
      </c>
      <c r="J62" s="268"/>
      <c r="K62" s="269">
        <f>ROUND(E62*J62,2)</f>
        <v>0</v>
      </c>
      <c r="L62" s="269">
        <v>21</v>
      </c>
      <c r="M62" s="269">
        <f>G62*(1+L62/100)</f>
        <v>0</v>
      </c>
      <c r="N62" s="269">
        <v>0</v>
      </c>
      <c r="O62" s="269">
        <f>ROUND(E62*N62,2)</f>
        <v>0</v>
      </c>
      <c r="P62" s="269">
        <v>0</v>
      </c>
      <c r="Q62" s="269">
        <f>ROUND(E62*P62,2)</f>
        <v>0</v>
      </c>
      <c r="R62" s="269"/>
      <c r="S62" s="269" t="s">
        <v>150</v>
      </c>
      <c r="T62" s="270" t="s">
        <v>309</v>
      </c>
      <c r="U62" s="231">
        <v>0.41099999999999998</v>
      </c>
      <c r="V62" s="231">
        <f>ROUND(E62*U62,2)</f>
        <v>4.1100000000000003</v>
      </c>
      <c r="W62" s="231"/>
      <c r="X62" s="231" t="s">
        <v>152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191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64">
        <v>45</v>
      </c>
      <c r="B63" s="265" t="s">
        <v>840</v>
      </c>
      <c r="C63" s="271" t="s">
        <v>841</v>
      </c>
      <c r="D63" s="266" t="s">
        <v>218</v>
      </c>
      <c r="E63" s="267">
        <v>12</v>
      </c>
      <c r="F63" s="268"/>
      <c r="G63" s="269">
        <f>ROUND(E63*F63,2)</f>
        <v>0</v>
      </c>
      <c r="H63" s="268"/>
      <c r="I63" s="269">
        <f>ROUND(E63*H63,2)</f>
        <v>0</v>
      </c>
      <c r="J63" s="268"/>
      <c r="K63" s="269">
        <f>ROUND(E63*J63,2)</f>
        <v>0</v>
      </c>
      <c r="L63" s="269">
        <v>21</v>
      </c>
      <c r="M63" s="269">
        <f>G63*(1+L63/100)</f>
        <v>0</v>
      </c>
      <c r="N63" s="269">
        <v>0</v>
      </c>
      <c r="O63" s="269">
        <f>ROUND(E63*N63,2)</f>
        <v>0</v>
      </c>
      <c r="P63" s="269">
        <v>0</v>
      </c>
      <c r="Q63" s="269">
        <f>ROUND(E63*P63,2)</f>
        <v>0</v>
      </c>
      <c r="R63" s="269"/>
      <c r="S63" s="269" t="s">
        <v>150</v>
      </c>
      <c r="T63" s="270" t="s">
        <v>309</v>
      </c>
      <c r="U63" s="231">
        <v>0.54817000000000005</v>
      </c>
      <c r="V63" s="231">
        <f>ROUND(E63*U63,2)</f>
        <v>6.58</v>
      </c>
      <c r="W63" s="231"/>
      <c r="X63" s="231" t="s">
        <v>152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191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46</v>
      </c>
      <c r="B64" s="242" t="s">
        <v>842</v>
      </c>
      <c r="C64" s="253" t="s">
        <v>843</v>
      </c>
      <c r="D64" s="243" t="s">
        <v>773</v>
      </c>
      <c r="E64" s="244">
        <v>8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308</v>
      </c>
      <c r="T64" s="247" t="s">
        <v>309</v>
      </c>
      <c r="U64" s="231">
        <v>0</v>
      </c>
      <c r="V64" s="231">
        <f>ROUND(E64*U64,2)</f>
        <v>0</v>
      </c>
      <c r="W64" s="231"/>
      <c r="X64" s="231" t="s">
        <v>152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191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5" t="s">
        <v>786</v>
      </c>
      <c r="D65" s="249"/>
      <c r="E65" s="249"/>
      <c r="F65" s="249"/>
      <c r="G65" s="249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>
      <c r="A66" s="235" t="s">
        <v>145</v>
      </c>
      <c r="B66" s="236" t="s">
        <v>115</v>
      </c>
      <c r="C66" s="252" t="s">
        <v>30</v>
      </c>
      <c r="D66" s="237"/>
      <c r="E66" s="238"/>
      <c r="F66" s="239"/>
      <c r="G66" s="239">
        <f>SUMIF(AG67:AG86,"&lt;&gt;NOR",G67:G86)</f>
        <v>0</v>
      </c>
      <c r="H66" s="239"/>
      <c r="I66" s="239">
        <f>SUM(I67:I86)</f>
        <v>0</v>
      </c>
      <c r="J66" s="239"/>
      <c r="K66" s="239">
        <f>SUM(K67:K86)</f>
        <v>0</v>
      </c>
      <c r="L66" s="239"/>
      <c r="M66" s="239">
        <f>SUM(M67:M86)</f>
        <v>0</v>
      </c>
      <c r="N66" s="239"/>
      <c r="O66" s="239">
        <f>SUM(O67:O86)</f>
        <v>0</v>
      </c>
      <c r="P66" s="239"/>
      <c r="Q66" s="239">
        <f>SUM(Q67:Q86)</f>
        <v>0</v>
      </c>
      <c r="R66" s="239"/>
      <c r="S66" s="239"/>
      <c r="T66" s="240"/>
      <c r="U66" s="234"/>
      <c r="V66" s="234">
        <f>SUM(V67:V86)</f>
        <v>0</v>
      </c>
      <c r="W66" s="234"/>
      <c r="X66" s="234"/>
      <c r="AG66" t="s">
        <v>146</v>
      </c>
    </row>
    <row r="67" spans="1:60" outlineLevel="1">
      <c r="A67" s="241">
        <v>47</v>
      </c>
      <c r="B67" s="242" t="s">
        <v>844</v>
      </c>
      <c r="C67" s="253" t="s">
        <v>845</v>
      </c>
      <c r="D67" s="243" t="s">
        <v>773</v>
      </c>
      <c r="E67" s="244">
        <v>10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308</v>
      </c>
      <c r="T67" s="247" t="s">
        <v>309</v>
      </c>
      <c r="U67" s="231">
        <v>0</v>
      </c>
      <c r="V67" s="231">
        <f>ROUND(E67*U67,2)</f>
        <v>0</v>
      </c>
      <c r="W67" s="231"/>
      <c r="X67" s="231" t="s">
        <v>152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191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5" t="s">
        <v>786</v>
      </c>
      <c r="D68" s="249"/>
      <c r="E68" s="249"/>
      <c r="F68" s="249"/>
      <c r="G68" s="249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64">
        <v>48</v>
      </c>
      <c r="B69" s="265" t="s">
        <v>846</v>
      </c>
      <c r="C69" s="271" t="s">
        <v>847</v>
      </c>
      <c r="D69" s="266" t="s">
        <v>773</v>
      </c>
      <c r="E69" s="267">
        <v>11</v>
      </c>
      <c r="F69" s="268"/>
      <c r="G69" s="269">
        <f>ROUND(E69*F69,2)</f>
        <v>0</v>
      </c>
      <c r="H69" s="268"/>
      <c r="I69" s="269">
        <f>ROUND(E69*H69,2)</f>
        <v>0</v>
      </c>
      <c r="J69" s="268"/>
      <c r="K69" s="269">
        <f>ROUND(E69*J69,2)</f>
        <v>0</v>
      </c>
      <c r="L69" s="269">
        <v>21</v>
      </c>
      <c r="M69" s="269">
        <f>G69*(1+L69/100)</f>
        <v>0</v>
      </c>
      <c r="N69" s="269">
        <v>0</v>
      </c>
      <c r="O69" s="269">
        <f>ROUND(E69*N69,2)</f>
        <v>0</v>
      </c>
      <c r="P69" s="269">
        <v>0</v>
      </c>
      <c r="Q69" s="269">
        <f>ROUND(E69*P69,2)</f>
        <v>0</v>
      </c>
      <c r="R69" s="269"/>
      <c r="S69" s="269" t="s">
        <v>308</v>
      </c>
      <c r="T69" s="270" t="s">
        <v>309</v>
      </c>
      <c r="U69" s="231">
        <v>0</v>
      </c>
      <c r="V69" s="231">
        <f>ROUND(E69*U69,2)</f>
        <v>0</v>
      </c>
      <c r="W69" s="231"/>
      <c r="X69" s="231" t="s">
        <v>152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191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64">
        <v>49</v>
      </c>
      <c r="B70" s="265" t="s">
        <v>846</v>
      </c>
      <c r="C70" s="271" t="s">
        <v>847</v>
      </c>
      <c r="D70" s="266" t="s">
        <v>773</v>
      </c>
      <c r="E70" s="267">
        <v>3</v>
      </c>
      <c r="F70" s="268"/>
      <c r="G70" s="269">
        <f>ROUND(E70*F70,2)</f>
        <v>0</v>
      </c>
      <c r="H70" s="268"/>
      <c r="I70" s="269">
        <f>ROUND(E70*H70,2)</f>
        <v>0</v>
      </c>
      <c r="J70" s="268"/>
      <c r="K70" s="269">
        <f>ROUND(E70*J70,2)</f>
        <v>0</v>
      </c>
      <c r="L70" s="269">
        <v>21</v>
      </c>
      <c r="M70" s="269">
        <f>G70*(1+L70/100)</f>
        <v>0</v>
      </c>
      <c r="N70" s="269">
        <v>0</v>
      </c>
      <c r="O70" s="269">
        <f>ROUND(E70*N70,2)</f>
        <v>0</v>
      </c>
      <c r="P70" s="269">
        <v>0</v>
      </c>
      <c r="Q70" s="269">
        <f>ROUND(E70*P70,2)</f>
        <v>0</v>
      </c>
      <c r="R70" s="269"/>
      <c r="S70" s="269" t="s">
        <v>308</v>
      </c>
      <c r="T70" s="270" t="s">
        <v>309</v>
      </c>
      <c r="U70" s="231">
        <v>0</v>
      </c>
      <c r="V70" s="231">
        <f>ROUND(E70*U70,2)</f>
        <v>0</v>
      </c>
      <c r="W70" s="231"/>
      <c r="X70" s="231" t="s">
        <v>152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191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64">
        <v>50</v>
      </c>
      <c r="B71" s="265" t="s">
        <v>846</v>
      </c>
      <c r="C71" s="271" t="s">
        <v>847</v>
      </c>
      <c r="D71" s="266" t="s">
        <v>773</v>
      </c>
      <c r="E71" s="267">
        <v>2</v>
      </c>
      <c r="F71" s="268"/>
      <c r="G71" s="269">
        <f>ROUND(E71*F71,2)</f>
        <v>0</v>
      </c>
      <c r="H71" s="268"/>
      <c r="I71" s="269">
        <f>ROUND(E71*H71,2)</f>
        <v>0</v>
      </c>
      <c r="J71" s="268"/>
      <c r="K71" s="269">
        <f>ROUND(E71*J71,2)</f>
        <v>0</v>
      </c>
      <c r="L71" s="269">
        <v>21</v>
      </c>
      <c r="M71" s="269">
        <f>G71*(1+L71/100)</f>
        <v>0</v>
      </c>
      <c r="N71" s="269">
        <v>0</v>
      </c>
      <c r="O71" s="269">
        <f>ROUND(E71*N71,2)</f>
        <v>0</v>
      </c>
      <c r="P71" s="269">
        <v>0</v>
      </c>
      <c r="Q71" s="269">
        <f>ROUND(E71*P71,2)</f>
        <v>0</v>
      </c>
      <c r="R71" s="269"/>
      <c r="S71" s="269" t="s">
        <v>308</v>
      </c>
      <c r="T71" s="270" t="s">
        <v>309</v>
      </c>
      <c r="U71" s="231">
        <v>0</v>
      </c>
      <c r="V71" s="231">
        <f>ROUND(E71*U71,2)</f>
        <v>0</v>
      </c>
      <c r="W71" s="231"/>
      <c r="X71" s="231" t="s">
        <v>152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191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64">
        <v>51</v>
      </c>
      <c r="B72" s="265" t="s">
        <v>846</v>
      </c>
      <c r="C72" s="271" t="s">
        <v>847</v>
      </c>
      <c r="D72" s="266" t="s">
        <v>773</v>
      </c>
      <c r="E72" s="267">
        <v>6</v>
      </c>
      <c r="F72" s="268"/>
      <c r="G72" s="269">
        <f>ROUND(E72*F72,2)</f>
        <v>0</v>
      </c>
      <c r="H72" s="268"/>
      <c r="I72" s="269">
        <f>ROUND(E72*H72,2)</f>
        <v>0</v>
      </c>
      <c r="J72" s="268"/>
      <c r="K72" s="269">
        <f>ROUND(E72*J72,2)</f>
        <v>0</v>
      </c>
      <c r="L72" s="269">
        <v>21</v>
      </c>
      <c r="M72" s="269">
        <f>G72*(1+L72/100)</f>
        <v>0</v>
      </c>
      <c r="N72" s="269">
        <v>0</v>
      </c>
      <c r="O72" s="269">
        <f>ROUND(E72*N72,2)</f>
        <v>0</v>
      </c>
      <c r="P72" s="269">
        <v>0</v>
      </c>
      <c r="Q72" s="269">
        <f>ROUND(E72*P72,2)</f>
        <v>0</v>
      </c>
      <c r="R72" s="269"/>
      <c r="S72" s="269" t="s">
        <v>308</v>
      </c>
      <c r="T72" s="270" t="s">
        <v>309</v>
      </c>
      <c r="U72" s="231">
        <v>0</v>
      </c>
      <c r="V72" s="231">
        <f>ROUND(E72*U72,2)</f>
        <v>0</v>
      </c>
      <c r="W72" s="231"/>
      <c r="X72" s="231" t="s">
        <v>152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191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64">
        <v>52</v>
      </c>
      <c r="B73" s="265" t="s">
        <v>846</v>
      </c>
      <c r="C73" s="271" t="s">
        <v>847</v>
      </c>
      <c r="D73" s="266" t="s">
        <v>773</v>
      </c>
      <c r="E73" s="267">
        <v>16</v>
      </c>
      <c r="F73" s="268"/>
      <c r="G73" s="269">
        <f>ROUND(E73*F73,2)</f>
        <v>0</v>
      </c>
      <c r="H73" s="268"/>
      <c r="I73" s="269">
        <f>ROUND(E73*H73,2)</f>
        <v>0</v>
      </c>
      <c r="J73" s="268"/>
      <c r="K73" s="269">
        <f>ROUND(E73*J73,2)</f>
        <v>0</v>
      </c>
      <c r="L73" s="269">
        <v>21</v>
      </c>
      <c r="M73" s="269">
        <f>G73*(1+L73/100)</f>
        <v>0</v>
      </c>
      <c r="N73" s="269">
        <v>0</v>
      </c>
      <c r="O73" s="269">
        <f>ROUND(E73*N73,2)</f>
        <v>0</v>
      </c>
      <c r="P73" s="269">
        <v>0</v>
      </c>
      <c r="Q73" s="269">
        <f>ROUND(E73*P73,2)</f>
        <v>0</v>
      </c>
      <c r="R73" s="269"/>
      <c r="S73" s="269" t="s">
        <v>308</v>
      </c>
      <c r="T73" s="270" t="s">
        <v>309</v>
      </c>
      <c r="U73" s="231">
        <v>0</v>
      </c>
      <c r="V73" s="231">
        <f>ROUND(E73*U73,2)</f>
        <v>0</v>
      </c>
      <c r="W73" s="231"/>
      <c r="X73" s="231" t="s">
        <v>152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191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64">
        <v>53</v>
      </c>
      <c r="B74" s="265" t="s">
        <v>846</v>
      </c>
      <c r="C74" s="271" t="s">
        <v>847</v>
      </c>
      <c r="D74" s="266" t="s">
        <v>773</v>
      </c>
      <c r="E74" s="267">
        <v>8</v>
      </c>
      <c r="F74" s="268"/>
      <c r="G74" s="269">
        <f>ROUND(E74*F74,2)</f>
        <v>0</v>
      </c>
      <c r="H74" s="268"/>
      <c r="I74" s="269">
        <f>ROUND(E74*H74,2)</f>
        <v>0</v>
      </c>
      <c r="J74" s="268"/>
      <c r="K74" s="269">
        <f>ROUND(E74*J74,2)</f>
        <v>0</v>
      </c>
      <c r="L74" s="269">
        <v>21</v>
      </c>
      <c r="M74" s="269">
        <f>G74*(1+L74/100)</f>
        <v>0</v>
      </c>
      <c r="N74" s="269">
        <v>0</v>
      </c>
      <c r="O74" s="269">
        <f>ROUND(E74*N74,2)</f>
        <v>0</v>
      </c>
      <c r="P74" s="269">
        <v>0</v>
      </c>
      <c r="Q74" s="269">
        <f>ROUND(E74*P74,2)</f>
        <v>0</v>
      </c>
      <c r="R74" s="269"/>
      <c r="S74" s="269" t="s">
        <v>308</v>
      </c>
      <c r="T74" s="270" t="s">
        <v>309</v>
      </c>
      <c r="U74" s="231">
        <v>0</v>
      </c>
      <c r="V74" s="231">
        <f>ROUND(E74*U74,2)</f>
        <v>0</v>
      </c>
      <c r="W74" s="231"/>
      <c r="X74" s="231" t="s">
        <v>152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191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64">
        <v>54</v>
      </c>
      <c r="B75" s="265" t="s">
        <v>848</v>
      </c>
      <c r="C75" s="271" t="s">
        <v>849</v>
      </c>
      <c r="D75" s="266" t="s">
        <v>850</v>
      </c>
      <c r="E75" s="267">
        <v>20</v>
      </c>
      <c r="F75" s="268"/>
      <c r="G75" s="269">
        <f>ROUND(E75*F75,2)</f>
        <v>0</v>
      </c>
      <c r="H75" s="268"/>
      <c r="I75" s="269">
        <f>ROUND(E75*H75,2)</f>
        <v>0</v>
      </c>
      <c r="J75" s="268"/>
      <c r="K75" s="269">
        <f>ROUND(E75*J75,2)</f>
        <v>0</v>
      </c>
      <c r="L75" s="269">
        <v>21</v>
      </c>
      <c r="M75" s="269">
        <f>G75*(1+L75/100)</f>
        <v>0</v>
      </c>
      <c r="N75" s="269">
        <v>0</v>
      </c>
      <c r="O75" s="269">
        <f>ROUND(E75*N75,2)</f>
        <v>0</v>
      </c>
      <c r="P75" s="269">
        <v>0</v>
      </c>
      <c r="Q75" s="269">
        <f>ROUND(E75*P75,2)</f>
        <v>0</v>
      </c>
      <c r="R75" s="269"/>
      <c r="S75" s="269" t="s">
        <v>308</v>
      </c>
      <c r="T75" s="270" t="s">
        <v>309</v>
      </c>
      <c r="U75" s="231">
        <v>0</v>
      </c>
      <c r="V75" s="231">
        <f>ROUND(E75*U75,2)</f>
        <v>0</v>
      </c>
      <c r="W75" s="231"/>
      <c r="X75" s="231" t="s">
        <v>152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191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41">
        <v>55</v>
      </c>
      <c r="B76" s="242" t="s">
        <v>851</v>
      </c>
      <c r="C76" s="253" t="s">
        <v>852</v>
      </c>
      <c r="D76" s="243" t="s">
        <v>228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308</v>
      </c>
      <c r="T76" s="247" t="s">
        <v>309</v>
      </c>
      <c r="U76" s="231">
        <v>0</v>
      </c>
      <c r="V76" s="231">
        <f>ROUND(E76*U76,2)</f>
        <v>0</v>
      </c>
      <c r="W76" s="231"/>
      <c r="X76" s="231" t="s">
        <v>152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153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853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155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854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855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856</v>
      </c>
      <c r="D80" s="232"/>
      <c r="E80" s="233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155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857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858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859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55</v>
      </c>
      <c r="D84" s="232"/>
      <c r="E84" s="233">
        <v>1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1">
        <v>56</v>
      </c>
      <c r="B85" s="242" t="s">
        <v>860</v>
      </c>
      <c r="C85" s="253" t="s">
        <v>861</v>
      </c>
      <c r="D85" s="243" t="s">
        <v>862</v>
      </c>
      <c r="E85" s="244">
        <v>-117388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308</v>
      </c>
      <c r="T85" s="247" t="s">
        <v>309</v>
      </c>
      <c r="U85" s="231">
        <v>0</v>
      </c>
      <c r="V85" s="231">
        <f>ROUND(E85*U85,2)</f>
        <v>0</v>
      </c>
      <c r="W85" s="231"/>
      <c r="X85" s="231" t="s">
        <v>152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153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863</v>
      </c>
      <c r="D86" s="232"/>
      <c r="E86" s="233">
        <v>-117388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3"/>
      <c r="B87" s="4"/>
      <c r="C87" s="25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132</v>
      </c>
    </row>
    <row r="88" spans="1:60">
      <c r="A88" s="215"/>
      <c r="B88" s="216" t="s">
        <v>31</v>
      </c>
      <c r="C88" s="258"/>
      <c r="D88" s="217"/>
      <c r="E88" s="218"/>
      <c r="F88" s="218"/>
      <c r="G88" s="251">
        <f>G8+G21+G36+G55+G66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563</v>
      </c>
    </row>
    <row r="89" spans="1:60">
      <c r="A89" s="3"/>
      <c r="B89" s="4"/>
      <c r="C89" s="25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>
      <c r="A90" s="3"/>
      <c r="B90" s="4"/>
      <c r="C90" s="25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>
      <c r="A91" s="219" t="s">
        <v>564</v>
      </c>
      <c r="B91" s="219"/>
      <c r="C91" s="25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>
      <c r="A92" s="220"/>
      <c r="B92" s="221"/>
      <c r="C92" s="260"/>
      <c r="D92" s="221"/>
      <c r="E92" s="221"/>
      <c r="F92" s="221"/>
      <c r="G92" s="2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565</v>
      </c>
    </row>
    <row r="93" spans="1:60">
      <c r="A93" s="223"/>
      <c r="B93" s="224"/>
      <c r="C93" s="261"/>
      <c r="D93" s="224"/>
      <c r="E93" s="224"/>
      <c r="F93" s="224"/>
      <c r="G93" s="22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>
      <c r="A94" s="223"/>
      <c r="B94" s="224"/>
      <c r="C94" s="261"/>
      <c r="D94" s="224"/>
      <c r="E94" s="224"/>
      <c r="F94" s="224"/>
      <c r="G94" s="22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>
      <c r="A95" s="223"/>
      <c r="B95" s="224"/>
      <c r="C95" s="261"/>
      <c r="D95" s="224"/>
      <c r="E95" s="224"/>
      <c r="F95" s="224"/>
      <c r="G95" s="22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>
      <c r="A96" s="226"/>
      <c r="B96" s="227"/>
      <c r="C96" s="262"/>
      <c r="D96" s="227"/>
      <c r="E96" s="227"/>
      <c r="F96" s="227"/>
      <c r="G96" s="22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>
      <c r="A97" s="3"/>
      <c r="B97" s="4"/>
      <c r="C97" s="25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>
      <c r="C98" s="263"/>
      <c r="D98" s="10"/>
      <c r="AG98" t="s">
        <v>567</v>
      </c>
    </row>
    <row r="99" spans="1:33">
      <c r="D99" s="10"/>
    </row>
    <row r="100" spans="1:33">
      <c r="D100" s="10"/>
    </row>
    <row r="101" spans="1:33">
      <c r="D101" s="10"/>
    </row>
    <row r="102" spans="1:33">
      <c r="D102" s="10"/>
    </row>
    <row r="103" spans="1:33">
      <c r="D103" s="10"/>
    </row>
    <row r="104" spans="1:33">
      <c r="D104" s="10"/>
    </row>
    <row r="105" spans="1:33">
      <c r="D105" s="10"/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1">
    <mergeCell ref="C68:G68"/>
    <mergeCell ref="A1:G1"/>
    <mergeCell ref="C2:G2"/>
    <mergeCell ref="C3:G3"/>
    <mergeCell ref="C4:G4"/>
    <mergeCell ref="A91:C91"/>
    <mergeCell ref="A92:G96"/>
    <mergeCell ref="C20:G20"/>
    <mergeCell ref="C30:G30"/>
    <mergeCell ref="C39:G39"/>
    <mergeCell ref="C65:G6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1 Pol</vt:lpstr>
      <vt:lpstr>SO 01 2 Pol</vt:lpstr>
      <vt:lpstr>SO 01 3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01 2 Pol'!Názvy_tisku</vt:lpstr>
      <vt:lpstr>'SO 01 3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01 2 Pol'!Oblast_tisku</vt:lpstr>
      <vt:lpstr>'SO 01 3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2020-03-02T20:45:13Z</dcterms:modified>
</cp:coreProperties>
</file>