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2760" yWindow="32760" windowWidth="28800" windowHeight="12225" activeTab="3"/>
  </bookViews>
  <sheets>
    <sheet name="Rekapitulace stavby" sheetId="1" r:id="rId1"/>
    <sheet name="02 - fyzika_nábytek" sheetId="2" r:id="rId2"/>
    <sheet name="02 - přírodopis_nábytek" sheetId="3" r:id="rId3"/>
    <sheet name="03 - zěměpis_nábytek" sheetId="4" r:id="rId4"/>
    <sheet name="Pokyny pro vyplnění" sheetId="5" r:id="rId5"/>
  </sheets>
  <definedNames>
    <definedName name="_xlnm._FilterDatabase" localSheetId="1" hidden="1">'02 - fyzika_nábytek'!$C$83:$K$83</definedName>
    <definedName name="_xlnm._FilterDatabase" localSheetId="2" hidden="1">'02 - přírodopis_nábytek'!$C$83:$K$83</definedName>
    <definedName name="_xlnm._FilterDatabase" localSheetId="3" hidden="1">'03 - zěměpis_nábytek'!$C$83:$K$83</definedName>
    <definedName name="_xlnm.Print_Area" localSheetId="1">'02 - fyzika_nábytek'!$C$4:$J$38,'02 - fyzika_nábytek'!$C$44:$J$63,'02 - fyzika_nábytek'!$C$69:$K$106</definedName>
    <definedName name="_xlnm.Print_Area" localSheetId="2">'02 - přírodopis_nábytek'!$C$4:$J$38,'02 - přírodopis_nábytek'!$C$44:$J$63,'02 - přírodopis_nábytek'!$C$69:$K$98</definedName>
    <definedName name="_xlnm.Print_Area" localSheetId="3">'03 - zěměpis_nábytek'!$C$4:$J$38,'03 - zěměpis_nábytek'!$C$44:$J$63,'03 - zěměpis_nábytek'!$C$69:$K$98</definedName>
    <definedName name="_xlnm.Print_Area" localSheetId="4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stavby'!$C$39:$AQ$58</definedName>
    <definedName name="_xlnm.Print_Titles" localSheetId="0">'Rekapitulace stavby'!$49:$49</definedName>
    <definedName name="_xlnm.Print_Titles" localSheetId="1">'02 - fyzika_nábytek'!$83:$83</definedName>
    <definedName name="_xlnm.Print_Titles" localSheetId="2">'02 - přírodopis_nábytek'!$83:$83</definedName>
    <definedName name="_xlnm.Print_Titles" localSheetId="3">'03 - zěměpis_nábytek'!$83:$83</definedName>
  </definedNames>
  <calcPr fullCalcOnLoad="1"/>
</workbook>
</file>

<file path=xl/sharedStrings.xml><?xml version="1.0" encoding="utf-8"?>
<sst xmlns="http://schemas.openxmlformats.org/spreadsheetml/2006/main" count="1303" uniqueCount="362">
  <si>
    <t>Export VZ</t>
  </si>
  <si>
    <t>List obsahuje:</t>
  </si>
  <si>
    <t>3.0</t>
  </si>
  <si>
    <t>ODOM</t>
  </si>
  <si>
    <t>False</t>
  </si>
  <si>
    <t>{5F9F291F-C9B4-4AFA-A1CA-28ECD60FBC68}</t>
  </si>
  <si>
    <t>&gt;&gt;  skryté sloupce  &lt;&lt;</t>
  </si>
  <si>
    <t>0.01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</si>
  <si>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</si>
  <si>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</si>
  <si>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</si>
  <si>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</si>
  <si>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</si>
  <si>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0.001</t>
  </si>
  <si>
    <t>Kód:</t>
  </si>
  <si>
    <t>035_F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</si>
  <si>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</si>
  <si>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</si>
  <si>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Březová, Děčín_4_Nábytek</t>
  </si>
  <si>
    <t>0.1</t>
  </si>
  <si>
    <t>KSO:</t>
  </si>
  <si>
    <t>CC-CZ:</t>
  </si>
  <si>
    <t>1</t>
  </si>
  <si>
    <t>Místo:</t>
  </si>
  <si>
    <t>Děčín</t>
  </si>
  <si>
    <t>Datum:</t>
  </si>
  <si>
    <t>27.01.2020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</si>
  <si>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</si>
  <si>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</si>
  <si>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</si>
  <si>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</si>
  <si>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</si>
  <si>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</si>
  <si>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</si>
  <si>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</si>
  <si>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</si>
  <si>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</si>
  <si>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</si>
  <si>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</si>
  <si>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</si>
  <si>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</si>
  <si>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</si>
  <si>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</si>
  <si>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</si>
  <si>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</si>
  <si>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</si>
  <si>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</si>
  <si>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</si>
  <si>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</si>
  <si>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</si>
  <si>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</si>
  <si>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</si>
  <si>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</si>
  <si>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</si>
  <si>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</si>
  <si>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</si>
  <si>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</si>
  <si>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</si>
  <si>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</si>
  <si>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</si>
  <si>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</si>
  <si>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</si>
  <si>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</si>
  <si>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</si>
  <si>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</si>
  <si>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</si>
  <si>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</si>
  <si>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</si>
  <si>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</si>
  <si>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</si>
  <si>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</si>
  <si>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</si>
  <si>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</si>
  <si>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</si>
  <si>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</si>
  <si>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</si>
  <si>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I</t>
  </si>
  <si>
    <t>fyzika</t>
  </si>
  <si>
    <t>STA</t>
  </si>
  <si>
    <t>{EDCC74C4-9444-4C37-B068-57AB1ED0F37F}</t>
  </si>
  <si>
    <t>2</t>
  </si>
  <si>
    <t>02</t>
  </si>
  <si>
    <t>fyzika_nábytek</t>
  </si>
  <si>
    <t>Soupis</t>
  </si>
  <si>
    <t>{61F533FF-7FED-49AC-984D-1E98BD6D1709}</t>
  </si>
  <si>
    <t>II</t>
  </si>
  <si>
    <t>přírodopis</t>
  </si>
  <si>
    <t>{FDBA78A3-EB10-4F9F-85AB-886FF6C29238}</t>
  </si>
  <si>
    <t>přírodopis_nábytek</t>
  </si>
  <si>
    <t>{E1064AE2-7B3A-41F7-A37A-1058DE9F34AE}</t>
  </si>
  <si>
    <t>III.</t>
  </si>
  <si>
    <t>zeměpis</t>
  </si>
  <si>
    <t>{84F83203-6B96-4E28-A0A2-EE8E3589C347}</t>
  </si>
  <si>
    <t>03</t>
  </si>
  <si>
    <t>zěměpis_nábytek</t>
  </si>
  <si>
    <t>{E827FA51-A2BA-4E32-B072-42F85D5CBF50}</t>
  </si>
  <si>
    <t>Zpět na list:</t>
  </si>
  <si>
    <t>KRYCÍ LIST SOUPISU</t>
  </si>
  <si>
    <t>Objekt:</t>
  </si>
  <si>
    <t>I - fyzika</t>
  </si>
  <si>
    <t>Soupis:</t>
  </si>
  <si>
    <t>02 - fyzika_nábytek</t>
  </si>
  <si>
    <t>REKAPITULACE ČLENĚNÍ SOUPISU PRACÍ</t>
  </si>
  <si>
    <t>Kód dílu - Popis</t>
  </si>
  <si>
    <t>Cena celkem [CZK]</t>
  </si>
  <si>
    <t>Náklady soupisu celkem</t>
  </si>
  <si>
    <t>-1</t>
  </si>
  <si>
    <t>AVT - Koncové prvky, nábytek, stínicí technika</t>
  </si>
  <si>
    <t xml:space="preserve">    D6 - Nábytek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</si>
  <si>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</si>
  <si>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</si>
  <si>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</si>
  <si>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</si>
  <si>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</si>
  <si>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</si>
  <si>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</si>
  <si>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</si>
  <si>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</si>
  <si>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</si>
  <si>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</si>
  <si>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</si>
  <si>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</si>
  <si>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</si>
  <si>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</si>
  <si>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AVT</t>
  </si>
  <si>
    <t>Koncové prvky, nábytek, stínicí technika</t>
  </si>
  <si>
    <t>ROZPOCET</t>
  </si>
  <si>
    <t>D6</t>
  </si>
  <si>
    <t>Nábytek</t>
  </si>
  <si>
    <t>K</t>
  </si>
  <si>
    <t>Katedra učitele s dř</t>
  </si>
  <si>
    <t>Katedra učitele s dřezem, 4090 x 870 mm. Demonstrační stůl pro pedagoga. Šířka 4090mm a hloubka 870mm v nejhlubším bobě Uzpůsobený pro maximální flexibilitu a možnosti prezentovat. Odolná pracovní plocha a konstrukce spodních skříněk umožňují instalaci ja</t>
  </si>
  <si>
    <t>kus</t>
  </si>
  <si>
    <t>4</t>
  </si>
  <si>
    <t>136</t>
  </si>
  <si>
    <t>PP</t>
  </si>
  <si>
    <t>Katedra učitele s dřezem, 4090 x 870 mm. Demonstrační stůl pro pedagoga. Šířka 4090mm a hloubka 870mm v nejhlubším bobě Uzpůsobený pro maximální flexibilitu a možnosti prezentovat. Odolná pracovní plocha a konstrukce spodních skříněk umožňují instalaci jakýchkoliv rozvodů a také případné napojení na stávající. Skříňky jsou s dnem, které slouží pro možnost vést rozvody do potřebných míst a z nich se napojovat dál, Deska stolu je osazena dřezem a otvorem pro instalaci vodovodní baterie. Zadní strana deska zaoblená do půlkruhu. Standardní minimální použité materiály: lamino desky min. 19mm ABS hrana lepena PUR lepidlemm, korpusy lepené v lisu, HPL o síle 0,8mm lepeno voděodolným lepidlem, celokovové úchytky, trojcestné zámky. Možnost výběru barevného provedení alespoň ze čtyř základních typů dekorů/barev. Cena včetně dopravy a instalace.</t>
  </si>
  <si>
    <t>Pracoviště učebny</t>
  </si>
  <si>
    <t xml:space="preserve">Stůl pro speciální učebny přírodních věd: pracoviště žáků je složeno ze dvou skříněk a modulu pro rozvody a pracovní desky do půlkulatého tvaru. Šířka 2500mm a hloubka min 870mm v nejhlubším bodě. Standardní minimální použité materiály: lamino desky min. </t>
  </si>
  <si>
    <t>137</t>
  </si>
  <si>
    <t>Stůl pro speciální učebny přírodních věd: pracoviště žáků je složeno ze dvou skříněk a modulu pro rozvody a pracovní desky do půlkulatého tvaru. Šířka 2500mm a hloubka min 870mm v nejhlubším bodě. Standardní minimální použité materiály: lamino desky min. 19mm ABS hrana lepena PUR lepidlemm, HPL o síle 0,8mm lepeno voděodolným lepidlem, celokovové úchytky.Možnost výběru barevného provedení alespoň ze čtyř základních typů dekorů/barev. Cena včetně dopravy a instalace.</t>
  </si>
  <si>
    <t>3</t>
  </si>
  <si>
    <t>Skříňová sestava s n</t>
  </si>
  <si>
    <t>Skříň vysoká s nástavcem. Rozměry ŠxVxH 1000x2000x500 mm, 4x uzamykatelné křídlové dveře, horní dveře prosklené v hliníkovém rámečku - bezpečnostní sklo, 4x nastavitelná police,  celokovové úchytky, trojcestné zámky. Skříň nízká - nástavec - rozměry ŠxVxH</t>
  </si>
  <si>
    <t>138</t>
  </si>
  <si>
    <t>Skříň vysoká s nástavcem. Rozměry ŠxVxH 1000x2000x500 mm, 4x uzamykatelné křídlové dveře, horní dveře prosklené v hliníkovém rámečku - bezpečnostní sklo, 4x nastavitelná police,  celokovové úchytky, trojcestné zámky. Skříň nízká - nástavec - rozměry ŠxVxH 1000x600x500 mm, 2x uzamykatelné křídlové dveře, bez police, včetně tyče pro zavěšení žebříku. Cena včetně dopravy a instalace.</t>
  </si>
  <si>
    <t>Žebřík k nábytku</t>
  </si>
  <si>
    <t>Interiérový samonosný žebřík pro připevnění ke skříňové sestavě. Materiál - hliník, protiskluzové bezpečnostní patky. Cena včetně dopravy, instalace.</t>
  </si>
  <si>
    <t>139</t>
  </si>
  <si>
    <t>5</t>
  </si>
  <si>
    <t>Kancelářský stůl</t>
  </si>
  <si>
    <t>Stůl kancelářský 1600x800 mm, výška 760 mm, rám z jekl 30x20 mm, nohy z jeklu 30x30 mm, pracovní deska 22 mm, hran a 2 mm - základní dekor. Možnost výběru barevného provedení alespoň ze čtyř základních typů dekorů/barev. Cena včetně dopravy a instalace.</t>
  </si>
  <si>
    <t>ks</t>
  </si>
  <si>
    <t>140</t>
  </si>
  <si>
    <t>6</t>
  </si>
  <si>
    <t>Kontejner čtyrzásuvk</t>
  </si>
  <si>
    <t>Kontejner čtyřzásuvkový, pojízdný, centrální zámek. Cena včetně dopravy, instalace.</t>
  </si>
  <si>
    <t>141</t>
  </si>
  <si>
    <t>7</t>
  </si>
  <si>
    <t>Přípravný stůl</t>
  </si>
  <si>
    <t>Stůl pracovní 2000x800 mm, výška 760 mm, rám + nohy jekl 40x40 mm, pracovní deska olejovaná překližka 36 mm.  Cena včetně dopravy, instalace.</t>
  </si>
  <si>
    <t>142</t>
  </si>
  <si>
    <t>8</t>
  </si>
  <si>
    <t>Nízká skříňka</t>
  </si>
  <si>
    <t>Skríň nízká - otevřený regál s mezistěnou 800x760x500, 4x police. základní dekor: Možnost výběru barevného provedení alespoň ze čtyř základních typů dekorů/barev. Cena včetně dopravy a instalace.</t>
  </si>
  <si>
    <t>143</t>
  </si>
  <si>
    <t>9</t>
  </si>
  <si>
    <t>Židle učitelská</t>
  </si>
  <si>
    <t>Židle pojízdná (s kolečky) s výškovým nastavením pomocí pístu a plastovým šálovým sedákem se vzduchovým polštářem. Volba barvy plastového sedáku alespoň ze čtyř barevných variant. Cena včetně dopravy, instalace.</t>
  </si>
  <si>
    <t>144</t>
  </si>
  <si>
    <t>Židle studentská</t>
  </si>
  <si>
    <t xml:space="preserve">Židle žákovská - Židle s dynamickou podnoží z ocelové silnostěnné trubky o průměru 22 mm a plastovým šálovým sedákem se vzduchovým polštářem. Výšky sedáku dle normy ČSN EN 1729-1 Nábytek - Židle a stoly pro vzdělávací instituce - Část 1: Funkční rozměry. </t>
  </si>
  <si>
    <t>145</t>
  </si>
  <si>
    <t>Židle žákovská - Židle s dynamickou podnoží z ocelové silnostěnné trubky o průměru 22 mm a plastovým šálovým sedákem se vzduchovým polštářem. Výšky sedáku dle normy ČSN EN 1729-1 Nábytek - Židle a stoly pro vzdělávací instituce - Část 1: Funkční rozměry. Cena včetně dopravy, instalace.</t>
  </si>
  <si>
    <t>II - přírodopis</t>
  </si>
  <si>
    <t>02 - přírodopis_nábytek</t>
  </si>
  <si>
    <t>Katedra učitele</t>
  </si>
  <si>
    <t xml:space="preserve">Katedra učitele - demonstrační stůl. Uzpůsobený pro maximální flexibilitu a možnosti prezentovat. Odolná pracovní plocha a konstrukce spodních skříněk umožňují instalaci jakýchkoliv rozvodů a také případné napojení na stávající. Skříňky jsou s  falešnými </t>
  </si>
  <si>
    <t>135</t>
  </si>
  <si>
    <t>Katedra učitele - demonstrační stůl. Uzpůsobený pro maximální flexibilitu a možnosti prezentovat. Odolná pracovní plocha a konstrukce spodních skříněk umožňují instalaci jakýchkoliv rozvodů a také případné napojení na stávající. Skříňky jsou s  falešnými zády a dnem, které slouží pro možnost vést rozvody do potřebných míst a z nich se napojovat dál. Deska katedry je osazena výklopným systémem pro monitor (při nečinnosti je monitor ukryt uvnitř katedry). Standardní minimální použité materiály: lamino desky min. 19mm ABS hrana lepena PUR lepidlemm, korpusy lepené v lisu, HPL o síle 0,8mm lepeno voděodolným lepidlem, celokovové úchytky, trojcestné zámky. Barevné provedení dle aktuálního vzorníku. Cena včetně dopravy a instalace.</t>
  </si>
  <si>
    <t>Stůl učebny přírodní</t>
  </si>
  <si>
    <t>III. - zeměpis</t>
  </si>
  <si>
    <t>03 - zěměpis_nábytek</t>
  </si>
  <si>
    <t>Katedra učitele přizpůsobena pro osazení techniky. Vnější rozměry katedry š.1600×h.680×v.760mm, 2× kabelová průchodka. V pravé části katedry umístěna uzamykatelná skříňka na soklu o vnitřních rozměrech š.510×h.632×v.688mm. Skříňka vybavena nasávacím otvor</t>
  </si>
  <si>
    <t>132</t>
  </si>
  <si>
    <t>Katedra učitele přizpůsobena pro osazení techniky. Vnější rozměry katedry š.1600×h.680×v.760mm, 2× kabelová průchodka. V pravé části katedry umístěna uzamykatelná skříňka na soklu o vnitřních rozměrech š.510×h.632×v.688mm. Skříňka vybavena nasávacím otvorem v čele dvířek a otvorem v horní části pro odvedení teplého vzduchu (krytí otvorů perforovaným plechem/mřížkou). V levé části katedry umístěna skříňka s 3× polohovatelnou policí. Prostor mezi skříňkami vybaven falešnými uzamykatelnými zády. Vytvořený propoj mezi prostorem uzamykatelné skříňky a falešnými zády. Možnost napojení katedry na kabelové žlaby pro studentské stoly.  Konstrukce nábytku je z oboustranně laminované dřevotřískové desky, pohledové hrany jsou lepeny voděodolným PUR lepidlem. Možnost výběru barevného provedení alespoň ze čtyř základních typů dekorů/barev. Cena včetně dopravy a instalace.</t>
  </si>
  <si>
    <t>Stůl učebny pro 2 žáky, použitelný jako plocha pro pokusy a kolaborativní výuku, ale také jako standardní stůl pro potřeby kmenové učebny. Šířka 1400mm a hloubka min. 650mm. Standardní minimální použité materiály: ocelové profily ovál 80x25x2mm, D 55x35x2</t>
  </si>
  <si>
    <t>133</t>
  </si>
  <si>
    <t>Stůl učebny pro 2 žáky, použitelný jako plocha pro pokusy a kolaborativní výuku, ale také jako standardní stůl pro potřeby kmenové učebny. Šířka 1400mm a hloubka min. 650mm. Standardní minimální použité materiály: ocelové profily ovál 80x25x2mm, D 55x35x2mm, hranol, 30x30x2mm, HPL deska ABS hrana lepena PUR lepidlem, prášková barva s nanopasivací. Možnost kotvení stolu do podlahy. Volba barevného provedení alespoň ze čtyř barevných variant. Cena včetně dopravy, instalace.</t>
  </si>
  <si>
    <t xml:space="preserve">Skříňová sestava </t>
  </si>
  <si>
    <t>134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</si>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</sst>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0.00%;\-0.00%"/>
    <numFmt numFmtId="167" formatCode="dd\.mm\.yyyy"/>
    <numFmt numFmtId="168" formatCode="#,##0.00000;\-#,##0.00000"/>
    <numFmt numFmtId="169" formatCode="#,##0.000;\-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sz val="10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sz val="10"/>
      <color indexed="16"/>
      <name val="Trebuchet MS"/>
      <family val="2"/>
    </font>
    <font>
      <i/>
      <sz val="9"/>
      <name val="Trebuchet MS"/>
      <family val="2"/>
    </font>
    <font>
      <u val="single"/>
      <sz val="8"/>
      <color theme="10"/>
      <name val="Trebuchet MS"/>
      <family val="2"/>
    </font>
    <font>
      <u val="single"/>
      <sz val="10"/>
      <color theme="10"/>
      <name val="Trebuchet MS"/>
      <family val="2"/>
    </font>
    <font>
      <sz val="18"/>
      <color theme="10"/>
      <name val="Wingdings 2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>
      <alignment/>
      <protection locked="0"/>
    </xf>
  </cellStyleXfs>
  <cellXfs count="264">
    <xf numFmtId="0" fontId="0" fillId="0" borderId="0" xfId="0" applyAlignment="1" applyProtection="1">
      <alignment vertical="top"/>
      <protection locked="0"/>
    </xf>
    <xf numFmtId="0" fontId="2" fillId="2" borderId="0" xfId="0" applyFont="1" applyFill="1" applyAlignment="1" applyProtection="1">
      <alignment horizontal="left" vertical="center"/>
      <protection/>
    </xf>
    <xf numFmtId="0" fontId="21" fillId="2" borderId="0" xfId="0" applyFont="1" applyFill="1" applyAlignment="1" applyProtection="1">
      <alignment horizontal="left" vertical="center"/>
      <protection/>
    </xf>
    <xf numFmtId="0" fontId="30" fillId="2" borderId="0" xfId="0" applyFont="1" applyFill="1" applyAlignment="1" applyProtection="1">
      <alignment horizontal="left" vertical="center"/>
      <protection/>
    </xf>
    <xf numFmtId="0" fontId="33" fillId="2" borderId="0" xfId="20" applyFont="1" applyFill="1" applyAlignment="1" applyProtection="1">
      <alignment horizontal="left" vertical="center"/>
      <protection/>
    </xf>
    <xf numFmtId="0" fontId="32" fillId="2" borderId="0" xfId="20" applyFill="1" applyAlignment="1" applyProtection="1">
      <alignment horizontal="left" vertical="top"/>
      <protection/>
    </xf>
    <xf numFmtId="0" fontId="0" fillId="2" borderId="0" xfId="0" applyFont="1" applyFill="1" applyAlignment="1" applyProtection="1">
      <alignment horizontal="left" vertical="top"/>
      <protection/>
    </xf>
    <xf numFmtId="0" fontId="0" fillId="2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center"/>
      <protection/>
    </xf>
    <xf numFmtId="0" fontId="10" fillId="0" borderId="7" xfId="0" applyFont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 horizontal="left"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0" fillId="3" borderId="9" xfId="0" applyFill="1" applyBorder="1" applyAlignment="1" applyProtection="1">
      <alignment horizontal="left" vertical="center"/>
      <protection/>
    </xf>
    <xf numFmtId="0" fontId="9" fillId="3" borderId="9" xfId="0" applyFont="1" applyFill="1" applyBorder="1" applyAlignment="1" applyProtection="1">
      <alignment horizontal="center" vertical="center"/>
      <protection/>
    </xf>
    <xf numFmtId="39" fontId="9" fillId="3" borderId="9" xfId="0" applyNumberFormat="1" applyFont="1" applyFill="1" applyBorder="1" applyAlignment="1" applyProtection="1">
      <alignment horizontal="right" vertical="center"/>
      <protection/>
    </xf>
    <xf numFmtId="0" fontId="0" fillId="3" borderId="5" xfId="0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4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67" fontId="7" fillId="0" borderId="0" xfId="0" applyNumberFormat="1" applyFont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7" fillId="3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39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39" fontId="13" fillId="0" borderId="15" xfId="0" applyNumberFormat="1" applyFont="1" applyBorder="1" applyAlignment="1" applyProtection="1">
      <alignment horizontal="right" vertical="center"/>
      <protection/>
    </xf>
    <xf numFmtId="39" fontId="13" fillId="0" borderId="0" xfId="0" applyNumberFormat="1" applyFont="1" applyAlignment="1" applyProtection="1">
      <alignment horizontal="right" vertical="center"/>
      <protection/>
    </xf>
    <xf numFmtId="168" fontId="13" fillId="0" borderId="0" xfId="0" applyNumberFormat="1" applyFont="1" applyAlignment="1" applyProtection="1">
      <alignment horizontal="right" vertical="center"/>
      <protection/>
    </xf>
    <xf numFmtId="39" fontId="13" fillId="0" borderId="16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39" fontId="20" fillId="0" borderId="15" xfId="0" applyNumberFormat="1" applyFont="1" applyBorder="1" applyAlignment="1" applyProtection="1">
      <alignment horizontal="right" vertical="center"/>
      <protection/>
    </xf>
    <xf numFmtId="39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39" fontId="20" fillId="0" borderId="16" xfId="0" applyNumberFormat="1" applyFont="1" applyBorder="1" applyAlignment="1" applyProtection="1">
      <alignment horizontal="right" vertical="center"/>
      <protection/>
    </xf>
    <xf numFmtId="0" fontId="34" fillId="0" borderId="0" xfId="20" applyFont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39" fontId="23" fillId="0" borderId="15" xfId="0" applyNumberFormat="1" applyFont="1" applyBorder="1" applyAlignment="1" applyProtection="1">
      <alignment horizontal="right" vertical="center"/>
      <protection/>
    </xf>
    <xf numFmtId="39" fontId="23" fillId="0" borderId="0" xfId="0" applyNumberFormat="1" applyFont="1" applyAlignment="1" applyProtection="1">
      <alignment horizontal="right" vertical="center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39" fontId="23" fillId="0" borderId="16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39" fontId="23" fillId="0" borderId="22" xfId="0" applyNumberFormat="1" applyFont="1" applyBorder="1" applyAlignment="1" applyProtection="1">
      <alignment horizontal="right" vertical="center"/>
      <protection/>
    </xf>
    <xf numFmtId="39" fontId="23" fillId="0" borderId="23" xfId="0" applyNumberFormat="1" applyFont="1" applyBorder="1" applyAlignment="1" applyProtection="1">
      <alignment horizontal="right" vertical="center"/>
      <protection/>
    </xf>
    <xf numFmtId="168" fontId="23" fillId="0" borderId="23" xfId="0" applyNumberFormat="1" applyFont="1" applyBorder="1" applyAlignment="1" applyProtection="1">
      <alignment horizontal="right" vertical="center"/>
      <protection/>
    </xf>
    <xf numFmtId="39" fontId="23" fillId="0" borderId="24" xfId="0" applyNumberFormat="1" applyFont="1" applyBorder="1" applyAlignment="1" applyProtection="1">
      <alignment horizontal="right" vertical="center"/>
      <protection/>
    </xf>
    <xf numFmtId="49" fontId="7" fillId="4" borderId="0" xfId="0" applyNumberFormat="1" applyFont="1" applyFill="1" applyAlignment="1" applyProtection="1">
      <alignment horizontal="left" vertical="top"/>
      <protection locked="0"/>
    </xf>
    <xf numFmtId="0" fontId="7" fillId="4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39" fontId="11" fillId="0" borderId="0" xfId="0" applyNumberFormat="1" applyFont="1" applyAlignment="1" applyProtection="1">
      <alignment horizontal="right" vertical="center"/>
      <protection/>
    </xf>
    <xf numFmtId="166" fontId="11" fillId="0" borderId="0" xfId="0" applyNumberFormat="1" applyFont="1" applyAlignment="1" applyProtection="1">
      <alignment horizontal="right" vertical="center"/>
      <protection/>
    </xf>
    <xf numFmtId="0" fontId="9" fillId="3" borderId="9" xfId="0" applyFont="1" applyFill="1" applyBorder="1" applyAlignment="1" applyProtection="1">
      <alignment horizontal="right" vertical="center"/>
      <protection/>
    </xf>
    <xf numFmtId="0" fontId="0" fillId="3" borderId="26" xfId="0" applyFill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7" fillId="3" borderId="0" xfId="0" applyFont="1" applyFill="1" applyAlignment="1" applyProtection="1">
      <alignment horizontal="left" vertical="center"/>
      <protection/>
    </xf>
    <xf numFmtId="0" fontId="7" fillId="3" borderId="0" xfId="0" applyFont="1" applyFill="1" applyAlignment="1" applyProtection="1">
      <alignment horizontal="right" vertical="center"/>
      <protection/>
    </xf>
    <xf numFmtId="0" fontId="24" fillId="0" borderId="4" xfId="0" applyFont="1" applyBorder="1" applyAlignment="1" applyProtection="1">
      <alignment horizontal="left" vertical="center"/>
      <protection/>
    </xf>
    <xf numFmtId="0" fontId="24" fillId="0" borderId="23" xfId="0" applyFont="1" applyBorder="1" applyAlignment="1" applyProtection="1">
      <alignment horizontal="left" vertical="center"/>
      <protection/>
    </xf>
    <xf numFmtId="39" fontId="24" fillId="0" borderId="23" xfId="0" applyNumberFormat="1" applyFont="1" applyBorder="1" applyAlignment="1" applyProtection="1">
      <alignment horizontal="right" vertical="center"/>
      <protection/>
    </xf>
    <xf numFmtId="0" fontId="24" fillId="0" borderId="5" xfId="0" applyFont="1" applyBorder="1" applyAlignment="1" applyProtection="1">
      <alignment horizontal="left"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22" fillId="0" borderId="23" xfId="0" applyFont="1" applyBorder="1" applyAlignment="1" applyProtection="1">
      <alignment horizontal="left" vertical="center"/>
      <protection/>
    </xf>
    <xf numFmtId="39" fontId="22" fillId="0" borderId="23" xfId="0" applyNumberFormat="1" applyFont="1" applyBorder="1" applyAlignment="1" applyProtection="1">
      <alignment horizontal="right" vertical="center"/>
      <protection/>
    </xf>
    <xf numFmtId="0" fontId="22" fillId="0" borderId="5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7" fillId="3" borderId="18" xfId="0" applyFont="1" applyFill="1" applyBorder="1" applyAlignment="1" applyProtection="1">
      <alignment horizontal="center" vertical="center" wrapText="1"/>
      <protection/>
    </xf>
    <xf numFmtId="0" fontId="7" fillId="3" borderId="19" xfId="0" applyFont="1" applyFill="1" applyBorder="1" applyAlignment="1" applyProtection="1">
      <alignment horizontal="center" vertical="center" wrapText="1"/>
      <protection/>
    </xf>
    <xf numFmtId="0" fontId="7" fillId="3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39" fontId="14" fillId="0" borderId="0" xfId="0" applyNumberFormat="1" applyFont="1" applyAlignment="1" applyProtection="1">
      <alignment horizontal="right"/>
      <protection/>
    </xf>
    <xf numFmtId="168" fontId="25" fillId="0" borderId="13" xfId="0" applyNumberFormat="1" applyFont="1" applyBorder="1" applyAlignment="1" applyProtection="1">
      <alignment horizontal="right"/>
      <protection/>
    </xf>
    <xf numFmtId="168" fontId="25" fillId="0" borderId="14" xfId="0" applyNumberFormat="1" applyFont="1" applyBorder="1" applyAlignment="1" applyProtection="1">
      <alignment horizontal="right"/>
      <protection/>
    </xf>
    <xf numFmtId="39" fontId="26" fillId="0" borderId="0" xfId="0" applyNumberFormat="1" applyFont="1" applyAlignment="1" applyProtection="1">
      <alignment horizontal="right" vertical="center"/>
      <protection/>
    </xf>
    <xf numFmtId="0" fontId="27" fillId="0" borderId="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39" fontId="24" fillId="0" borderId="0" xfId="0" applyNumberFormat="1" applyFont="1" applyAlignment="1" applyProtection="1">
      <alignment horizontal="right"/>
      <protection/>
    </xf>
    <xf numFmtId="0" fontId="27" fillId="0" borderId="15" xfId="0" applyFont="1" applyBorder="1" applyAlignment="1" applyProtection="1">
      <alignment horizontal="left"/>
      <protection/>
    </xf>
    <xf numFmtId="168" fontId="27" fillId="0" borderId="0" xfId="0" applyNumberFormat="1" applyFont="1" applyAlignment="1" applyProtection="1">
      <alignment horizontal="right"/>
      <protection/>
    </xf>
    <xf numFmtId="168" fontId="27" fillId="0" borderId="16" xfId="0" applyNumberFormat="1" applyFont="1" applyBorder="1" applyAlignment="1" applyProtection="1">
      <alignment horizontal="right"/>
      <protection/>
    </xf>
    <xf numFmtId="39" fontId="27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/>
      <protection/>
    </xf>
    <xf numFmtId="39" fontId="22" fillId="0" borderId="0" xfId="0" applyNumberFormat="1" applyFont="1" applyAlignment="1" applyProtection="1">
      <alignment horizontal="right"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9" fontId="0" fillId="0" borderId="27" xfId="0" applyNumberFormat="1" applyFont="1" applyBorder="1" applyAlignment="1" applyProtection="1">
      <alignment horizontal="right" vertical="center"/>
      <protection/>
    </xf>
    <xf numFmtId="39" fontId="0" fillId="0" borderId="27" xfId="0" applyNumberFormat="1" applyFont="1" applyBorder="1" applyAlignment="1" applyProtection="1">
      <alignment horizontal="right" vertical="center"/>
      <protection/>
    </xf>
    <xf numFmtId="0" fontId="11" fillId="4" borderId="27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168" fontId="11" fillId="0" borderId="0" xfId="0" applyNumberFormat="1" applyFont="1" applyAlignment="1" applyProtection="1">
      <alignment horizontal="right" vertical="center"/>
      <protection/>
    </xf>
    <xf numFmtId="168" fontId="11" fillId="0" borderId="16" xfId="0" applyNumberFormat="1" applyFont="1" applyBorder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39" fontId="0" fillId="4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31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7" fillId="0" borderId="0" xfId="0" applyNumberFormat="1" applyFont="1" applyAlignment="1" applyProtection="1">
      <alignment vertical="center" wrapText="1"/>
      <protection/>
    </xf>
    <xf numFmtId="0" fontId="0" fillId="0" borderId="33" xfId="0" applyFont="1" applyBorder="1" applyAlignment="1" applyProtection="1">
      <alignment vertical="center" wrapText="1"/>
      <protection/>
    </xf>
    <xf numFmtId="0" fontId="21" fillId="0" borderId="34" xfId="0" applyFont="1" applyBorder="1" applyAlignment="1" applyProtection="1">
      <alignment vertical="center" wrapText="1"/>
      <protection/>
    </xf>
    <xf numFmtId="0" fontId="0" fillId="0" borderId="35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9" fillId="0" borderId="34" xfId="0" applyFont="1" applyBorder="1" applyAlignment="1" applyProtection="1">
      <alignment horizontal="left" vertical="center"/>
      <protection/>
    </xf>
    <xf numFmtId="0" fontId="19" fillId="0" borderId="34" xfId="0" applyFont="1" applyBorder="1" applyAlignment="1" applyProtection="1">
      <alignment horizontal="center" vertical="center"/>
      <protection/>
    </xf>
    <xf numFmtId="0" fontId="16" fillId="0" borderId="34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21" fillId="0" borderId="34" xfId="0" applyFont="1" applyBorder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16" fillId="0" borderId="31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center" vertical="top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34" xfId="0" applyFont="1" applyBorder="1" applyAlignment="1" applyProtection="1">
      <alignment vertical="center"/>
      <protection/>
    </xf>
    <xf numFmtId="0" fontId="19" fillId="0" borderId="34" xfId="0" applyFont="1" applyBorder="1" applyAlignment="1" applyProtection="1">
      <alignment vertical="center"/>
      <protection/>
    </xf>
    <xf numFmtId="0" fontId="19" fillId="0" borderId="34" xfId="0" applyFont="1" applyBorder="1" applyAlignment="1" applyProtection="1">
      <alignment horizontal="left"/>
      <protection/>
    </xf>
    <xf numFmtId="0" fontId="16" fillId="0" borderId="34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 vertical="top"/>
      <protection/>
    </xf>
    <xf numFmtId="0" fontId="0" fillId="0" borderId="32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33" xfId="0" applyFont="1" applyBorder="1" applyAlignment="1" applyProtection="1">
      <alignment vertical="top"/>
      <protection/>
    </xf>
    <xf numFmtId="0" fontId="0" fillId="0" borderId="34" xfId="0" applyFont="1" applyBorder="1" applyAlignment="1" applyProtection="1">
      <alignment vertical="top"/>
      <protection/>
    </xf>
    <xf numFmtId="0" fontId="0" fillId="0" borderId="35" xfId="0" applyFont="1" applyBorder="1" applyAlignment="1" applyProtection="1">
      <alignment vertical="top"/>
      <protection/>
    </xf>
    <xf numFmtId="0" fontId="8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4" borderId="0" xfId="0" applyNumberFormat="1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39" fontId="10" fillId="0" borderId="7" xfId="0" applyNumberFormat="1" applyFont="1" applyBorder="1" applyAlignment="1" applyProtection="1">
      <alignment horizontal="righ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166" fontId="11" fillId="0" borderId="0" xfId="0" applyNumberFormat="1" applyFont="1" applyAlignment="1" applyProtection="1">
      <alignment horizontal="center" vertical="center"/>
      <protection/>
    </xf>
    <xf numFmtId="39" fontId="8" fillId="0" borderId="0" xfId="0" applyNumberFormat="1" applyFont="1" applyAlignment="1" applyProtection="1">
      <alignment horizontal="right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left" vertical="center"/>
      <protection/>
    </xf>
    <xf numFmtId="39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39" fontId="9" fillId="3" borderId="9" xfId="0" applyNumberFormat="1" applyFont="1" applyFill="1" applyBorder="1" applyAlignment="1" applyProtection="1">
      <alignment horizontal="right" vertical="center"/>
      <protection/>
    </xf>
    <xf numFmtId="0" fontId="0" fillId="3" borderId="17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7" fillId="0" borderId="0" xfId="0" applyNumberFormat="1" applyFont="1" applyAlignment="1" applyProtection="1">
      <alignment horizontal="left" vertical="top"/>
      <protection/>
    </xf>
    <xf numFmtId="0" fontId="7" fillId="3" borderId="8" xfId="0" applyFont="1" applyFill="1" applyBorder="1" applyAlignment="1" applyProtection="1">
      <alignment horizontal="center" vertical="center"/>
      <protection/>
    </xf>
    <xf numFmtId="0" fontId="7" fillId="3" borderId="9" xfId="0" applyFont="1" applyFill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39" fontId="22" fillId="0" borderId="0" xfId="0" applyNumberFormat="1" applyFont="1" applyAlignment="1" applyProtection="1">
      <alignment horizontal="right" vertic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39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33" fillId="2" borderId="0" xfId="2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9" fillId="0" borderId="34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49" fontId="7" fillId="0" borderId="0" xfId="0" applyNumberFormat="1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top"/>
      <protection/>
    </xf>
    <xf numFmtId="0" fontId="19" fillId="0" borderId="34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028" name="Obrázek 2" descr="C:\KROSplusData\System\Temp\rad91245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061" name="Obrázek 2" descr="C:\KROSplusData\System\Temp\rad884A9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3085" name="Obrázek 2" descr="C:\KROSplusData\System\Temp\rad47014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4109" name="Obrázek 2" descr="C:\KROSplusData\System\Temp\rad98DD5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9"/>
  <sheetViews>
    <sheetView showGridLines="0" workbookViewId="0" topLeftCell="A1">
      <pane ySplit="1" topLeftCell="A2" activePane="bottomLeft" state="frozen"/>
      <selection pane="bottomLeft" activeCell="Q8" sqref="Q8"/>
    </sheetView>
  </sheetViews>
  <sheetFormatPr defaultColWidth="10.66015625" defaultRowHeight="14.25" customHeight="1"/>
  <cols>
    <col min="1" max="1" width="8.33203125" style="8" customWidth="1"/>
    <col min="2" max="2" width="1.66796875" style="8" customWidth="1"/>
    <col min="3" max="3" width="4.16015625" style="8" customWidth="1"/>
    <col min="4" max="33" width="2.5" style="8" customWidth="1"/>
    <col min="34" max="34" width="3.33203125" style="8" customWidth="1"/>
    <col min="35" max="35" width="31.66015625" style="8" customWidth="1"/>
    <col min="36" max="37" width="2.5" style="8" customWidth="1"/>
    <col min="38" max="38" width="8.33203125" style="8" customWidth="1"/>
    <col min="39" max="39" width="3.33203125" style="8" customWidth="1"/>
    <col min="40" max="40" width="13.33203125" style="8" customWidth="1"/>
    <col min="41" max="41" width="7.5" style="8" customWidth="1"/>
    <col min="42" max="42" width="4.16015625" style="8" customWidth="1"/>
    <col min="43" max="43" width="15.66015625" style="8" customWidth="1"/>
    <col min="44" max="44" width="13.66015625" style="8" customWidth="1"/>
    <col min="45" max="46" width="25.83203125" style="8" hidden="1" customWidth="1"/>
    <col min="47" max="47" width="25" style="8" hidden="1" customWidth="1"/>
    <col min="48" max="52" width="21.66015625" style="8" hidden="1" customWidth="1"/>
    <col min="53" max="53" width="19.16015625" style="8" hidden="1" customWidth="1"/>
    <col min="54" max="54" width="25" style="8" hidden="1" customWidth="1"/>
    <col min="55" max="56" width="19.16015625" style="8" hidden="1" customWidth="1"/>
    <col min="57" max="57" width="66.5" style="8" customWidth="1"/>
    <col min="58" max="70" width="10.66015625" style="9" customWidth="1"/>
    <col min="71" max="91" width="10.66015625" style="8" hidden="1" customWidth="1"/>
    <col min="92" max="16384" width="10.66015625" style="9" customWidth="1"/>
  </cols>
  <sheetData>
    <row r="1" spans="1:256" s="7" customFormat="1" ht="22.5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191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192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1" t="s">
        <v>2</v>
      </c>
      <c r="BB1" s="1" t="s">
        <v>3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1" t="s">
        <v>4</v>
      </c>
      <c r="BU1" s="1" t="s">
        <v>4</v>
      </c>
      <c r="BV1" s="1" t="s">
        <v>5</v>
      </c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3:72" s="8" customFormat="1" ht="37.5" customHeight="1">
      <c r="C2" s="8"/>
      <c r="AR2" s="250" t="s">
        <v>6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0" t="s">
        <v>7</v>
      </c>
      <c r="BT2" s="10" t="s">
        <v>8</v>
      </c>
    </row>
    <row r="3" spans="2:72" s="8" customFormat="1" ht="7.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BS3" s="10" t="s">
        <v>7</v>
      </c>
      <c r="BT3" s="10" t="s">
        <v>9</v>
      </c>
    </row>
    <row r="4" spans="2:71" s="8" customFormat="1" ht="37.5" customHeight="1">
      <c r="B4" s="14"/>
      <c r="D4" s="15" t="s">
        <v>10</v>
      </c>
      <c r="AQ4" s="16"/>
      <c r="AS4" s="17" t="s">
        <v>11</v>
      </c>
      <c r="BE4" s="18" t="s">
        <v>12</v>
      </c>
      <c r="BS4" s="10" t="s">
        <v>13</v>
      </c>
    </row>
    <row r="5" spans="2:71" s="8" customFormat="1" ht="15" customHeight="1">
      <c r="B5" s="14"/>
      <c r="D5" s="19" t="s">
        <v>14</v>
      </c>
      <c r="K5" s="221" t="s">
        <v>15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Q5" s="16"/>
      <c r="BE5" s="217" t="s">
        <v>16</v>
      </c>
      <c r="BS5" s="10" t="s">
        <v>7</v>
      </c>
    </row>
    <row r="6" spans="2:71" s="8" customFormat="1" ht="37.5" customHeight="1">
      <c r="B6" s="14"/>
      <c r="D6" s="21" t="s">
        <v>17</v>
      </c>
      <c r="K6" s="222" t="s">
        <v>18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Q6" s="16"/>
      <c r="BE6" s="218"/>
      <c r="BS6" s="10" t="s">
        <v>19</v>
      </c>
    </row>
    <row r="7" spans="2:71" s="8" customFormat="1" ht="15" customHeight="1">
      <c r="B7" s="14"/>
      <c r="D7" s="22" t="s">
        <v>20</v>
      </c>
      <c r="K7" s="20"/>
      <c r="AK7" s="22" t="s">
        <v>21</v>
      </c>
      <c r="AN7" s="20"/>
      <c r="AQ7" s="16"/>
      <c r="BE7" s="218"/>
      <c r="BS7" s="10" t="s">
        <v>22</v>
      </c>
    </row>
    <row r="8" spans="2:71" s="8" customFormat="1" ht="15" customHeight="1">
      <c r="B8" s="14"/>
      <c r="D8" s="22" t="s">
        <v>23</v>
      </c>
      <c r="K8" s="20" t="s">
        <v>24</v>
      </c>
      <c r="AK8" s="22" t="s">
        <v>25</v>
      </c>
      <c r="AN8" s="88" t="s">
        <v>26</v>
      </c>
      <c r="AQ8" s="16"/>
      <c r="BE8" s="218"/>
      <c r="BS8" s="10" t="s">
        <v>27</v>
      </c>
    </row>
    <row r="9" spans="2:71" s="8" customFormat="1" ht="15" customHeight="1">
      <c r="B9" s="14"/>
      <c r="AQ9" s="16"/>
      <c r="BE9" s="218"/>
      <c r="BS9" s="10" t="s">
        <v>28</v>
      </c>
    </row>
    <row r="10" spans="2:71" s="8" customFormat="1" ht="15" customHeight="1">
      <c r="B10" s="14"/>
      <c r="D10" s="22" t="s">
        <v>29</v>
      </c>
      <c r="AK10" s="22" t="s">
        <v>30</v>
      </c>
      <c r="AN10" s="20"/>
      <c r="AQ10" s="16"/>
      <c r="BE10" s="218"/>
      <c r="BS10" s="10" t="s">
        <v>19</v>
      </c>
    </row>
    <row r="11" spans="2:71" s="8" customFormat="1" ht="19.5" customHeight="1">
      <c r="B11" s="14"/>
      <c r="E11" s="20" t="s">
        <v>31</v>
      </c>
      <c r="AK11" s="22" t="s">
        <v>32</v>
      </c>
      <c r="AN11" s="20"/>
      <c r="AQ11" s="16"/>
      <c r="BE11" s="218"/>
      <c r="BS11" s="10" t="s">
        <v>19</v>
      </c>
    </row>
    <row r="12" spans="2:71" s="8" customFormat="1" ht="7.5" customHeight="1">
      <c r="B12" s="14"/>
      <c r="AQ12" s="16"/>
      <c r="BE12" s="218"/>
      <c r="BS12" s="10" t="s">
        <v>19</v>
      </c>
    </row>
    <row r="13" spans="2:71" s="8" customFormat="1" ht="15" customHeight="1">
      <c r="B13" s="14"/>
      <c r="D13" s="22" t="s">
        <v>33</v>
      </c>
      <c r="AK13" s="22" t="s">
        <v>30</v>
      </c>
      <c r="AN13" s="87" t="s">
        <v>34</v>
      </c>
      <c r="AQ13" s="16"/>
      <c r="BE13" s="218"/>
      <c r="BS13" s="10" t="s">
        <v>19</v>
      </c>
    </row>
    <row r="14" spans="2:71" s="8" customFormat="1" ht="15.75" customHeight="1">
      <c r="B14" s="14"/>
      <c r="E14" s="223" t="s">
        <v>34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" t="s">
        <v>32</v>
      </c>
      <c r="AN14" s="87" t="s">
        <v>34</v>
      </c>
      <c r="AQ14" s="16"/>
      <c r="BE14" s="218"/>
      <c r="BS14" s="10" t="s">
        <v>19</v>
      </c>
    </row>
    <row r="15" spans="2:71" s="8" customFormat="1" ht="7.5" customHeight="1">
      <c r="B15" s="14"/>
      <c r="AQ15" s="16"/>
      <c r="BE15" s="218"/>
      <c r="BS15" s="10" t="s">
        <v>4</v>
      </c>
    </row>
    <row r="16" spans="2:71" s="8" customFormat="1" ht="15" customHeight="1">
      <c r="B16" s="14"/>
      <c r="D16" s="22" t="s">
        <v>35</v>
      </c>
      <c r="AK16" s="22" t="s">
        <v>30</v>
      </c>
      <c r="AN16" s="20"/>
      <c r="AQ16" s="16"/>
      <c r="BE16" s="218"/>
      <c r="BS16" s="10" t="s">
        <v>4</v>
      </c>
    </row>
    <row r="17" spans="2:71" s="8" customFormat="1" ht="19.5" customHeight="1">
      <c r="B17" s="14"/>
      <c r="E17" s="20" t="s">
        <v>31</v>
      </c>
      <c r="AK17" s="22" t="s">
        <v>32</v>
      </c>
      <c r="AN17" s="20"/>
      <c r="AQ17" s="16"/>
      <c r="BE17" s="218"/>
      <c r="BS17" s="10" t="s">
        <v>36</v>
      </c>
    </row>
    <row r="18" spans="2:71" s="8" customFormat="1" ht="7.5" customHeight="1">
      <c r="B18" s="14"/>
      <c r="AQ18" s="16"/>
      <c r="BE18" s="218"/>
      <c r="BS18" s="10" t="s">
        <v>7</v>
      </c>
    </row>
    <row r="19" spans="2:71" s="8" customFormat="1" ht="15" customHeight="1">
      <c r="B19" s="14"/>
      <c r="D19" s="22" t="s">
        <v>37</v>
      </c>
      <c r="AQ19" s="16"/>
      <c r="BE19" s="218"/>
      <c r="BS19" s="10" t="s">
        <v>7</v>
      </c>
    </row>
    <row r="20" spans="2:71" s="8" customFormat="1" ht="15.75" customHeight="1">
      <c r="B20" s="14"/>
      <c r="E20" s="225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Q20" s="16"/>
      <c r="BE20" s="218"/>
      <c r="BS20" s="10" t="s">
        <v>4</v>
      </c>
    </row>
    <row r="21" spans="2:57" s="8" customFormat="1" ht="7.5" customHeight="1">
      <c r="B21" s="14"/>
      <c r="AQ21" s="16"/>
      <c r="BE21" s="218"/>
    </row>
    <row r="22" spans="2:57" s="8" customFormat="1" ht="7.5" customHeight="1">
      <c r="B22" s="1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Q22" s="16"/>
      <c r="BE22" s="218"/>
    </row>
    <row r="23" spans="2:57" s="10" customFormat="1" ht="27" customHeight="1">
      <c r="B23" s="24"/>
      <c r="D23" s="25" t="s">
        <v>38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26">
        <f>ROUND($AG$51,2)</f>
        <v>0</v>
      </c>
      <c r="AL23" s="227"/>
      <c r="AM23" s="227"/>
      <c r="AN23" s="227"/>
      <c r="AO23" s="227"/>
      <c r="AQ23" s="27"/>
      <c r="BE23" s="219"/>
    </row>
    <row r="24" spans="2:57" s="10" customFormat="1" ht="7.5" customHeight="1">
      <c r="B24" s="24"/>
      <c r="AQ24" s="27"/>
      <c r="BE24" s="219"/>
    </row>
    <row r="25" spans="2:57" s="10" customFormat="1" ht="14.25" customHeight="1">
      <c r="B25" s="24"/>
      <c r="L25" s="228" t="s">
        <v>39</v>
      </c>
      <c r="M25" s="219"/>
      <c r="N25" s="219"/>
      <c r="O25" s="219"/>
      <c r="W25" s="228" t="s">
        <v>40</v>
      </c>
      <c r="X25" s="219"/>
      <c r="Y25" s="219"/>
      <c r="Z25" s="219"/>
      <c r="AA25" s="219"/>
      <c r="AB25" s="219"/>
      <c r="AC25" s="219"/>
      <c r="AD25" s="219"/>
      <c r="AE25" s="219"/>
      <c r="AK25" s="228" t="s">
        <v>41</v>
      </c>
      <c r="AL25" s="219"/>
      <c r="AM25" s="219"/>
      <c r="AN25" s="219"/>
      <c r="AO25" s="219"/>
      <c r="AQ25" s="27"/>
      <c r="BE25" s="219"/>
    </row>
    <row r="26" spans="2:57" s="10" customFormat="1" ht="15" customHeight="1">
      <c r="B26" s="29"/>
      <c r="D26" s="30" t="s">
        <v>42</v>
      </c>
      <c r="F26" s="30" t="s">
        <v>43</v>
      </c>
      <c r="L26" s="229">
        <v>0.21</v>
      </c>
      <c r="M26" s="220"/>
      <c r="N26" s="220"/>
      <c r="O26" s="220"/>
      <c r="W26" s="230">
        <f>ROUND($AZ$51,2)</f>
        <v>0</v>
      </c>
      <c r="X26" s="220"/>
      <c r="Y26" s="220"/>
      <c r="Z26" s="220"/>
      <c r="AA26" s="220"/>
      <c r="AB26" s="220"/>
      <c r="AC26" s="220"/>
      <c r="AD26" s="220"/>
      <c r="AE26" s="220"/>
      <c r="AK26" s="230">
        <f>ROUND($AV$51,2)</f>
        <v>0</v>
      </c>
      <c r="AL26" s="220"/>
      <c r="AM26" s="220"/>
      <c r="AN26" s="220"/>
      <c r="AO26" s="220"/>
      <c r="AQ26" s="31"/>
      <c r="BE26" s="220"/>
    </row>
    <row r="27" spans="2:57" s="10" customFormat="1" ht="15" customHeight="1">
      <c r="B27" s="29"/>
      <c r="F27" s="30" t="s">
        <v>44</v>
      </c>
      <c r="L27" s="229">
        <v>0.15</v>
      </c>
      <c r="M27" s="220"/>
      <c r="N27" s="220"/>
      <c r="O27" s="220"/>
      <c r="W27" s="230">
        <f>ROUND($BA$51,2)</f>
        <v>0</v>
      </c>
      <c r="X27" s="220"/>
      <c r="Y27" s="220"/>
      <c r="Z27" s="220"/>
      <c r="AA27" s="220"/>
      <c r="AB27" s="220"/>
      <c r="AC27" s="220"/>
      <c r="AD27" s="220"/>
      <c r="AE27" s="220"/>
      <c r="AK27" s="230">
        <f>ROUND($AW$51,2)</f>
        <v>0</v>
      </c>
      <c r="AL27" s="220"/>
      <c r="AM27" s="220"/>
      <c r="AN27" s="220"/>
      <c r="AO27" s="220"/>
      <c r="AQ27" s="31"/>
      <c r="BE27" s="220"/>
    </row>
    <row r="28" spans="2:57" s="10" customFormat="1" ht="15" customHeight="1" hidden="1">
      <c r="B28" s="29"/>
      <c r="F28" s="30" t="s">
        <v>45</v>
      </c>
      <c r="L28" s="229">
        <v>0.21</v>
      </c>
      <c r="M28" s="220"/>
      <c r="N28" s="220"/>
      <c r="O28" s="220"/>
      <c r="W28" s="230">
        <f>ROUND($BB$51,2)</f>
        <v>0</v>
      </c>
      <c r="X28" s="220"/>
      <c r="Y28" s="220"/>
      <c r="Z28" s="220"/>
      <c r="AA28" s="220"/>
      <c r="AB28" s="220"/>
      <c r="AC28" s="220"/>
      <c r="AD28" s="220"/>
      <c r="AE28" s="220"/>
      <c r="AK28" s="230">
        <v>0</v>
      </c>
      <c r="AL28" s="220"/>
      <c r="AM28" s="220"/>
      <c r="AN28" s="220"/>
      <c r="AO28" s="220"/>
      <c r="AQ28" s="31"/>
      <c r="BE28" s="220"/>
    </row>
    <row r="29" spans="2:57" s="10" customFormat="1" ht="15" customHeight="1" hidden="1">
      <c r="B29" s="29"/>
      <c r="F29" s="30" t="s">
        <v>46</v>
      </c>
      <c r="L29" s="229">
        <v>0.15</v>
      </c>
      <c r="M29" s="220"/>
      <c r="N29" s="220"/>
      <c r="O29" s="220"/>
      <c r="W29" s="230">
        <f>ROUND($BC$51,2)</f>
        <v>0</v>
      </c>
      <c r="X29" s="220"/>
      <c r="Y29" s="220"/>
      <c r="Z29" s="220"/>
      <c r="AA29" s="220"/>
      <c r="AB29" s="220"/>
      <c r="AC29" s="220"/>
      <c r="AD29" s="220"/>
      <c r="AE29" s="220"/>
      <c r="AK29" s="230">
        <v>0</v>
      </c>
      <c r="AL29" s="220"/>
      <c r="AM29" s="220"/>
      <c r="AN29" s="220"/>
      <c r="AO29" s="220"/>
      <c r="AQ29" s="31"/>
      <c r="BE29" s="220"/>
    </row>
    <row r="30" spans="2:57" s="10" customFormat="1" ht="15" customHeight="1" hidden="1">
      <c r="B30" s="29"/>
      <c r="F30" s="30" t="s">
        <v>47</v>
      </c>
      <c r="L30" s="229">
        <v>0</v>
      </c>
      <c r="M30" s="220"/>
      <c r="N30" s="220"/>
      <c r="O30" s="220"/>
      <c r="W30" s="230">
        <f>ROUND($BD$51,2)</f>
        <v>0</v>
      </c>
      <c r="X30" s="220"/>
      <c r="Y30" s="220"/>
      <c r="Z30" s="220"/>
      <c r="AA30" s="220"/>
      <c r="AB30" s="220"/>
      <c r="AC30" s="220"/>
      <c r="AD30" s="220"/>
      <c r="AE30" s="220"/>
      <c r="AK30" s="230">
        <v>0</v>
      </c>
      <c r="AL30" s="220"/>
      <c r="AM30" s="220"/>
      <c r="AN30" s="220"/>
      <c r="AO30" s="220"/>
      <c r="AQ30" s="31"/>
      <c r="BE30" s="220"/>
    </row>
    <row r="31" spans="2:57" s="10" customFormat="1" ht="7.5" customHeight="1">
      <c r="B31" s="24"/>
      <c r="AQ31" s="27"/>
      <c r="BE31" s="219"/>
    </row>
    <row r="32" spans="2:57" s="10" customFormat="1" ht="27" customHeight="1">
      <c r="B32" s="24"/>
      <c r="C32" s="32"/>
      <c r="D32" s="33" t="s">
        <v>48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49</v>
      </c>
      <c r="U32" s="34"/>
      <c r="V32" s="34"/>
      <c r="W32" s="34"/>
      <c r="X32" s="240" t="s">
        <v>50</v>
      </c>
      <c r="Y32" s="235"/>
      <c r="Z32" s="235"/>
      <c r="AA32" s="235"/>
      <c r="AB32" s="235"/>
      <c r="AC32" s="34"/>
      <c r="AD32" s="34"/>
      <c r="AE32" s="34"/>
      <c r="AF32" s="34"/>
      <c r="AG32" s="34"/>
      <c r="AH32" s="34"/>
      <c r="AI32" s="34"/>
      <c r="AJ32" s="34"/>
      <c r="AK32" s="241">
        <f>ROUND(SUM($AK$23:$AK$30),2)</f>
        <v>0</v>
      </c>
      <c r="AL32" s="235"/>
      <c r="AM32" s="235"/>
      <c r="AN32" s="235"/>
      <c r="AO32" s="242"/>
      <c r="AP32" s="32"/>
      <c r="AQ32" s="37"/>
      <c r="BE32" s="219"/>
    </row>
    <row r="33" spans="2:43" s="10" customFormat="1" ht="7.5" customHeight="1">
      <c r="B33" s="24"/>
      <c r="AQ33" s="27"/>
    </row>
    <row r="34" spans="2:43" s="10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10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24"/>
    </row>
    <row r="39" spans="2:44" s="10" customFormat="1" ht="37.5" customHeight="1">
      <c r="B39" s="24"/>
      <c r="C39" s="15" t="s">
        <v>51</v>
      </c>
      <c r="AR39" s="24"/>
    </row>
    <row r="40" spans="2:44" s="10" customFormat="1" ht="7.5" customHeight="1">
      <c r="B40" s="24"/>
      <c r="AR40" s="24"/>
    </row>
    <row r="41" spans="2:44" s="20" customFormat="1" ht="15" customHeight="1">
      <c r="B41" s="43"/>
      <c r="C41" s="22" t="s">
        <v>14</v>
      </c>
      <c r="L41" s="20" t="str">
        <f>$K$5</f>
        <v>035_F</v>
      </c>
      <c r="AR41" s="43"/>
    </row>
    <row r="42" spans="2:44" s="44" customFormat="1" ht="37.5" customHeight="1">
      <c r="B42" s="45"/>
      <c r="C42" s="44" t="s">
        <v>17</v>
      </c>
      <c r="L42" s="243" t="str">
        <f>$K$6</f>
        <v>ZŠ Březová, Děčín_4_Nábytek</v>
      </c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R42" s="45"/>
    </row>
    <row r="43" spans="2:44" s="10" customFormat="1" ht="7.5" customHeight="1">
      <c r="B43" s="24"/>
      <c r="AR43" s="24"/>
    </row>
    <row r="44" spans="2:44" s="10" customFormat="1" ht="15.75" customHeight="1">
      <c r="B44" s="24"/>
      <c r="C44" s="22" t="s">
        <v>23</v>
      </c>
      <c r="L44" s="46" t="str">
        <f>IF($K$8="","",$K$8)</f>
        <v>Děčín</v>
      </c>
      <c r="AI44" s="22" t="s">
        <v>25</v>
      </c>
      <c r="AM44" s="244" t="str">
        <f>IF($AN$8="","",$AN$8)</f>
        <v>27.01.2020</v>
      </c>
      <c r="AN44" s="219"/>
      <c r="AR44" s="24"/>
    </row>
    <row r="45" spans="2:44" s="10" customFormat="1" ht="7.5" customHeight="1">
      <c r="B45" s="24"/>
      <c r="AR45" s="24"/>
    </row>
    <row r="46" spans="2:56" s="10" customFormat="1" ht="18.75" customHeight="1">
      <c r="B46" s="24"/>
      <c r="C46" s="22" t="s">
        <v>29</v>
      </c>
      <c r="L46" s="20" t="str">
        <f>IF($E$11="","",$E$11)</f>
        <v xml:space="preserve"> </v>
      </c>
      <c r="AI46" s="22" t="s">
        <v>35</v>
      </c>
      <c r="AM46" s="221" t="str">
        <f>IF($E$17="","",$E$17)</f>
        <v xml:space="preserve"> </v>
      </c>
      <c r="AN46" s="219"/>
      <c r="AO46" s="219"/>
      <c r="AP46" s="219"/>
      <c r="AR46" s="24"/>
      <c r="AS46" s="231" t="s">
        <v>52</v>
      </c>
      <c r="AT46" s="232"/>
      <c r="AU46" s="48"/>
      <c r="AV46" s="48"/>
      <c r="AW46" s="48"/>
      <c r="AX46" s="48"/>
      <c r="AY46" s="48"/>
      <c r="AZ46" s="48"/>
      <c r="BA46" s="48"/>
      <c r="BB46" s="48"/>
      <c r="BC46" s="48"/>
      <c r="BD46" s="49"/>
    </row>
    <row r="47" spans="2:56" s="10" customFormat="1" ht="15.75" customHeight="1">
      <c r="B47" s="24"/>
      <c r="C47" s="22" t="s">
        <v>33</v>
      </c>
      <c r="L47" s="20" t="str">
        <f>IF($E$14="Vyplň údaj","",$E$14)</f>
        <v/>
      </c>
      <c r="AR47" s="24"/>
      <c r="AS47" s="233"/>
      <c r="AT47" s="219"/>
      <c r="BD47" s="51"/>
    </row>
    <row r="48" spans="2:56" s="10" customFormat="1" ht="12" customHeight="1">
      <c r="B48" s="24"/>
      <c r="AR48" s="24"/>
      <c r="AS48" s="233"/>
      <c r="AT48" s="219"/>
      <c r="BD48" s="51"/>
    </row>
    <row r="49" spans="2:57" s="10" customFormat="1" ht="30" customHeight="1">
      <c r="B49" s="24"/>
      <c r="C49" s="245" t="s">
        <v>53</v>
      </c>
      <c r="D49" s="235"/>
      <c r="E49" s="235"/>
      <c r="F49" s="235"/>
      <c r="G49" s="235"/>
      <c r="H49" s="34"/>
      <c r="I49" s="234" t="s">
        <v>54</v>
      </c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46" t="s">
        <v>55</v>
      </c>
      <c r="AH49" s="235"/>
      <c r="AI49" s="235"/>
      <c r="AJ49" s="235"/>
      <c r="AK49" s="235"/>
      <c r="AL49" s="235"/>
      <c r="AM49" s="235"/>
      <c r="AN49" s="234" t="s">
        <v>56</v>
      </c>
      <c r="AO49" s="235"/>
      <c r="AP49" s="235"/>
      <c r="AQ49" s="52" t="s">
        <v>57</v>
      </c>
      <c r="AR49" s="24"/>
      <c r="AS49" s="53" t="s">
        <v>58</v>
      </c>
      <c r="AT49" s="54" t="s">
        <v>59</v>
      </c>
      <c r="AU49" s="54" t="s">
        <v>60</v>
      </c>
      <c r="AV49" s="54" t="s">
        <v>61</v>
      </c>
      <c r="AW49" s="54" t="s">
        <v>62</v>
      </c>
      <c r="AX49" s="54" t="s">
        <v>63</v>
      </c>
      <c r="AY49" s="54" t="s">
        <v>64</v>
      </c>
      <c r="AZ49" s="54" t="s">
        <v>65</v>
      </c>
      <c r="BA49" s="54" t="s">
        <v>66</v>
      </c>
      <c r="BB49" s="54" t="s">
        <v>67</v>
      </c>
      <c r="BC49" s="54" t="s">
        <v>68</v>
      </c>
      <c r="BD49" s="55" t="s">
        <v>69</v>
      </c>
      <c r="BE49" s="56"/>
    </row>
    <row r="50" spans="2:56" s="10" customFormat="1" ht="12" customHeight="1">
      <c r="B50" s="24"/>
      <c r="AR50" s="24"/>
      <c r="AS50" s="57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9"/>
    </row>
    <row r="51" spans="2:76" s="44" customFormat="1" ht="33" customHeight="1">
      <c r="B51" s="45"/>
      <c r="C51" s="58" t="s">
        <v>70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251">
        <f>ROUND($AG$52+$AG$54+$AG$56,2)</f>
        <v>0</v>
      </c>
      <c r="AH51" s="252"/>
      <c r="AI51" s="252"/>
      <c r="AJ51" s="252"/>
      <c r="AK51" s="252"/>
      <c r="AL51" s="252"/>
      <c r="AM51" s="252"/>
      <c r="AN51" s="251">
        <f>ROUND(SUM($AG$51,$AT$51),2)</f>
        <v>0</v>
      </c>
      <c r="AO51" s="252"/>
      <c r="AP51" s="252"/>
      <c r="AQ51" s="60"/>
      <c r="AR51" s="45"/>
      <c r="AS51" s="61">
        <f>ROUND($AS$52+$AS$54+$AS$56,2)</f>
        <v>0</v>
      </c>
      <c r="AT51" s="62">
        <f>ROUND(SUM($AV$51:$AW$51),2)</f>
        <v>0</v>
      </c>
      <c r="AU51" s="63">
        <f>ROUND($AU$52+$AU$54+$AU$56,5)</f>
        <v>0</v>
      </c>
      <c r="AV51" s="62">
        <f>ROUND($AZ$51*$L$26,2)</f>
        <v>0</v>
      </c>
      <c r="AW51" s="62">
        <f>ROUND($BA$51*$L$27,2)</f>
        <v>0</v>
      </c>
      <c r="AX51" s="62">
        <f>ROUND($BB$51*$L$26,2)</f>
        <v>0</v>
      </c>
      <c r="AY51" s="62">
        <f>ROUND($BC$51*$L$27,2)</f>
        <v>0</v>
      </c>
      <c r="AZ51" s="62">
        <f>ROUND($AZ$52+$AZ$54+$AZ$56,2)</f>
        <v>0</v>
      </c>
      <c r="BA51" s="62">
        <f>ROUND($BA$52+$BA$54+$BA$56,2)</f>
        <v>0</v>
      </c>
      <c r="BB51" s="62">
        <f>ROUND($BB$52+$BB$54+$BB$56,2)</f>
        <v>0</v>
      </c>
      <c r="BC51" s="62">
        <f>ROUND($BC$52+$BC$54+$BC$56,2)</f>
        <v>0</v>
      </c>
      <c r="BD51" s="64">
        <f>ROUND($BD$52+$BD$54+$BD$56,2)</f>
        <v>0</v>
      </c>
      <c r="BS51" s="44" t="s">
        <v>71</v>
      </c>
      <c r="BT51" s="44" t="s">
        <v>72</v>
      </c>
      <c r="BU51" s="65" t="s">
        <v>73</v>
      </c>
      <c r="BV51" s="44" t="s">
        <v>74</v>
      </c>
      <c r="BW51" s="44" t="s">
        <v>5</v>
      </c>
      <c r="BX51" s="44" t="s">
        <v>75</v>
      </c>
    </row>
    <row r="52" spans="2:91" s="66" customFormat="1" ht="28.5" customHeight="1">
      <c r="B52" s="67"/>
      <c r="C52" s="68"/>
      <c r="D52" s="238" t="s">
        <v>76</v>
      </c>
      <c r="E52" s="239"/>
      <c r="F52" s="239"/>
      <c r="G52" s="239"/>
      <c r="H52" s="239"/>
      <c r="I52" s="68"/>
      <c r="J52" s="238" t="s">
        <v>77</v>
      </c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6">
        <f>ROUND($AG$53,2)</f>
        <v>0</v>
      </c>
      <c r="AH52" s="237"/>
      <c r="AI52" s="237"/>
      <c r="AJ52" s="237"/>
      <c r="AK52" s="237"/>
      <c r="AL52" s="237"/>
      <c r="AM52" s="237"/>
      <c r="AN52" s="236">
        <f>ROUND(SUM($AG$52,$AT$52),2)</f>
        <v>0</v>
      </c>
      <c r="AO52" s="237"/>
      <c r="AP52" s="237"/>
      <c r="AQ52" s="69" t="s">
        <v>78</v>
      </c>
      <c r="AR52" s="67"/>
      <c r="AS52" s="70">
        <f>ROUND($AS$53,2)</f>
        <v>0</v>
      </c>
      <c r="AT52" s="71">
        <f>ROUND(SUM($AV$52:$AW$52),2)</f>
        <v>0</v>
      </c>
      <c r="AU52" s="72">
        <f>ROUND($AU$53,5)</f>
        <v>0</v>
      </c>
      <c r="AV52" s="71">
        <f>ROUND($AZ$52*$L$26,2)</f>
        <v>0</v>
      </c>
      <c r="AW52" s="71">
        <f>ROUND($BA$52*$L$27,2)</f>
        <v>0</v>
      </c>
      <c r="AX52" s="71">
        <f>ROUND($BB$52*$L$26,2)</f>
        <v>0</v>
      </c>
      <c r="AY52" s="71">
        <f>ROUND($BC$52*$L$27,2)</f>
        <v>0</v>
      </c>
      <c r="AZ52" s="71">
        <f>ROUND($AZ$53,2)</f>
        <v>0</v>
      </c>
      <c r="BA52" s="71">
        <f>ROUND($BA$53,2)</f>
        <v>0</v>
      </c>
      <c r="BB52" s="71">
        <f>ROUND($BB$53,2)</f>
        <v>0</v>
      </c>
      <c r="BC52" s="71">
        <f>ROUND($BC$53,2)</f>
        <v>0</v>
      </c>
      <c r="BD52" s="73">
        <f>ROUND($BD$53,2)</f>
        <v>0</v>
      </c>
      <c r="BS52" s="66" t="s">
        <v>71</v>
      </c>
      <c r="BT52" s="66" t="s">
        <v>22</v>
      </c>
      <c r="BU52" s="66" t="s">
        <v>73</v>
      </c>
      <c r="BV52" s="66" t="s">
        <v>74</v>
      </c>
      <c r="BW52" s="66" t="s">
        <v>79</v>
      </c>
      <c r="BX52" s="66" t="s">
        <v>5</v>
      </c>
      <c r="CM52" s="66" t="s">
        <v>80</v>
      </c>
    </row>
    <row r="53" spans="1:76" s="82" customFormat="1" ht="23.25" customHeight="1">
      <c r="A53" s="74" t="s">
        <v>193</v>
      </c>
      <c r="B53" s="75"/>
      <c r="C53" s="76"/>
      <c r="D53" s="76"/>
      <c r="E53" s="247" t="s">
        <v>81</v>
      </c>
      <c r="F53" s="248"/>
      <c r="G53" s="248"/>
      <c r="H53" s="248"/>
      <c r="I53" s="248"/>
      <c r="J53" s="76"/>
      <c r="K53" s="247" t="s">
        <v>82</v>
      </c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9">
        <f>'02 - fyzika_nábytek'!$J$29</f>
        <v>0</v>
      </c>
      <c r="AH53" s="248"/>
      <c r="AI53" s="248"/>
      <c r="AJ53" s="248"/>
      <c r="AK53" s="248"/>
      <c r="AL53" s="248"/>
      <c r="AM53" s="248"/>
      <c r="AN53" s="249">
        <f>ROUND(SUM($AG$53,$AT$53),2)</f>
        <v>0</v>
      </c>
      <c r="AO53" s="248"/>
      <c r="AP53" s="248"/>
      <c r="AQ53" s="77" t="s">
        <v>83</v>
      </c>
      <c r="AR53" s="75"/>
      <c r="AS53" s="78">
        <v>0</v>
      </c>
      <c r="AT53" s="79">
        <f>ROUND(SUM($AV$53:$AW$53),2)</f>
        <v>0</v>
      </c>
      <c r="AU53" s="80">
        <f>'02 - fyzika_nábytek'!$P$84</f>
        <v>0</v>
      </c>
      <c r="AV53" s="79">
        <f>'02 - fyzika_nábytek'!$J$32</f>
        <v>0</v>
      </c>
      <c r="AW53" s="79">
        <f>'02 - fyzika_nábytek'!$J$33</f>
        <v>0</v>
      </c>
      <c r="AX53" s="79">
        <f>'02 - fyzika_nábytek'!$J$34</f>
        <v>0</v>
      </c>
      <c r="AY53" s="79">
        <f>'02 - fyzika_nábytek'!$J$35</f>
        <v>0</v>
      </c>
      <c r="AZ53" s="79">
        <f>'02 - fyzika_nábytek'!$F$32</f>
        <v>0</v>
      </c>
      <c r="BA53" s="79">
        <f>'02 - fyzika_nábytek'!$F$33</f>
        <v>0</v>
      </c>
      <c r="BB53" s="79">
        <f>'02 - fyzika_nábytek'!$F$34</f>
        <v>0</v>
      </c>
      <c r="BC53" s="79">
        <f>'02 - fyzika_nábytek'!$F$35</f>
        <v>0</v>
      </c>
      <c r="BD53" s="81">
        <f>'02 - fyzika_nábytek'!$F$36</f>
        <v>0</v>
      </c>
      <c r="BT53" s="82" t="s">
        <v>80</v>
      </c>
      <c r="BV53" s="82" t="s">
        <v>74</v>
      </c>
      <c r="BW53" s="82" t="s">
        <v>84</v>
      </c>
      <c r="BX53" s="82" t="s">
        <v>79</v>
      </c>
    </row>
    <row r="54" spans="2:91" s="66" customFormat="1" ht="28.5" customHeight="1">
      <c r="B54" s="67"/>
      <c r="C54" s="68"/>
      <c r="D54" s="238" t="s">
        <v>85</v>
      </c>
      <c r="E54" s="239"/>
      <c r="F54" s="239"/>
      <c r="G54" s="239"/>
      <c r="H54" s="239"/>
      <c r="I54" s="68"/>
      <c r="J54" s="238" t="s">
        <v>86</v>
      </c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6">
        <f>ROUND($AG$55,2)</f>
        <v>0</v>
      </c>
      <c r="AH54" s="237"/>
      <c r="AI54" s="237"/>
      <c r="AJ54" s="237"/>
      <c r="AK54" s="237"/>
      <c r="AL54" s="237"/>
      <c r="AM54" s="237"/>
      <c r="AN54" s="236">
        <f>ROUND(SUM($AG$54,$AT$54),2)</f>
        <v>0</v>
      </c>
      <c r="AO54" s="237"/>
      <c r="AP54" s="237"/>
      <c r="AQ54" s="69" t="s">
        <v>78</v>
      </c>
      <c r="AR54" s="67"/>
      <c r="AS54" s="70">
        <f>ROUND($AS$55,2)</f>
        <v>0</v>
      </c>
      <c r="AT54" s="71">
        <f>ROUND(SUM($AV$54:$AW$54),2)</f>
        <v>0</v>
      </c>
      <c r="AU54" s="72">
        <f>ROUND($AU$55,5)</f>
        <v>0</v>
      </c>
      <c r="AV54" s="71">
        <f>ROUND($AZ$54*$L$26,2)</f>
        <v>0</v>
      </c>
      <c r="AW54" s="71">
        <f>ROUND($BA$54*$L$27,2)</f>
        <v>0</v>
      </c>
      <c r="AX54" s="71">
        <f>ROUND($BB$54*$L$26,2)</f>
        <v>0</v>
      </c>
      <c r="AY54" s="71">
        <f>ROUND($BC$54*$L$27,2)</f>
        <v>0</v>
      </c>
      <c r="AZ54" s="71">
        <f>ROUND($AZ$55,2)</f>
        <v>0</v>
      </c>
      <c r="BA54" s="71">
        <f>ROUND($BA$55,2)</f>
        <v>0</v>
      </c>
      <c r="BB54" s="71">
        <f>ROUND($BB$55,2)</f>
        <v>0</v>
      </c>
      <c r="BC54" s="71">
        <f>ROUND($BC$55,2)</f>
        <v>0</v>
      </c>
      <c r="BD54" s="73">
        <f>ROUND($BD$55,2)</f>
        <v>0</v>
      </c>
      <c r="BS54" s="66" t="s">
        <v>71</v>
      </c>
      <c r="BT54" s="66" t="s">
        <v>22</v>
      </c>
      <c r="BU54" s="66" t="s">
        <v>73</v>
      </c>
      <c r="BV54" s="66" t="s">
        <v>74</v>
      </c>
      <c r="BW54" s="66" t="s">
        <v>87</v>
      </c>
      <c r="BX54" s="66" t="s">
        <v>5</v>
      </c>
      <c r="CM54" s="66" t="s">
        <v>80</v>
      </c>
    </row>
    <row r="55" spans="1:76" s="82" customFormat="1" ht="23.25" customHeight="1">
      <c r="A55" s="74" t="s">
        <v>193</v>
      </c>
      <c r="B55" s="75"/>
      <c r="C55" s="76"/>
      <c r="D55" s="76"/>
      <c r="E55" s="247" t="s">
        <v>81</v>
      </c>
      <c r="F55" s="248"/>
      <c r="G55" s="248"/>
      <c r="H55" s="248"/>
      <c r="I55" s="248"/>
      <c r="J55" s="76"/>
      <c r="K55" s="247" t="s">
        <v>88</v>
      </c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9">
        <f>'02 - přírodopis_nábytek'!$J$29</f>
        <v>0</v>
      </c>
      <c r="AH55" s="248"/>
      <c r="AI55" s="248"/>
      <c r="AJ55" s="248"/>
      <c r="AK55" s="248"/>
      <c r="AL55" s="248"/>
      <c r="AM55" s="248"/>
      <c r="AN55" s="249">
        <f>ROUND(SUM($AG$55,$AT$55),2)</f>
        <v>0</v>
      </c>
      <c r="AO55" s="248"/>
      <c r="AP55" s="248"/>
      <c r="AQ55" s="77" t="s">
        <v>83</v>
      </c>
      <c r="AR55" s="75"/>
      <c r="AS55" s="78">
        <v>0</v>
      </c>
      <c r="AT55" s="79">
        <f>ROUND(SUM($AV$55:$AW$55),2)</f>
        <v>0</v>
      </c>
      <c r="AU55" s="80">
        <f>'02 - přírodopis_nábytek'!$P$84</f>
        <v>0</v>
      </c>
      <c r="AV55" s="79">
        <f>'02 - přírodopis_nábytek'!$J$32</f>
        <v>0</v>
      </c>
      <c r="AW55" s="79">
        <f>'02 - přírodopis_nábytek'!$J$33</f>
        <v>0</v>
      </c>
      <c r="AX55" s="79">
        <f>'02 - přírodopis_nábytek'!$J$34</f>
        <v>0</v>
      </c>
      <c r="AY55" s="79">
        <f>'02 - přírodopis_nábytek'!$J$35</f>
        <v>0</v>
      </c>
      <c r="AZ55" s="79">
        <f>'02 - přírodopis_nábytek'!$F$32</f>
        <v>0</v>
      </c>
      <c r="BA55" s="79">
        <f>'02 - přírodopis_nábytek'!$F$33</f>
        <v>0</v>
      </c>
      <c r="BB55" s="79">
        <f>'02 - přírodopis_nábytek'!$F$34</f>
        <v>0</v>
      </c>
      <c r="BC55" s="79">
        <f>'02 - přírodopis_nábytek'!$F$35</f>
        <v>0</v>
      </c>
      <c r="BD55" s="81">
        <f>'02 - přírodopis_nábytek'!$F$36</f>
        <v>0</v>
      </c>
      <c r="BT55" s="82" t="s">
        <v>80</v>
      </c>
      <c r="BV55" s="82" t="s">
        <v>74</v>
      </c>
      <c r="BW55" s="82" t="s">
        <v>89</v>
      </c>
      <c r="BX55" s="82" t="s">
        <v>87</v>
      </c>
    </row>
    <row r="56" spans="2:91" s="66" customFormat="1" ht="28.5" customHeight="1">
      <c r="B56" s="67"/>
      <c r="C56" s="68"/>
      <c r="D56" s="238" t="s">
        <v>90</v>
      </c>
      <c r="E56" s="239"/>
      <c r="F56" s="239"/>
      <c r="G56" s="239"/>
      <c r="H56" s="239"/>
      <c r="I56" s="68"/>
      <c r="J56" s="238" t="s">
        <v>91</v>
      </c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6">
        <f>ROUND($AG$57,2)</f>
        <v>0</v>
      </c>
      <c r="AH56" s="237"/>
      <c r="AI56" s="237"/>
      <c r="AJ56" s="237"/>
      <c r="AK56" s="237"/>
      <c r="AL56" s="237"/>
      <c r="AM56" s="237"/>
      <c r="AN56" s="236">
        <f>ROUND(SUM($AG$56,$AT$56),2)</f>
        <v>0</v>
      </c>
      <c r="AO56" s="237"/>
      <c r="AP56" s="237"/>
      <c r="AQ56" s="69" t="s">
        <v>78</v>
      </c>
      <c r="AR56" s="67"/>
      <c r="AS56" s="70">
        <f>ROUND($AS$57,2)</f>
        <v>0</v>
      </c>
      <c r="AT56" s="71">
        <f>ROUND(SUM($AV$56:$AW$56),2)</f>
        <v>0</v>
      </c>
      <c r="AU56" s="72">
        <f>ROUND($AU$57,5)</f>
        <v>0</v>
      </c>
      <c r="AV56" s="71">
        <f>ROUND($AZ$56*$L$26,2)</f>
        <v>0</v>
      </c>
      <c r="AW56" s="71">
        <f>ROUND($BA$56*$L$27,2)</f>
        <v>0</v>
      </c>
      <c r="AX56" s="71">
        <f>ROUND($BB$56*$L$26,2)</f>
        <v>0</v>
      </c>
      <c r="AY56" s="71">
        <f>ROUND($BC$56*$L$27,2)</f>
        <v>0</v>
      </c>
      <c r="AZ56" s="71">
        <f>ROUND($AZ$57,2)</f>
        <v>0</v>
      </c>
      <c r="BA56" s="71">
        <f>ROUND($BA$57,2)</f>
        <v>0</v>
      </c>
      <c r="BB56" s="71">
        <f>ROUND($BB$57,2)</f>
        <v>0</v>
      </c>
      <c r="BC56" s="71">
        <f>ROUND($BC$57,2)</f>
        <v>0</v>
      </c>
      <c r="BD56" s="73">
        <f>ROUND($BD$57,2)</f>
        <v>0</v>
      </c>
      <c r="BS56" s="66" t="s">
        <v>71</v>
      </c>
      <c r="BT56" s="66" t="s">
        <v>22</v>
      </c>
      <c r="BU56" s="66" t="s">
        <v>73</v>
      </c>
      <c r="BV56" s="66" t="s">
        <v>74</v>
      </c>
      <c r="BW56" s="66" t="s">
        <v>92</v>
      </c>
      <c r="BX56" s="66" t="s">
        <v>5</v>
      </c>
      <c r="CM56" s="66" t="s">
        <v>80</v>
      </c>
    </row>
    <row r="57" spans="1:76" s="82" customFormat="1" ht="23.25" customHeight="1">
      <c r="A57" s="74" t="s">
        <v>193</v>
      </c>
      <c r="B57" s="75"/>
      <c r="C57" s="76"/>
      <c r="D57" s="76"/>
      <c r="E57" s="247" t="s">
        <v>93</v>
      </c>
      <c r="F57" s="248"/>
      <c r="G57" s="248"/>
      <c r="H57" s="248"/>
      <c r="I57" s="248"/>
      <c r="J57" s="76"/>
      <c r="K57" s="247" t="s">
        <v>94</v>
      </c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9">
        <f>'03 - zěměpis_nábytek'!$J$29</f>
        <v>0</v>
      </c>
      <c r="AH57" s="248"/>
      <c r="AI57" s="248"/>
      <c r="AJ57" s="248"/>
      <c r="AK57" s="248"/>
      <c r="AL57" s="248"/>
      <c r="AM57" s="248"/>
      <c r="AN57" s="249">
        <f>ROUND(SUM($AG$57,$AT$57),2)</f>
        <v>0</v>
      </c>
      <c r="AO57" s="248"/>
      <c r="AP57" s="248"/>
      <c r="AQ57" s="77" t="s">
        <v>83</v>
      </c>
      <c r="AR57" s="75"/>
      <c r="AS57" s="83">
        <v>0</v>
      </c>
      <c r="AT57" s="84">
        <f>ROUND(SUM($AV$57:$AW$57),2)</f>
        <v>0</v>
      </c>
      <c r="AU57" s="85">
        <f>'03 - zěměpis_nábytek'!$P$84</f>
        <v>0</v>
      </c>
      <c r="AV57" s="84">
        <f>'03 - zěměpis_nábytek'!$J$32</f>
        <v>0</v>
      </c>
      <c r="AW57" s="84">
        <f>'03 - zěměpis_nábytek'!$J$33</f>
        <v>0</v>
      </c>
      <c r="AX57" s="84">
        <f>'03 - zěměpis_nábytek'!$J$34</f>
        <v>0</v>
      </c>
      <c r="AY57" s="84">
        <f>'03 - zěměpis_nábytek'!$J$35</f>
        <v>0</v>
      </c>
      <c r="AZ57" s="84">
        <f>'03 - zěměpis_nábytek'!$F$32</f>
        <v>0</v>
      </c>
      <c r="BA57" s="84">
        <f>'03 - zěměpis_nábytek'!$F$33</f>
        <v>0</v>
      </c>
      <c r="BB57" s="84">
        <f>'03 - zěměpis_nábytek'!$F$34</f>
        <v>0</v>
      </c>
      <c r="BC57" s="84">
        <f>'03 - zěměpis_nábytek'!$F$35</f>
        <v>0</v>
      </c>
      <c r="BD57" s="86">
        <f>'03 - zěměpis_nábytek'!$F$36</f>
        <v>0</v>
      </c>
      <c r="BT57" s="82" t="s">
        <v>80</v>
      </c>
      <c r="BV57" s="82" t="s">
        <v>74</v>
      </c>
      <c r="BW57" s="82" t="s">
        <v>95</v>
      </c>
      <c r="BX57" s="82" t="s">
        <v>92</v>
      </c>
    </row>
    <row r="58" spans="2:44" s="10" customFormat="1" ht="30.75" customHeight="1">
      <c r="B58" s="24"/>
      <c r="AR58" s="24"/>
    </row>
    <row r="59" spans="2:44" s="10" customFormat="1" ht="7.5" customHeight="1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24"/>
    </row>
  </sheetData>
  <sheetProtection password="DBBB" sheet="1"/>
  <mergeCells count="61">
    <mergeCell ref="AR2:BE2"/>
    <mergeCell ref="AN57:AP57"/>
    <mergeCell ref="AG57:AM57"/>
    <mergeCell ref="E57:I57"/>
    <mergeCell ref="K57:AF57"/>
    <mergeCell ref="AG51:AM51"/>
    <mergeCell ref="AN51:AP51"/>
    <mergeCell ref="AN55:AP55"/>
    <mergeCell ref="AG55:AM55"/>
    <mergeCell ref="E55:I55"/>
    <mergeCell ref="K55:AF55"/>
    <mergeCell ref="AN56:AP56"/>
    <mergeCell ref="AG56:AM56"/>
    <mergeCell ref="D56:H56"/>
    <mergeCell ref="J56:AF56"/>
    <mergeCell ref="AN53:AP53"/>
    <mergeCell ref="AG53:AM53"/>
    <mergeCell ref="E53:I53"/>
    <mergeCell ref="K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02 - fyzika_nábytek'!C2" tooltip="02 - fyzika_nábytek" display="/"/>
    <hyperlink ref="A55" location="'02 - přírodopis_nábytek'!C2" tooltip="02 - přírodopis_nábytek" display="/"/>
    <hyperlink ref="A57" location="'03 - zěměpis_nábytek'!C2" tooltip="03 - zěměpis_nábytek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7"/>
  <sheetViews>
    <sheetView showGridLines="0" workbookViewId="0" topLeftCell="A1">
      <pane ySplit="1" topLeftCell="A37" activePane="bottomLeft" state="frozen"/>
      <selection pane="bottomLeft" activeCell="F96" sqref="F96"/>
    </sheetView>
  </sheetViews>
  <sheetFormatPr defaultColWidth="10.5" defaultRowHeight="14.25" customHeight="1"/>
  <cols>
    <col min="1" max="1" width="8.33203125" style="8" customWidth="1"/>
    <col min="2" max="2" width="1.66796875" style="8" customWidth="1"/>
    <col min="3" max="3" width="4.16015625" style="8" customWidth="1"/>
    <col min="4" max="4" width="4.33203125" style="8" customWidth="1"/>
    <col min="5" max="5" width="17.16015625" style="8" customWidth="1"/>
    <col min="6" max="6" width="90.83203125" style="8" customWidth="1"/>
    <col min="7" max="7" width="8.66015625" style="8" customWidth="1"/>
    <col min="8" max="8" width="11.16015625" style="8" customWidth="1"/>
    <col min="9" max="9" width="12.66015625" style="8" customWidth="1"/>
    <col min="10" max="10" width="23.5" style="8" customWidth="1"/>
    <col min="11" max="11" width="15.5" style="8" customWidth="1"/>
    <col min="12" max="12" width="10.5" style="9" customWidth="1"/>
    <col min="13" max="18" width="10.5" style="8" hidden="1" customWidth="1"/>
    <col min="19" max="19" width="8.16015625" style="8" hidden="1" customWidth="1"/>
    <col min="20" max="20" width="29.66015625" style="8" hidden="1" customWidth="1"/>
    <col min="21" max="21" width="16.33203125" style="8" hidden="1" customWidth="1"/>
    <col min="22" max="22" width="12.33203125" style="8" customWidth="1"/>
    <col min="23" max="23" width="16.33203125" style="8" customWidth="1"/>
    <col min="24" max="24" width="12.16015625" style="8" customWidth="1"/>
    <col min="25" max="25" width="15" style="8" customWidth="1"/>
    <col min="26" max="26" width="11" style="8" customWidth="1"/>
    <col min="27" max="27" width="15" style="8" customWidth="1"/>
    <col min="28" max="28" width="16.33203125" style="8" customWidth="1"/>
    <col min="29" max="29" width="11" style="8" customWidth="1"/>
    <col min="30" max="30" width="15" style="8" customWidth="1"/>
    <col min="31" max="31" width="16.33203125" style="8" customWidth="1"/>
    <col min="32" max="43" width="10.5" style="9" customWidth="1"/>
    <col min="44" max="65" width="10.5" style="8" hidden="1" customWidth="1"/>
    <col min="66" max="16384" width="10.5" style="9" customWidth="1"/>
  </cols>
  <sheetData>
    <row r="1" spans="1:256" s="7" customFormat="1" ht="22.5" customHeight="1">
      <c r="A1" s="6"/>
      <c r="B1" s="2"/>
      <c r="C1" s="2"/>
      <c r="D1" s="3" t="s">
        <v>1</v>
      </c>
      <c r="E1" s="2"/>
      <c r="F1" s="4" t="s">
        <v>194</v>
      </c>
      <c r="G1" s="254" t="s">
        <v>195</v>
      </c>
      <c r="H1" s="254"/>
      <c r="I1" s="2"/>
      <c r="J1" s="4" t="s">
        <v>196</v>
      </c>
      <c r="K1" s="3" t="s">
        <v>96</v>
      </c>
      <c r="L1" s="4" t="s">
        <v>197</v>
      </c>
      <c r="M1" s="4"/>
      <c r="N1" s="4"/>
      <c r="O1" s="4"/>
      <c r="P1" s="4"/>
      <c r="Q1" s="4"/>
      <c r="R1" s="4"/>
      <c r="S1" s="4"/>
      <c r="T1" s="4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3:46" s="8" customFormat="1" ht="37.5" customHeight="1">
      <c r="C2" s="8"/>
      <c r="L2" s="250" t="s">
        <v>6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8" t="s">
        <v>84</v>
      </c>
    </row>
    <row r="3" spans="2:46" s="8" customFormat="1" ht="7.5" customHeight="1">
      <c r="B3" s="11"/>
      <c r="C3" s="12"/>
      <c r="D3" s="12"/>
      <c r="E3" s="12"/>
      <c r="F3" s="12"/>
      <c r="G3" s="12"/>
      <c r="H3" s="12"/>
      <c r="I3" s="12"/>
      <c r="J3" s="12"/>
      <c r="K3" s="13"/>
      <c r="AT3" s="8" t="s">
        <v>80</v>
      </c>
    </row>
    <row r="4" spans="2:46" s="8" customFormat="1" ht="37.5" customHeight="1">
      <c r="B4" s="14"/>
      <c r="D4" s="15" t="s">
        <v>97</v>
      </c>
      <c r="K4" s="16"/>
      <c r="M4" s="17" t="s">
        <v>11</v>
      </c>
      <c r="AT4" s="8" t="s">
        <v>4</v>
      </c>
    </row>
    <row r="5" spans="2:11" s="8" customFormat="1" ht="7.5" customHeight="1">
      <c r="B5" s="14"/>
      <c r="K5" s="16"/>
    </row>
    <row r="6" spans="2:11" s="8" customFormat="1" ht="15.75" customHeight="1">
      <c r="B6" s="14"/>
      <c r="D6" s="22" t="s">
        <v>17</v>
      </c>
      <c r="K6" s="16"/>
    </row>
    <row r="7" spans="2:11" s="8" customFormat="1" ht="15.75" customHeight="1">
      <c r="B7" s="14"/>
      <c r="E7" s="253" t="str">
        <f>'Rekapitulace stavby'!$K$6</f>
        <v>ZŠ Březová, Děčín_4_Nábytek</v>
      </c>
      <c r="F7" s="218"/>
      <c r="G7" s="218"/>
      <c r="H7" s="218"/>
      <c r="K7" s="16"/>
    </row>
    <row r="8" spans="2:11" s="8" customFormat="1" ht="15.75" customHeight="1">
      <c r="B8" s="14"/>
      <c r="D8" s="22" t="s">
        <v>98</v>
      </c>
      <c r="K8" s="16"/>
    </row>
    <row r="9" spans="2:11" s="89" customFormat="1" ht="16.5" customHeight="1">
      <c r="B9" s="90"/>
      <c r="E9" s="253" t="s">
        <v>99</v>
      </c>
      <c r="F9" s="255"/>
      <c r="G9" s="255"/>
      <c r="H9" s="255"/>
      <c r="K9" s="91"/>
    </row>
    <row r="10" spans="2:11" s="10" customFormat="1" ht="15.75" customHeight="1">
      <c r="B10" s="24"/>
      <c r="D10" s="22" t="s">
        <v>100</v>
      </c>
      <c r="K10" s="27"/>
    </row>
    <row r="11" spans="2:11" s="10" customFormat="1" ht="37.5" customHeight="1">
      <c r="B11" s="24"/>
      <c r="E11" s="243" t="s">
        <v>101</v>
      </c>
      <c r="F11" s="219"/>
      <c r="G11" s="219"/>
      <c r="H11" s="219"/>
      <c r="K11" s="27"/>
    </row>
    <row r="12" spans="2:11" s="10" customFormat="1" ht="14.25" customHeight="1">
      <c r="B12" s="24"/>
      <c r="K12" s="27"/>
    </row>
    <row r="13" spans="2:11" s="10" customFormat="1" ht="15" customHeight="1">
      <c r="B13" s="24"/>
      <c r="D13" s="22" t="s">
        <v>20</v>
      </c>
      <c r="F13" s="20"/>
      <c r="I13" s="22" t="s">
        <v>21</v>
      </c>
      <c r="J13" s="20"/>
      <c r="K13" s="27"/>
    </row>
    <row r="14" spans="2:11" s="10" customFormat="1" ht="15" customHeight="1">
      <c r="B14" s="24"/>
      <c r="D14" s="22" t="s">
        <v>23</v>
      </c>
      <c r="F14" s="20" t="s">
        <v>24</v>
      </c>
      <c r="I14" s="22" t="s">
        <v>25</v>
      </c>
      <c r="J14" s="47" t="str">
        <f>'Rekapitulace stavby'!$AN$8</f>
        <v>27.01.2020</v>
      </c>
      <c r="K14" s="27"/>
    </row>
    <row r="15" spans="2:11" s="10" customFormat="1" ht="12" customHeight="1">
      <c r="B15" s="24"/>
      <c r="K15" s="27"/>
    </row>
    <row r="16" spans="2:11" s="10" customFormat="1" ht="15" customHeight="1">
      <c r="B16" s="24"/>
      <c r="D16" s="22" t="s">
        <v>29</v>
      </c>
      <c r="I16" s="22" t="s">
        <v>30</v>
      </c>
      <c r="J16" s="20" t="str">
        <f>IF('Rekapitulace stavby'!$AN$10="","",'Rekapitulace stavby'!$AN$10)</f>
        <v/>
      </c>
      <c r="K16" s="27"/>
    </row>
    <row r="17" spans="2:11" s="10" customFormat="1" ht="18.75" customHeight="1">
      <c r="B17" s="24"/>
      <c r="E17" s="20" t="str">
        <f>IF('Rekapitulace stavby'!$E$11="","",'Rekapitulace stavby'!$E$11)</f>
        <v xml:space="preserve"> </v>
      </c>
      <c r="I17" s="22" t="s">
        <v>32</v>
      </c>
      <c r="J17" s="20" t="str">
        <f>IF('Rekapitulace stavby'!$AN$11="","",'Rekapitulace stavby'!$AN$11)</f>
        <v/>
      </c>
      <c r="K17" s="27"/>
    </row>
    <row r="18" spans="2:11" s="10" customFormat="1" ht="7.5" customHeight="1">
      <c r="B18" s="24"/>
      <c r="K18" s="27"/>
    </row>
    <row r="19" spans="2:11" s="10" customFormat="1" ht="15" customHeight="1">
      <c r="B19" s="24"/>
      <c r="D19" s="22" t="s">
        <v>33</v>
      </c>
      <c r="I19" s="22" t="s">
        <v>30</v>
      </c>
      <c r="J19" s="20" t="str">
        <f>IF('Rekapitulace stavby'!$AN$13="Vyplň údaj","",IF('Rekapitulace stavby'!$AN$13="","",'Rekapitulace stavby'!$AN$13))</f>
        <v/>
      </c>
      <c r="K19" s="27"/>
    </row>
    <row r="20" spans="2:11" s="10" customFormat="1" ht="18.75" customHeight="1">
      <c r="B20" s="24"/>
      <c r="E20" s="20" t="str">
        <f>IF('Rekapitulace stavby'!$E$14="Vyplň údaj","",IF('Rekapitulace stavby'!$E$14="","",'Rekapitulace stavby'!$E$14))</f>
        <v/>
      </c>
      <c r="I20" s="22" t="s">
        <v>32</v>
      </c>
      <c r="J20" s="20" t="str">
        <f>IF('Rekapitulace stavby'!$AN$14="Vyplň údaj","",IF('Rekapitulace stavby'!$AN$14="","",'Rekapitulace stavby'!$AN$14))</f>
        <v/>
      </c>
      <c r="K20" s="27"/>
    </row>
    <row r="21" spans="2:11" s="10" customFormat="1" ht="7.5" customHeight="1">
      <c r="B21" s="24"/>
      <c r="K21" s="27"/>
    </row>
    <row r="22" spans="2:11" s="10" customFormat="1" ht="15" customHeight="1">
      <c r="B22" s="24"/>
      <c r="D22" s="22" t="s">
        <v>35</v>
      </c>
      <c r="I22" s="22" t="s">
        <v>30</v>
      </c>
      <c r="J22" s="20" t="str">
        <f>IF('Rekapitulace stavby'!$AN$16="","",'Rekapitulace stavby'!$AN$16)</f>
        <v/>
      </c>
      <c r="K22" s="27"/>
    </row>
    <row r="23" spans="2:11" s="10" customFormat="1" ht="18.75" customHeight="1">
      <c r="B23" s="24"/>
      <c r="E23" s="20" t="str">
        <f>IF('Rekapitulace stavby'!$E$17="","",'Rekapitulace stavby'!$E$17)</f>
        <v xml:space="preserve"> </v>
      </c>
      <c r="I23" s="22" t="s">
        <v>32</v>
      </c>
      <c r="J23" s="20" t="str">
        <f>IF('Rekapitulace stavby'!$AN$17="","",'Rekapitulace stavby'!$AN$17)</f>
        <v/>
      </c>
      <c r="K23" s="27"/>
    </row>
    <row r="24" spans="2:11" s="10" customFormat="1" ht="7.5" customHeight="1">
      <c r="B24" s="24"/>
      <c r="K24" s="27"/>
    </row>
    <row r="25" spans="2:11" s="10" customFormat="1" ht="15" customHeight="1">
      <c r="B25" s="24"/>
      <c r="D25" s="22" t="s">
        <v>37</v>
      </c>
      <c r="K25" s="27"/>
    </row>
    <row r="26" spans="2:11" s="89" customFormat="1" ht="15.75" customHeight="1">
      <c r="B26" s="90"/>
      <c r="E26" s="225"/>
      <c r="F26" s="255"/>
      <c r="G26" s="255"/>
      <c r="H26" s="255"/>
      <c r="K26" s="91"/>
    </row>
    <row r="27" spans="2:11" s="10" customFormat="1" ht="7.5" customHeight="1">
      <c r="B27" s="24"/>
      <c r="K27" s="27"/>
    </row>
    <row r="28" spans="2:11" s="10" customFormat="1" ht="7.5" customHeight="1">
      <c r="B28" s="24"/>
      <c r="D28" s="48"/>
      <c r="E28" s="48"/>
      <c r="F28" s="48"/>
      <c r="G28" s="48"/>
      <c r="H28" s="48"/>
      <c r="I28" s="48"/>
      <c r="J28" s="48"/>
      <c r="K28" s="92"/>
    </row>
    <row r="29" spans="2:11" s="10" customFormat="1" ht="26.25" customHeight="1">
      <c r="B29" s="24"/>
      <c r="D29" s="93" t="s">
        <v>38</v>
      </c>
      <c r="J29" s="59">
        <f>ROUND($J$84,2)</f>
        <v>0</v>
      </c>
      <c r="K29" s="27"/>
    </row>
    <row r="30" spans="2:11" s="10" customFormat="1" ht="7.5" customHeight="1">
      <c r="B30" s="24"/>
      <c r="D30" s="48"/>
      <c r="E30" s="48"/>
      <c r="F30" s="48"/>
      <c r="G30" s="48"/>
      <c r="H30" s="48"/>
      <c r="I30" s="48"/>
      <c r="J30" s="48"/>
      <c r="K30" s="92"/>
    </row>
    <row r="31" spans="2:11" s="10" customFormat="1" ht="15" customHeight="1">
      <c r="B31" s="24"/>
      <c r="F31" s="28" t="s">
        <v>40</v>
      </c>
      <c r="I31" s="28" t="s">
        <v>39</v>
      </c>
      <c r="J31" s="28" t="s">
        <v>41</v>
      </c>
      <c r="K31" s="27"/>
    </row>
    <row r="32" spans="2:11" s="10" customFormat="1" ht="15" customHeight="1">
      <c r="B32" s="24"/>
      <c r="D32" s="30" t="s">
        <v>42</v>
      </c>
      <c r="E32" s="30" t="s">
        <v>43</v>
      </c>
      <c r="F32" s="94">
        <f>ROUND(SUM($BE$84:$BE$106),2)</f>
        <v>0</v>
      </c>
      <c r="I32" s="95">
        <v>0.21</v>
      </c>
      <c r="J32" s="94">
        <f>ROUND(SUM($BE$84:$BE$106)*$I$32,2)</f>
        <v>0</v>
      </c>
      <c r="K32" s="27"/>
    </row>
    <row r="33" spans="2:11" s="10" customFormat="1" ht="15" customHeight="1">
      <c r="B33" s="24"/>
      <c r="E33" s="30" t="s">
        <v>44</v>
      </c>
      <c r="F33" s="94">
        <f>ROUND(SUM($BF$84:$BF$106),2)</f>
        <v>0</v>
      </c>
      <c r="I33" s="95">
        <v>0.15</v>
      </c>
      <c r="J33" s="94">
        <f>ROUND(SUM($BF$84:$BF$106)*$I$33,2)</f>
        <v>0</v>
      </c>
      <c r="K33" s="27"/>
    </row>
    <row r="34" spans="2:11" s="10" customFormat="1" ht="15" customHeight="1" hidden="1">
      <c r="B34" s="24"/>
      <c r="E34" s="30" t="s">
        <v>45</v>
      </c>
      <c r="F34" s="94">
        <f>ROUND(SUM($BG$84:$BG$106),2)</f>
        <v>0</v>
      </c>
      <c r="I34" s="95">
        <v>0.21</v>
      </c>
      <c r="J34" s="94">
        <v>0</v>
      </c>
      <c r="K34" s="27"/>
    </row>
    <row r="35" spans="2:11" s="10" customFormat="1" ht="15" customHeight="1" hidden="1">
      <c r="B35" s="24"/>
      <c r="E35" s="30" t="s">
        <v>46</v>
      </c>
      <c r="F35" s="94">
        <f>ROUND(SUM($BH$84:$BH$106),2)</f>
        <v>0</v>
      </c>
      <c r="I35" s="95">
        <v>0.15</v>
      </c>
      <c r="J35" s="94">
        <v>0</v>
      </c>
      <c r="K35" s="27"/>
    </row>
    <row r="36" spans="2:11" s="10" customFormat="1" ht="15" customHeight="1" hidden="1">
      <c r="B36" s="24"/>
      <c r="E36" s="30" t="s">
        <v>47</v>
      </c>
      <c r="F36" s="94">
        <f>ROUND(SUM($BI$84:$BI$106),2)</f>
        <v>0</v>
      </c>
      <c r="I36" s="95">
        <v>0</v>
      </c>
      <c r="J36" s="94">
        <v>0</v>
      </c>
      <c r="K36" s="27"/>
    </row>
    <row r="37" spans="2:11" s="10" customFormat="1" ht="7.5" customHeight="1">
      <c r="B37" s="24"/>
      <c r="K37" s="27"/>
    </row>
    <row r="38" spans="2:11" s="10" customFormat="1" ht="26.25" customHeight="1">
      <c r="B38" s="24"/>
      <c r="C38" s="32"/>
      <c r="D38" s="33" t="s">
        <v>48</v>
      </c>
      <c r="E38" s="34"/>
      <c r="F38" s="34"/>
      <c r="G38" s="96" t="s">
        <v>49</v>
      </c>
      <c r="H38" s="35" t="s">
        <v>50</v>
      </c>
      <c r="I38" s="34"/>
      <c r="J38" s="36">
        <f>ROUND(SUM($J$29:$J$36),2)</f>
        <v>0</v>
      </c>
      <c r="K38" s="97"/>
    </row>
    <row r="39" spans="2:11" s="10" customFormat="1" ht="15" customHeight="1">
      <c r="B39" s="38"/>
      <c r="C39" s="39"/>
      <c r="D39" s="39"/>
      <c r="E39" s="39"/>
      <c r="F39" s="39"/>
      <c r="G39" s="39"/>
      <c r="H39" s="39"/>
      <c r="I39" s="39"/>
      <c r="J39" s="39"/>
      <c r="K39" s="40"/>
    </row>
    <row r="43" spans="2:11" s="10" customFormat="1" ht="7.5" customHeight="1">
      <c r="B43" s="41"/>
      <c r="C43" s="42"/>
      <c r="D43" s="42"/>
      <c r="E43" s="42"/>
      <c r="F43" s="42"/>
      <c r="G43" s="42"/>
      <c r="H43" s="42"/>
      <c r="I43" s="42"/>
      <c r="J43" s="42"/>
      <c r="K43" s="98"/>
    </row>
    <row r="44" spans="2:11" s="10" customFormat="1" ht="37.5" customHeight="1">
      <c r="B44" s="24"/>
      <c r="C44" s="15" t="s">
        <v>102</v>
      </c>
      <c r="K44" s="27"/>
    </row>
    <row r="45" spans="2:11" s="10" customFormat="1" ht="7.5" customHeight="1">
      <c r="B45" s="24"/>
      <c r="K45" s="27"/>
    </row>
    <row r="46" spans="2:11" s="10" customFormat="1" ht="15" customHeight="1">
      <c r="B46" s="24"/>
      <c r="C46" s="22" t="s">
        <v>17</v>
      </c>
      <c r="K46" s="27"/>
    </row>
    <row r="47" spans="2:11" s="10" customFormat="1" ht="16.5" customHeight="1">
      <c r="B47" s="24"/>
      <c r="E47" s="253" t="str">
        <f>$E$7</f>
        <v>ZŠ Březová, Děčín_4_Nábytek</v>
      </c>
      <c r="F47" s="219"/>
      <c r="G47" s="219"/>
      <c r="H47" s="219"/>
      <c r="K47" s="27"/>
    </row>
    <row r="48" spans="2:11" s="8" customFormat="1" ht="15.75" customHeight="1">
      <c r="B48" s="14"/>
      <c r="C48" s="22" t="s">
        <v>98</v>
      </c>
      <c r="K48" s="16"/>
    </row>
    <row r="49" spans="2:11" s="10" customFormat="1" ht="16.5" customHeight="1">
      <c r="B49" s="24"/>
      <c r="E49" s="253" t="s">
        <v>99</v>
      </c>
      <c r="F49" s="219"/>
      <c r="G49" s="219"/>
      <c r="H49" s="219"/>
      <c r="K49" s="27"/>
    </row>
    <row r="50" spans="2:11" s="10" customFormat="1" ht="15" customHeight="1">
      <c r="B50" s="24"/>
      <c r="C50" s="22" t="s">
        <v>100</v>
      </c>
      <c r="K50" s="27"/>
    </row>
    <row r="51" spans="2:11" s="10" customFormat="1" ht="19.5" customHeight="1">
      <c r="B51" s="24"/>
      <c r="E51" s="243" t="str">
        <f>$E$11</f>
        <v>02 - fyzika_nábytek</v>
      </c>
      <c r="F51" s="219"/>
      <c r="G51" s="219"/>
      <c r="H51" s="219"/>
      <c r="K51" s="27"/>
    </row>
    <row r="52" spans="2:11" s="10" customFormat="1" ht="7.5" customHeight="1">
      <c r="B52" s="24"/>
      <c r="K52" s="27"/>
    </row>
    <row r="53" spans="2:11" s="10" customFormat="1" ht="18.75" customHeight="1">
      <c r="B53" s="24"/>
      <c r="C53" s="22" t="s">
        <v>23</v>
      </c>
      <c r="F53" s="20" t="str">
        <f>$F$14</f>
        <v>Děčín</v>
      </c>
      <c r="I53" s="22" t="s">
        <v>25</v>
      </c>
      <c r="J53" s="47" t="str">
        <f>IF($J$14="","",$J$14)</f>
        <v>27.01.2020</v>
      </c>
      <c r="K53" s="27"/>
    </row>
    <row r="54" spans="2:11" s="10" customFormat="1" ht="7.5" customHeight="1">
      <c r="B54" s="24"/>
      <c r="K54" s="27"/>
    </row>
    <row r="55" spans="2:11" s="10" customFormat="1" ht="15.75" customHeight="1">
      <c r="B55" s="24"/>
      <c r="C55" s="22" t="s">
        <v>29</v>
      </c>
      <c r="F55" s="20" t="str">
        <f>$E$17</f>
        <v xml:space="preserve"> </v>
      </c>
      <c r="I55" s="22" t="s">
        <v>35</v>
      </c>
      <c r="J55" s="20" t="str">
        <f>$E$23</f>
        <v xml:space="preserve"> </v>
      </c>
      <c r="K55" s="27"/>
    </row>
    <row r="56" spans="2:11" s="10" customFormat="1" ht="15" customHeight="1">
      <c r="B56" s="24"/>
      <c r="C56" s="22" t="s">
        <v>33</v>
      </c>
      <c r="F56" s="20" t="str">
        <f>IF($E$20="","",$E$20)</f>
        <v/>
      </c>
      <c r="K56" s="27"/>
    </row>
    <row r="57" spans="2:11" s="10" customFormat="1" ht="11.25" customHeight="1">
      <c r="B57" s="24"/>
      <c r="K57" s="27"/>
    </row>
    <row r="58" spans="2:11" s="10" customFormat="1" ht="30" customHeight="1">
      <c r="B58" s="24"/>
      <c r="C58" s="99" t="s">
        <v>103</v>
      </c>
      <c r="D58" s="32"/>
      <c r="E58" s="32"/>
      <c r="F58" s="32"/>
      <c r="G58" s="32"/>
      <c r="H58" s="32"/>
      <c r="I58" s="32"/>
      <c r="J58" s="100" t="s">
        <v>104</v>
      </c>
      <c r="K58" s="37"/>
    </row>
    <row r="59" spans="2:11" s="10" customFormat="1" ht="11.25" customHeight="1">
      <c r="B59" s="24"/>
      <c r="K59" s="27"/>
    </row>
    <row r="60" spans="2:47" s="10" customFormat="1" ht="30" customHeight="1">
      <c r="B60" s="24"/>
      <c r="C60" s="58" t="s">
        <v>105</v>
      </c>
      <c r="J60" s="59">
        <f>ROUND($J$84,2)</f>
        <v>0</v>
      </c>
      <c r="K60" s="27"/>
      <c r="AU60" s="10" t="s">
        <v>106</v>
      </c>
    </row>
    <row r="61" spans="2:11" s="65" customFormat="1" ht="25.5" customHeight="1">
      <c r="B61" s="101"/>
      <c r="D61" s="102" t="s">
        <v>107</v>
      </c>
      <c r="E61" s="102"/>
      <c r="F61" s="102"/>
      <c r="G61" s="102"/>
      <c r="H61" s="102"/>
      <c r="I61" s="102"/>
      <c r="J61" s="103">
        <f>ROUND($J$85,2)</f>
        <v>0</v>
      </c>
      <c r="K61" s="104"/>
    </row>
    <row r="62" spans="2:11" s="82" customFormat="1" ht="21" customHeight="1">
      <c r="B62" s="105"/>
      <c r="D62" s="106" t="s">
        <v>108</v>
      </c>
      <c r="E62" s="106"/>
      <c r="F62" s="106"/>
      <c r="G62" s="106"/>
      <c r="H62" s="106"/>
      <c r="I62" s="106"/>
      <c r="J62" s="107">
        <f>ROUND($J$86,2)</f>
        <v>0</v>
      </c>
      <c r="K62" s="108"/>
    </row>
    <row r="63" spans="2:11" s="10" customFormat="1" ht="22.5" customHeight="1">
      <c r="B63" s="24"/>
      <c r="K63" s="27"/>
    </row>
    <row r="64" spans="2:11" s="10" customFormat="1" ht="7.5" customHeight="1">
      <c r="B64" s="38"/>
      <c r="C64" s="39"/>
      <c r="D64" s="39"/>
      <c r="E64" s="39"/>
      <c r="F64" s="39"/>
      <c r="G64" s="39"/>
      <c r="H64" s="39"/>
      <c r="I64" s="39"/>
      <c r="J64" s="39"/>
      <c r="K64" s="40"/>
    </row>
    <row r="68" spans="2:12" s="10" customFormat="1" ht="7.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24"/>
    </row>
    <row r="69" spans="2:12" s="10" customFormat="1" ht="37.5" customHeight="1">
      <c r="B69" s="24"/>
      <c r="C69" s="15" t="s">
        <v>109</v>
      </c>
      <c r="L69" s="24"/>
    </row>
    <row r="70" spans="2:12" s="10" customFormat="1" ht="7.5" customHeight="1">
      <c r="B70" s="24"/>
      <c r="L70" s="24"/>
    </row>
    <row r="71" spans="2:12" s="10" customFormat="1" ht="15" customHeight="1">
      <c r="B71" s="24"/>
      <c r="C71" s="22" t="s">
        <v>17</v>
      </c>
      <c r="L71" s="24"/>
    </row>
    <row r="72" spans="2:12" s="10" customFormat="1" ht="16.5" customHeight="1">
      <c r="B72" s="24"/>
      <c r="E72" s="253" t="str">
        <f>$E$7</f>
        <v>ZŠ Březová, Děčín_4_Nábytek</v>
      </c>
      <c r="F72" s="219"/>
      <c r="G72" s="219"/>
      <c r="H72" s="219"/>
      <c r="L72" s="24"/>
    </row>
    <row r="73" spans="2:12" s="8" customFormat="1" ht="15.75" customHeight="1">
      <c r="B73" s="14"/>
      <c r="C73" s="22" t="s">
        <v>98</v>
      </c>
      <c r="L73" s="14"/>
    </row>
    <row r="74" spans="2:12" s="10" customFormat="1" ht="16.5" customHeight="1">
      <c r="B74" s="24"/>
      <c r="E74" s="253" t="s">
        <v>99</v>
      </c>
      <c r="F74" s="219"/>
      <c r="G74" s="219"/>
      <c r="H74" s="219"/>
      <c r="L74" s="24"/>
    </row>
    <row r="75" spans="2:12" s="10" customFormat="1" ht="15" customHeight="1">
      <c r="B75" s="24"/>
      <c r="C75" s="22" t="s">
        <v>100</v>
      </c>
      <c r="L75" s="24"/>
    </row>
    <row r="76" spans="2:12" s="10" customFormat="1" ht="19.5" customHeight="1">
      <c r="B76" s="24"/>
      <c r="E76" s="243" t="str">
        <f>$E$11</f>
        <v>02 - fyzika_nábytek</v>
      </c>
      <c r="F76" s="219"/>
      <c r="G76" s="219"/>
      <c r="H76" s="219"/>
      <c r="L76" s="24"/>
    </row>
    <row r="77" spans="2:12" s="10" customFormat="1" ht="7.5" customHeight="1">
      <c r="B77" s="24"/>
      <c r="L77" s="24"/>
    </row>
    <row r="78" spans="2:12" s="10" customFormat="1" ht="18.75" customHeight="1">
      <c r="B78" s="24"/>
      <c r="C78" s="22" t="s">
        <v>23</v>
      </c>
      <c r="F78" s="20" t="str">
        <f>$F$14</f>
        <v>Děčín</v>
      </c>
      <c r="I78" s="22" t="s">
        <v>25</v>
      </c>
      <c r="J78" s="47" t="str">
        <f>IF($J$14="","",$J$14)</f>
        <v>27.01.2020</v>
      </c>
      <c r="L78" s="24"/>
    </row>
    <row r="79" spans="2:12" s="10" customFormat="1" ht="7.5" customHeight="1">
      <c r="B79" s="24"/>
      <c r="L79" s="24"/>
    </row>
    <row r="80" spans="2:12" s="10" customFormat="1" ht="15.75" customHeight="1">
      <c r="B80" s="24"/>
      <c r="C80" s="22" t="s">
        <v>29</v>
      </c>
      <c r="F80" s="20" t="str">
        <f>$E$17</f>
        <v xml:space="preserve"> </v>
      </c>
      <c r="I80" s="22" t="s">
        <v>35</v>
      </c>
      <c r="J80" s="20" t="str">
        <f>$E$23</f>
        <v xml:space="preserve"> </v>
      </c>
      <c r="L80" s="24"/>
    </row>
    <row r="81" spans="2:12" s="10" customFormat="1" ht="15" customHeight="1">
      <c r="B81" s="24"/>
      <c r="C81" s="22" t="s">
        <v>33</v>
      </c>
      <c r="F81" s="20" t="str">
        <f>IF($E$20="","",$E$20)</f>
        <v/>
      </c>
      <c r="L81" s="24"/>
    </row>
    <row r="82" spans="2:12" s="10" customFormat="1" ht="11.25" customHeight="1">
      <c r="B82" s="24"/>
      <c r="L82" s="24"/>
    </row>
    <row r="83" spans="2:20" s="113" customFormat="1" ht="30" customHeight="1">
      <c r="B83" s="109"/>
      <c r="C83" s="110" t="s">
        <v>110</v>
      </c>
      <c r="D83" s="111" t="s">
        <v>57</v>
      </c>
      <c r="E83" s="111" t="s">
        <v>53</v>
      </c>
      <c r="F83" s="111" t="s">
        <v>111</v>
      </c>
      <c r="G83" s="111" t="s">
        <v>112</v>
      </c>
      <c r="H83" s="111" t="s">
        <v>113</v>
      </c>
      <c r="I83" s="111" t="s">
        <v>114</v>
      </c>
      <c r="J83" s="111" t="s">
        <v>115</v>
      </c>
      <c r="K83" s="112" t="s">
        <v>116</v>
      </c>
      <c r="L83" s="109"/>
      <c r="M83" s="53" t="s">
        <v>117</v>
      </c>
      <c r="N83" s="54" t="s">
        <v>42</v>
      </c>
      <c r="O83" s="54" t="s">
        <v>118</v>
      </c>
      <c r="P83" s="54" t="s">
        <v>119</v>
      </c>
      <c r="Q83" s="54" t="s">
        <v>120</v>
      </c>
      <c r="R83" s="54" t="s">
        <v>121</v>
      </c>
      <c r="S83" s="54" t="s">
        <v>122</v>
      </c>
      <c r="T83" s="55" t="s">
        <v>123</v>
      </c>
    </row>
    <row r="84" spans="2:63" s="10" customFormat="1" ht="30" customHeight="1">
      <c r="B84" s="24"/>
      <c r="C84" s="58" t="s">
        <v>105</v>
      </c>
      <c r="J84" s="114">
        <f>$BK$84</f>
        <v>0</v>
      </c>
      <c r="L84" s="24"/>
      <c r="M84" s="57"/>
      <c r="N84" s="48"/>
      <c r="O84" s="48"/>
      <c r="P84" s="115">
        <f>$P$85</f>
        <v>0</v>
      </c>
      <c r="Q84" s="48"/>
      <c r="R84" s="115">
        <f>$R$85</f>
        <v>0</v>
      </c>
      <c r="S84" s="48"/>
      <c r="T84" s="116">
        <f>$T$85</f>
        <v>0</v>
      </c>
      <c r="AT84" s="10" t="s">
        <v>71</v>
      </c>
      <c r="AU84" s="10" t="s">
        <v>106</v>
      </c>
      <c r="BK84" s="117">
        <f>$BK$85</f>
        <v>0</v>
      </c>
    </row>
    <row r="85" spans="2:63" s="119" customFormat="1" ht="37.5" customHeight="1">
      <c r="B85" s="118"/>
      <c r="D85" s="120" t="s">
        <v>71</v>
      </c>
      <c r="E85" s="121" t="s">
        <v>124</v>
      </c>
      <c r="F85" s="121" t="s">
        <v>125</v>
      </c>
      <c r="J85" s="122">
        <f>$BK$85</f>
        <v>0</v>
      </c>
      <c r="L85" s="118"/>
      <c r="M85" s="123"/>
      <c r="P85" s="124">
        <f>$P$86</f>
        <v>0</v>
      </c>
      <c r="R85" s="124">
        <f>$R$86</f>
        <v>0</v>
      </c>
      <c r="T85" s="125">
        <f>$T$86</f>
        <v>0</v>
      </c>
      <c r="AR85" s="120" t="s">
        <v>22</v>
      </c>
      <c r="AT85" s="120" t="s">
        <v>71</v>
      </c>
      <c r="AU85" s="120" t="s">
        <v>72</v>
      </c>
      <c r="AY85" s="120" t="s">
        <v>126</v>
      </c>
      <c r="BK85" s="126">
        <f>$BK$86</f>
        <v>0</v>
      </c>
    </row>
    <row r="86" spans="2:63" s="119" customFormat="1" ht="21" customHeight="1">
      <c r="B86" s="118"/>
      <c r="D86" s="120" t="s">
        <v>71</v>
      </c>
      <c r="E86" s="127" t="s">
        <v>127</v>
      </c>
      <c r="F86" s="127" t="s">
        <v>128</v>
      </c>
      <c r="J86" s="128">
        <f>$BK$86</f>
        <v>0</v>
      </c>
      <c r="L86" s="118"/>
      <c r="M86" s="123"/>
      <c r="P86" s="124">
        <f>SUM($P$87:$P$106)</f>
        <v>0</v>
      </c>
      <c r="R86" s="124">
        <f>SUM($R$87:$R$106)</f>
        <v>0</v>
      </c>
      <c r="T86" s="125">
        <f>SUM($T$87:$T$106)</f>
        <v>0</v>
      </c>
      <c r="AR86" s="120" t="s">
        <v>22</v>
      </c>
      <c r="AT86" s="120" t="s">
        <v>71</v>
      </c>
      <c r="AU86" s="120" t="s">
        <v>22</v>
      </c>
      <c r="AY86" s="120" t="s">
        <v>126</v>
      </c>
      <c r="BK86" s="126">
        <f>SUM($BK$87:$BK$106)</f>
        <v>0</v>
      </c>
    </row>
    <row r="87" spans="2:65" s="10" customFormat="1" ht="39" customHeight="1">
      <c r="B87" s="24"/>
      <c r="C87" s="129" t="s">
        <v>22</v>
      </c>
      <c r="D87" s="129" t="s">
        <v>129</v>
      </c>
      <c r="E87" s="130" t="s">
        <v>130</v>
      </c>
      <c r="F87" s="131" t="s">
        <v>131</v>
      </c>
      <c r="G87" s="132" t="s">
        <v>132</v>
      </c>
      <c r="H87" s="133">
        <v>1</v>
      </c>
      <c r="I87" s="145"/>
      <c r="J87" s="134">
        <f>ROUND($I$87*$H$87,2)</f>
        <v>0</v>
      </c>
      <c r="K87" s="131"/>
      <c r="L87" s="24"/>
      <c r="M87" s="135"/>
      <c r="N87" s="136" t="s">
        <v>43</v>
      </c>
      <c r="Q87" s="137">
        <v>0</v>
      </c>
      <c r="R87" s="137">
        <f>$Q$87*$H$87</f>
        <v>0</v>
      </c>
      <c r="S87" s="137">
        <v>0</v>
      </c>
      <c r="T87" s="138">
        <f>$S$87*$H$87</f>
        <v>0</v>
      </c>
      <c r="AR87" s="89" t="s">
        <v>133</v>
      </c>
      <c r="AT87" s="89" t="s">
        <v>129</v>
      </c>
      <c r="AU87" s="89" t="s">
        <v>80</v>
      </c>
      <c r="AY87" s="10" t="s">
        <v>126</v>
      </c>
      <c r="BE87" s="139">
        <f>IF($N$87="základní",$J$87,0)</f>
        <v>0</v>
      </c>
      <c r="BF87" s="139">
        <f>IF($N$87="snížená",$J$87,0)</f>
        <v>0</v>
      </c>
      <c r="BG87" s="139">
        <f>IF($N$87="zákl. přenesená",$J$87,0)</f>
        <v>0</v>
      </c>
      <c r="BH87" s="139">
        <f>IF($N$87="sníž. přenesená",$J$87,0)</f>
        <v>0</v>
      </c>
      <c r="BI87" s="139">
        <f>IF($N$87="nulová",$J$87,0)</f>
        <v>0</v>
      </c>
      <c r="BJ87" s="89" t="s">
        <v>22</v>
      </c>
      <c r="BK87" s="139">
        <f>ROUND($I$87*$H$87,2)</f>
        <v>0</v>
      </c>
      <c r="BL87" s="89" t="s">
        <v>133</v>
      </c>
      <c r="BM87" s="89" t="s">
        <v>134</v>
      </c>
    </row>
    <row r="88" spans="2:47" s="10" customFormat="1" ht="97.5" customHeight="1">
      <c r="B88" s="24"/>
      <c r="D88" s="140" t="s">
        <v>135</v>
      </c>
      <c r="F88" s="141" t="s">
        <v>136</v>
      </c>
      <c r="L88" s="24"/>
      <c r="M88" s="50"/>
      <c r="T88" s="51"/>
      <c r="AT88" s="10" t="s">
        <v>135</v>
      </c>
      <c r="AU88" s="10" t="s">
        <v>80</v>
      </c>
    </row>
    <row r="89" spans="2:65" s="10" customFormat="1" ht="39" customHeight="1">
      <c r="B89" s="24"/>
      <c r="C89" s="129" t="s">
        <v>80</v>
      </c>
      <c r="D89" s="129" t="s">
        <v>129</v>
      </c>
      <c r="E89" s="130" t="s">
        <v>137</v>
      </c>
      <c r="F89" s="131" t="s">
        <v>138</v>
      </c>
      <c r="G89" s="132" t="s">
        <v>132</v>
      </c>
      <c r="H89" s="133">
        <v>10</v>
      </c>
      <c r="I89" s="145"/>
      <c r="J89" s="134">
        <f>ROUND($I$89*$H$89,2)</f>
        <v>0</v>
      </c>
      <c r="K89" s="131"/>
      <c r="L89" s="24"/>
      <c r="M89" s="135"/>
      <c r="N89" s="136" t="s">
        <v>43</v>
      </c>
      <c r="Q89" s="137">
        <v>0</v>
      </c>
      <c r="R89" s="137">
        <f>$Q$89*$H$89</f>
        <v>0</v>
      </c>
      <c r="S89" s="137">
        <v>0</v>
      </c>
      <c r="T89" s="138">
        <f>$S$89*$H$89</f>
        <v>0</v>
      </c>
      <c r="AR89" s="89" t="s">
        <v>133</v>
      </c>
      <c r="AT89" s="89" t="s">
        <v>129</v>
      </c>
      <c r="AU89" s="89" t="s">
        <v>80</v>
      </c>
      <c r="AY89" s="10" t="s">
        <v>126</v>
      </c>
      <c r="BE89" s="139">
        <f>IF($N$89="základní",$J$89,0)</f>
        <v>0</v>
      </c>
      <c r="BF89" s="139">
        <f>IF($N$89="snížená",$J$89,0)</f>
        <v>0</v>
      </c>
      <c r="BG89" s="139">
        <f>IF($N$89="zákl. přenesená",$J$89,0)</f>
        <v>0</v>
      </c>
      <c r="BH89" s="139">
        <f>IF($N$89="sníž. přenesená",$J$89,0)</f>
        <v>0</v>
      </c>
      <c r="BI89" s="139">
        <f>IF($N$89="nulová",$J$89,0)</f>
        <v>0</v>
      </c>
      <c r="BJ89" s="89" t="s">
        <v>22</v>
      </c>
      <c r="BK89" s="139">
        <f>ROUND($I$89*$H$89,2)</f>
        <v>0</v>
      </c>
      <c r="BL89" s="89" t="s">
        <v>133</v>
      </c>
      <c r="BM89" s="89" t="s">
        <v>139</v>
      </c>
    </row>
    <row r="90" spans="2:47" s="10" customFormat="1" ht="62.25" customHeight="1">
      <c r="B90" s="24"/>
      <c r="D90" s="140" t="s">
        <v>135</v>
      </c>
      <c r="F90" s="141" t="s">
        <v>140</v>
      </c>
      <c r="L90" s="24"/>
      <c r="M90" s="50"/>
      <c r="T90" s="51"/>
      <c r="AT90" s="10" t="s">
        <v>135</v>
      </c>
      <c r="AU90" s="10" t="s">
        <v>80</v>
      </c>
    </row>
    <row r="91" spans="2:65" s="10" customFormat="1" ht="39" customHeight="1">
      <c r="B91" s="24"/>
      <c r="C91" s="129" t="s">
        <v>141</v>
      </c>
      <c r="D91" s="129" t="s">
        <v>129</v>
      </c>
      <c r="E91" s="130" t="s">
        <v>142</v>
      </c>
      <c r="F91" s="131" t="s">
        <v>143</v>
      </c>
      <c r="G91" s="132" t="s">
        <v>132</v>
      </c>
      <c r="H91" s="133">
        <v>13</v>
      </c>
      <c r="I91" s="145"/>
      <c r="J91" s="134">
        <f>ROUND($I$91*$H$91,2)</f>
        <v>0</v>
      </c>
      <c r="K91" s="131"/>
      <c r="L91" s="24"/>
      <c r="M91" s="135"/>
      <c r="N91" s="136" t="s">
        <v>43</v>
      </c>
      <c r="Q91" s="137">
        <v>0</v>
      </c>
      <c r="R91" s="137">
        <f>$Q$91*$H$91</f>
        <v>0</v>
      </c>
      <c r="S91" s="137">
        <v>0</v>
      </c>
      <c r="T91" s="138">
        <f>$S$91*$H$91</f>
        <v>0</v>
      </c>
      <c r="AR91" s="89" t="s">
        <v>133</v>
      </c>
      <c r="AT91" s="89" t="s">
        <v>129</v>
      </c>
      <c r="AU91" s="89" t="s">
        <v>80</v>
      </c>
      <c r="AY91" s="10" t="s">
        <v>126</v>
      </c>
      <c r="BE91" s="139">
        <f>IF($N$91="základní",$J$91,0)</f>
        <v>0</v>
      </c>
      <c r="BF91" s="139">
        <f>IF($N$91="snížená",$J$91,0)</f>
        <v>0</v>
      </c>
      <c r="BG91" s="139">
        <f>IF($N$91="zákl. přenesená",$J$91,0)</f>
        <v>0</v>
      </c>
      <c r="BH91" s="139">
        <f>IF($N$91="sníž. přenesená",$J$91,0)</f>
        <v>0</v>
      </c>
      <c r="BI91" s="139">
        <f>IF($N$91="nulová",$J$91,0)</f>
        <v>0</v>
      </c>
      <c r="BJ91" s="89" t="s">
        <v>22</v>
      </c>
      <c r="BK91" s="139">
        <f>ROUND($I$91*$H$91,2)</f>
        <v>0</v>
      </c>
      <c r="BL91" s="89" t="s">
        <v>133</v>
      </c>
      <c r="BM91" s="89" t="s">
        <v>144</v>
      </c>
    </row>
    <row r="92" spans="2:47" s="10" customFormat="1" ht="50.25" customHeight="1">
      <c r="B92" s="24"/>
      <c r="D92" s="140" t="s">
        <v>135</v>
      </c>
      <c r="F92" s="141" t="s">
        <v>145</v>
      </c>
      <c r="L92" s="24"/>
      <c r="M92" s="50"/>
      <c r="T92" s="51"/>
      <c r="AT92" s="10" t="s">
        <v>135</v>
      </c>
      <c r="AU92" s="10" t="s">
        <v>80</v>
      </c>
    </row>
    <row r="93" spans="2:65" s="10" customFormat="1" ht="27" customHeight="1">
      <c r="B93" s="24"/>
      <c r="C93" s="129" t="s">
        <v>133</v>
      </c>
      <c r="D93" s="129" t="s">
        <v>129</v>
      </c>
      <c r="E93" s="130" t="s">
        <v>146</v>
      </c>
      <c r="F93" s="131" t="s">
        <v>147</v>
      </c>
      <c r="G93" s="132" t="s">
        <v>132</v>
      </c>
      <c r="H93" s="133">
        <v>1</v>
      </c>
      <c r="I93" s="145"/>
      <c r="J93" s="134">
        <f>ROUND($I$93*$H$93,2)</f>
        <v>0</v>
      </c>
      <c r="K93" s="131"/>
      <c r="L93" s="24"/>
      <c r="M93" s="135"/>
      <c r="N93" s="136" t="s">
        <v>43</v>
      </c>
      <c r="Q93" s="137">
        <v>0</v>
      </c>
      <c r="R93" s="137">
        <f>$Q$93*$H$93</f>
        <v>0</v>
      </c>
      <c r="S93" s="137">
        <v>0</v>
      </c>
      <c r="T93" s="138">
        <f>$S$93*$H$93</f>
        <v>0</v>
      </c>
      <c r="AR93" s="89" t="s">
        <v>133</v>
      </c>
      <c r="AT93" s="89" t="s">
        <v>129</v>
      </c>
      <c r="AU93" s="89" t="s">
        <v>80</v>
      </c>
      <c r="AY93" s="10" t="s">
        <v>126</v>
      </c>
      <c r="BE93" s="139">
        <f>IF($N$93="základní",$J$93,0)</f>
        <v>0</v>
      </c>
      <c r="BF93" s="139">
        <f>IF($N$93="snížená",$J$93,0)</f>
        <v>0</v>
      </c>
      <c r="BG93" s="139">
        <f>IF($N$93="zákl. přenesená",$J$93,0)</f>
        <v>0</v>
      </c>
      <c r="BH93" s="139">
        <f>IF($N$93="sníž. přenesená",$J$93,0)</f>
        <v>0</v>
      </c>
      <c r="BI93" s="139">
        <f>IF($N$93="nulová",$J$93,0)</f>
        <v>0</v>
      </c>
      <c r="BJ93" s="89" t="s">
        <v>22</v>
      </c>
      <c r="BK93" s="139">
        <f>ROUND($I$93*$H$93,2)</f>
        <v>0</v>
      </c>
      <c r="BL93" s="89" t="s">
        <v>133</v>
      </c>
      <c r="BM93" s="89" t="s">
        <v>148</v>
      </c>
    </row>
    <row r="94" spans="2:47" s="10" customFormat="1" ht="27" customHeight="1">
      <c r="B94" s="24"/>
      <c r="D94" s="140" t="s">
        <v>135</v>
      </c>
      <c r="F94" s="141" t="s">
        <v>147</v>
      </c>
      <c r="L94" s="24"/>
      <c r="M94" s="50"/>
      <c r="T94" s="51"/>
      <c r="AT94" s="10" t="s">
        <v>135</v>
      </c>
      <c r="AU94" s="10" t="s">
        <v>80</v>
      </c>
    </row>
    <row r="95" spans="2:65" s="10" customFormat="1" ht="39" customHeight="1">
      <c r="B95" s="24"/>
      <c r="C95" s="129" t="s">
        <v>149</v>
      </c>
      <c r="D95" s="129" t="s">
        <v>129</v>
      </c>
      <c r="E95" s="130" t="s">
        <v>150</v>
      </c>
      <c r="F95" s="131" t="s">
        <v>151</v>
      </c>
      <c r="G95" s="132" t="s">
        <v>152</v>
      </c>
      <c r="H95" s="133">
        <v>1</v>
      </c>
      <c r="I95" s="145"/>
      <c r="J95" s="134">
        <f>ROUND($I$95*$H$95,2)</f>
        <v>0</v>
      </c>
      <c r="K95" s="131"/>
      <c r="L95" s="24"/>
      <c r="M95" s="135"/>
      <c r="N95" s="136" t="s">
        <v>43</v>
      </c>
      <c r="Q95" s="137">
        <v>0</v>
      </c>
      <c r="R95" s="137">
        <f>$Q$95*$H$95</f>
        <v>0</v>
      </c>
      <c r="S95" s="137">
        <v>0</v>
      </c>
      <c r="T95" s="138">
        <f>$S$95*$H$95</f>
        <v>0</v>
      </c>
      <c r="AR95" s="89" t="s">
        <v>133</v>
      </c>
      <c r="AT95" s="89" t="s">
        <v>129</v>
      </c>
      <c r="AU95" s="89" t="s">
        <v>80</v>
      </c>
      <c r="AY95" s="10" t="s">
        <v>126</v>
      </c>
      <c r="BE95" s="139">
        <f>IF($N$95="základní",$J$95,0)</f>
        <v>0</v>
      </c>
      <c r="BF95" s="139">
        <f>IF($N$95="snížená",$J$95,0)</f>
        <v>0</v>
      </c>
      <c r="BG95" s="139">
        <f>IF($N$95="zákl. přenesená",$J$95,0)</f>
        <v>0</v>
      </c>
      <c r="BH95" s="139">
        <f>IF($N$95="sníž. přenesená",$J$95,0)</f>
        <v>0</v>
      </c>
      <c r="BI95" s="139">
        <f>IF($N$95="nulová",$J$95,0)</f>
        <v>0</v>
      </c>
      <c r="BJ95" s="89" t="s">
        <v>22</v>
      </c>
      <c r="BK95" s="139">
        <f>ROUND($I$95*$H$95,2)</f>
        <v>0</v>
      </c>
      <c r="BL95" s="89" t="s">
        <v>133</v>
      </c>
      <c r="BM95" s="89" t="s">
        <v>153</v>
      </c>
    </row>
    <row r="96" spans="2:47" s="10" customFormat="1" ht="38.25" customHeight="1">
      <c r="B96" s="24"/>
      <c r="D96" s="140" t="s">
        <v>135</v>
      </c>
      <c r="F96" s="141" t="s">
        <v>151</v>
      </c>
      <c r="L96" s="24"/>
      <c r="M96" s="50"/>
      <c r="T96" s="51"/>
      <c r="AT96" s="10" t="s">
        <v>135</v>
      </c>
      <c r="AU96" s="10" t="s">
        <v>80</v>
      </c>
    </row>
    <row r="97" spans="2:65" s="10" customFormat="1" ht="26.25" customHeight="1">
      <c r="B97" s="24"/>
      <c r="C97" s="129" t="s">
        <v>154</v>
      </c>
      <c r="D97" s="129" t="s">
        <v>129</v>
      </c>
      <c r="E97" s="130" t="s">
        <v>155</v>
      </c>
      <c r="F97" s="131" t="s">
        <v>156</v>
      </c>
      <c r="G97" s="132" t="s">
        <v>152</v>
      </c>
      <c r="H97" s="133">
        <v>1</v>
      </c>
      <c r="I97" s="145"/>
      <c r="J97" s="134">
        <f>ROUND($I$97*$H$97,2)</f>
        <v>0</v>
      </c>
      <c r="K97" s="131"/>
      <c r="L97" s="24"/>
      <c r="M97" s="135"/>
      <c r="N97" s="136" t="s">
        <v>43</v>
      </c>
      <c r="Q97" s="137">
        <v>0</v>
      </c>
      <c r="R97" s="137">
        <f>$Q$97*$H$97</f>
        <v>0</v>
      </c>
      <c r="S97" s="137">
        <v>0</v>
      </c>
      <c r="T97" s="138">
        <f>$S$97*$H$97</f>
        <v>0</v>
      </c>
      <c r="AR97" s="89" t="s">
        <v>133</v>
      </c>
      <c r="AT97" s="89" t="s">
        <v>129</v>
      </c>
      <c r="AU97" s="89" t="s">
        <v>80</v>
      </c>
      <c r="AY97" s="10" t="s">
        <v>126</v>
      </c>
      <c r="BE97" s="139">
        <f>IF($N$97="základní",$J$97,0)</f>
        <v>0</v>
      </c>
      <c r="BF97" s="139">
        <f>IF($N$97="snížená",$J$97,0)</f>
        <v>0</v>
      </c>
      <c r="BG97" s="139">
        <f>IF($N$97="zákl. přenesená",$J$97,0)</f>
        <v>0</v>
      </c>
      <c r="BH97" s="139">
        <f>IF($N$97="sníž. přenesená",$J$97,0)</f>
        <v>0</v>
      </c>
      <c r="BI97" s="139">
        <f>IF($N$97="nulová",$J$97,0)</f>
        <v>0</v>
      </c>
      <c r="BJ97" s="89" t="s">
        <v>22</v>
      </c>
      <c r="BK97" s="139">
        <f>ROUND($I$97*$H$97,2)</f>
        <v>0</v>
      </c>
      <c r="BL97" s="89" t="s">
        <v>133</v>
      </c>
      <c r="BM97" s="89" t="s">
        <v>157</v>
      </c>
    </row>
    <row r="98" spans="2:47" s="10" customFormat="1" ht="16.5" customHeight="1">
      <c r="B98" s="24"/>
      <c r="D98" s="140" t="s">
        <v>135</v>
      </c>
      <c r="F98" s="141" t="s">
        <v>156</v>
      </c>
      <c r="L98" s="24"/>
      <c r="M98" s="50"/>
      <c r="T98" s="51"/>
      <c r="AT98" s="10" t="s">
        <v>135</v>
      </c>
      <c r="AU98" s="10" t="s">
        <v>80</v>
      </c>
    </row>
    <row r="99" spans="2:65" s="10" customFormat="1" ht="27" customHeight="1">
      <c r="B99" s="24"/>
      <c r="C99" s="129" t="s">
        <v>158</v>
      </c>
      <c r="D99" s="129" t="s">
        <v>129</v>
      </c>
      <c r="E99" s="130" t="s">
        <v>159</v>
      </c>
      <c r="F99" s="131" t="s">
        <v>160</v>
      </c>
      <c r="G99" s="132" t="s">
        <v>152</v>
      </c>
      <c r="H99" s="133">
        <v>1</v>
      </c>
      <c r="I99" s="145"/>
      <c r="J99" s="134">
        <f>ROUND($I$99*$H$99,2)</f>
        <v>0</v>
      </c>
      <c r="K99" s="131"/>
      <c r="L99" s="24"/>
      <c r="M99" s="135"/>
      <c r="N99" s="136" t="s">
        <v>43</v>
      </c>
      <c r="Q99" s="137">
        <v>0</v>
      </c>
      <c r="R99" s="137">
        <f>$Q$99*$H$99</f>
        <v>0</v>
      </c>
      <c r="S99" s="137">
        <v>0</v>
      </c>
      <c r="T99" s="138">
        <f>$S$99*$H$99</f>
        <v>0</v>
      </c>
      <c r="AR99" s="89" t="s">
        <v>133</v>
      </c>
      <c r="AT99" s="89" t="s">
        <v>129</v>
      </c>
      <c r="AU99" s="89" t="s">
        <v>80</v>
      </c>
      <c r="AY99" s="10" t="s">
        <v>126</v>
      </c>
      <c r="BE99" s="139">
        <f>IF($N$99="základní",$J$99,0)</f>
        <v>0</v>
      </c>
      <c r="BF99" s="139">
        <f>IF($N$99="snížená",$J$99,0)</f>
        <v>0</v>
      </c>
      <c r="BG99" s="139">
        <f>IF($N$99="zákl. přenesená",$J$99,0)</f>
        <v>0</v>
      </c>
      <c r="BH99" s="139">
        <f>IF($N$99="sníž. přenesená",$J$99,0)</f>
        <v>0</v>
      </c>
      <c r="BI99" s="139">
        <f>IF($N$99="nulová",$J$99,0)</f>
        <v>0</v>
      </c>
      <c r="BJ99" s="89" t="s">
        <v>22</v>
      </c>
      <c r="BK99" s="139">
        <f>ROUND($I$99*$H$99,2)</f>
        <v>0</v>
      </c>
      <c r="BL99" s="89" t="s">
        <v>133</v>
      </c>
      <c r="BM99" s="89" t="s">
        <v>161</v>
      </c>
    </row>
    <row r="100" spans="2:47" s="10" customFormat="1" ht="27" customHeight="1">
      <c r="B100" s="24"/>
      <c r="D100" s="140" t="s">
        <v>135</v>
      </c>
      <c r="F100" s="141" t="s">
        <v>160</v>
      </c>
      <c r="L100" s="24"/>
      <c r="M100" s="50"/>
      <c r="T100" s="51"/>
      <c r="AT100" s="10" t="s">
        <v>135</v>
      </c>
      <c r="AU100" s="10" t="s">
        <v>80</v>
      </c>
    </row>
    <row r="101" spans="2:65" s="10" customFormat="1" ht="27" customHeight="1">
      <c r="B101" s="24"/>
      <c r="C101" s="129" t="s">
        <v>162</v>
      </c>
      <c r="D101" s="129" t="s">
        <v>129</v>
      </c>
      <c r="E101" s="130" t="s">
        <v>163</v>
      </c>
      <c r="F101" s="131" t="s">
        <v>164</v>
      </c>
      <c r="G101" s="132" t="s">
        <v>132</v>
      </c>
      <c r="H101" s="133">
        <v>2</v>
      </c>
      <c r="I101" s="145"/>
      <c r="J101" s="134">
        <f>ROUND($I$101*$H$101,2)</f>
        <v>0</v>
      </c>
      <c r="K101" s="131"/>
      <c r="L101" s="24"/>
      <c r="M101" s="135"/>
      <c r="N101" s="136" t="s">
        <v>43</v>
      </c>
      <c r="Q101" s="137">
        <v>0</v>
      </c>
      <c r="R101" s="137">
        <f>$Q$101*$H$101</f>
        <v>0</v>
      </c>
      <c r="S101" s="137">
        <v>0</v>
      </c>
      <c r="T101" s="138">
        <f>$S$101*$H$101</f>
        <v>0</v>
      </c>
      <c r="AR101" s="89" t="s">
        <v>133</v>
      </c>
      <c r="AT101" s="89" t="s">
        <v>129</v>
      </c>
      <c r="AU101" s="89" t="s">
        <v>80</v>
      </c>
      <c r="AY101" s="10" t="s">
        <v>126</v>
      </c>
      <c r="BE101" s="139">
        <f>IF($N$101="základní",$J$101,0)</f>
        <v>0</v>
      </c>
      <c r="BF101" s="139">
        <f>IF($N$101="snížená",$J$101,0)</f>
        <v>0</v>
      </c>
      <c r="BG101" s="139">
        <f>IF($N$101="zákl. přenesená",$J$101,0)</f>
        <v>0</v>
      </c>
      <c r="BH101" s="139">
        <f>IF($N$101="sníž. přenesená",$J$101,0)</f>
        <v>0</v>
      </c>
      <c r="BI101" s="139">
        <f>IF($N$101="nulová",$J$101,0)</f>
        <v>0</v>
      </c>
      <c r="BJ101" s="89" t="s">
        <v>22</v>
      </c>
      <c r="BK101" s="139">
        <f>ROUND($I$101*$H$101,2)</f>
        <v>0</v>
      </c>
      <c r="BL101" s="89" t="s">
        <v>133</v>
      </c>
      <c r="BM101" s="89" t="s">
        <v>165</v>
      </c>
    </row>
    <row r="102" spans="2:47" s="10" customFormat="1" ht="27" customHeight="1">
      <c r="B102" s="24"/>
      <c r="D102" s="140" t="s">
        <v>135</v>
      </c>
      <c r="F102" s="141" t="s">
        <v>164</v>
      </c>
      <c r="L102" s="24"/>
      <c r="M102" s="50"/>
      <c r="T102" s="51"/>
      <c r="AT102" s="10" t="s">
        <v>135</v>
      </c>
      <c r="AU102" s="10" t="s">
        <v>80</v>
      </c>
    </row>
    <row r="103" spans="2:65" s="10" customFormat="1" ht="39" customHeight="1">
      <c r="B103" s="24"/>
      <c r="C103" s="129" t="s">
        <v>166</v>
      </c>
      <c r="D103" s="129" t="s">
        <v>129</v>
      </c>
      <c r="E103" s="130" t="s">
        <v>167</v>
      </c>
      <c r="F103" s="131" t="s">
        <v>168</v>
      </c>
      <c r="G103" s="132" t="s">
        <v>132</v>
      </c>
      <c r="H103" s="133">
        <v>2</v>
      </c>
      <c r="I103" s="145"/>
      <c r="J103" s="134">
        <f>ROUND($I$103*$H$103,2)</f>
        <v>0</v>
      </c>
      <c r="K103" s="131"/>
      <c r="L103" s="24"/>
      <c r="M103" s="135"/>
      <c r="N103" s="136" t="s">
        <v>43</v>
      </c>
      <c r="Q103" s="137">
        <v>0</v>
      </c>
      <c r="R103" s="137">
        <f>$Q$103*$H$103</f>
        <v>0</v>
      </c>
      <c r="S103" s="137">
        <v>0</v>
      </c>
      <c r="T103" s="138">
        <f>$S$103*$H$103</f>
        <v>0</v>
      </c>
      <c r="AR103" s="89" t="s">
        <v>133</v>
      </c>
      <c r="AT103" s="89" t="s">
        <v>129</v>
      </c>
      <c r="AU103" s="89" t="s">
        <v>80</v>
      </c>
      <c r="AY103" s="10" t="s">
        <v>126</v>
      </c>
      <c r="BE103" s="139">
        <f>IF($N$103="základní",$J$103,0)</f>
        <v>0</v>
      </c>
      <c r="BF103" s="139">
        <f>IF($N$103="snížená",$J$103,0)</f>
        <v>0</v>
      </c>
      <c r="BG103" s="139">
        <f>IF($N$103="zákl. přenesená",$J$103,0)</f>
        <v>0</v>
      </c>
      <c r="BH103" s="139">
        <f>IF($N$103="sníž. přenesená",$J$103,0)</f>
        <v>0</v>
      </c>
      <c r="BI103" s="139">
        <f>IF($N$103="nulová",$J$103,0)</f>
        <v>0</v>
      </c>
      <c r="BJ103" s="89" t="s">
        <v>22</v>
      </c>
      <c r="BK103" s="139">
        <f>ROUND($I$103*$H$103,2)</f>
        <v>0</v>
      </c>
      <c r="BL103" s="89" t="s">
        <v>133</v>
      </c>
      <c r="BM103" s="89" t="s">
        <v>169</v>
      </c>
    </row>
    <row r="104" spans="2:47" s="10" customFormat="1" ht="27" customHeight="1">
      <c r="B104" s="24"/>
      <c r="D104" s="140" t="s">
        <v>135</v>
      </c>
      <c r="F104" s="141" t="s">
        <v>168</v>
      </c>
      <c r="L104" s="24"/>
      <c r="M104" s="50"/>
      <c r="T104" s="51"/>
      <c r="AT104" s="10" t="s">
        <v>135</v>
      </c>
      <c r="AU104" s="10" t="s">
        <v>80</v>
      </c>
    </row>
    <row r="105" spans="2:65" s="10" customFormat="1" ht="39" customHeight="1">
      <c r="B105" s="24"/>
      <c r="C105" s="129" t="s">
        <v>27</v>
      </c>
      <c r="D105" s="129" t="s">
        <v>129</v>
      </c>
      <c r="E105" s="130" t="s">
        <v>170</v>
      </c>
      <c r="F105" s="131" t="s">
        <v>171</v>
      </c>
      <c r="G105" s="132" t="s">
        <v>132</v>
      </c>
      <c r="H105" s="133">
        <v>30</v>
      </c>
      <c r="I105" s="145"/>
      <c r="J105" s="134">
        <f>ROUND($I$105*$H$105,2)</f>
        <v>0</v>
      </c>
      <c r="K105" s="131"/>
      <c r="L105" s="24"/>
      <c r="M105" s="135"/>
      <c r="N105" s="136" t="s">
        <v>43</v>
      </c>
      <c r="Q105" s="137">
        <v>0</v>
      </c>
      <c r="R105" s="137">
        <f>$Q$105*$H$105</f>
        <v>0</v>
      </c>
      <c r="S105" s="137">
        <v>0</v>
      </c>
      <c r="T105" s="138">
        <f>$S$105*$H$105</f>
        <v>0</v>
      </c>
      <c r="AR105" s="89" t="s">
        <v>133</v>
      </c>
      <c r="AT105" s="89" t="s">
        <v>129</v>
      </c>
      <c r="AU105" s="89" t="s">
        <v>80</v>
      </c>
      <c r="AY105" s="10" t="s">
        <v>126</v>
      </c>
      <c r="BE105" s="139">
        <f>IF($N$105="základní",$J$105,0)</f>
        <v>0</v>
      </c>
      <c r="BF105" s="139">
        <f>IF($N$105="snížená",$J$105,0)</f>
        <v>0</v>
      </c>
      <c r="BG105" s="139">
        <f>IF($N$105="zákl. přenesená",$J$105,0)</f>
        <v>0</v>
      </c>
      <c r="BH105" s="139">
        <f>IF($N$105="sníž. přenesená",$J$105,0)</f>
        <v>0</v>
      </c>
      <c r="BI105" s="139">
        <f>IF($N$105="nulová",$J$105,0)</f>
        <v>0</v>
      </c>
      <c r="BJ105" s="89" t="s">
        <v>22</v>
      </c>
      <c r="BK105" s="139">
        <f>ROUND($I$105*$H$105,2)</f>
        <v>0</v>
      </c>
      <c r="BL105" s="89" t="s">
        <v>133</v>
      </c>
      <c r="BM105" s="89" t="s">
        <v>172</v>
      </c>
    </row>
    <row r="106" spans="2:47" s="10" customFormat="1" ht="38.25" customHeight="1">
      <c r="B106" s="24"/>
      <c r="D106" s="140" t="s">
        <v>135</v>
      </c>
      <c r="F106" s="141" t="s">
        <v>173</v>
      </c>
      <c r="L106" s="24"/>
      <c r="M106" s="142"/>
      <c r="N106" s="143"/>
      <c r="O106" s="143"/>
      <c r="P106" s="143"/>
      <c r="Q106" s="143"/>
      <c r="R106" s="143"/>
      <c r="S106" s="143"/>
      <c r="T106" s="144"/>
      <c r="AT106" s="10" t="s">
        <v>135</v>
      </c>
      <c r="AU106" s="10" t="s">
        <v>80</v>
      </c>
    </row>
    <row r="107" spans="2:12" s="10" customFormat="1" ht="7.5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24"/>
    </row>
    <row r="108" s="8" customFormat="1" ht="14.25" customHeight="1"/>
  </sheetData>
  <sheetProtection password="DBBB" sheet="1"/>
  <autoFilter ref="C83:K83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2:H72"/>
    <mergeCell ref="E74:H74"/>
    <mergeCell ref="E76:H7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workbookViewId="0" topLeftCell="A1">
      <pane ySplit="1" topLeftCell="A88" activePane="bottomLeft" state="frozen"/>
      <selection pane="bottomLeft" activeCell="J92" sqref="J92"/>
    </sheetView>
  </sheetViews>
  <sheetFormatPr defaultColWidth="10.5" defaultRowHeight="14.25" customHeight="1"/>
  <cols>
    <col min="1" max="1" width="8.33203125" style="8" customWidth="1"/>
    <col min="2" max="2" width="1.66796875" style="8" customWidth="1"/>
    <col min="3" max="3" width="4.16015625" style="8" customWidth="1"/>
    <col min="4" max="4" width="4.33203125" style="8" customWidth="1"/>
    <col min="5" max="5" width="17.16015625" style="8" customWidth="1"/>
    <col min="6" max="6" width="90.83203125" style="8" customWidth="1"/>
    <col min="7" max="7" width="8.66015625" style="8" customWidth="1"/>
    <col min="8" max="8" width="11.16015625" style="8" customWidth="1"/>
    <col min="9" max="9" width="12.66015625" style="8" customWidth="1"/>
    <col min="10" max="10" width="23.5" style="8" customWidth="1"/>
    <col min="11" max="11" width="15.5" style="8" customWidth="1"/>
    <col min="12" max="12" width="10.5" style="9" customWidth="1"/>
    <col min="13" max="18" width="10.5" style="8" hidden="1" customWidth="1"/>
    <col min="19" max="19" width="8.16015625" style="8" hidden="1" customWidth="1"/>
    <col min="20" max="20" width="29.66015625" style="8" hidden="1" customWidth="1"/>
    <col min="21" max="21" width="16.33203125" style="8" hidden="1" customWidth="1"/>
    <col min="22" max="22" width="12.33203125" style="8" customWidth="1"/>
    <col min="23" max="23" width="16.33203125" style="8" customWidth="1"/>
    <col min="24" max="24" width="12.16015625" style="8" customWidth="1"/>
    <col min="25" max="25" width="15" style="8" customWidth="1"/>
    <col min="26" max="26" width="11" style="8" customWidth="1"/>
    <col min="27" max="27" width="15" style="8" customWidth="1"/>
    <col min="28" max="28" width="16.33203125" style="8" customWidth="1"/>
    <col min="29" max="29" width="11" style="8" customWidth="1"/>
    <col min="30" max="30" width="15" style="8" customWidth="1"/>
    <col min="31" max="31" width="16.33203125" style="8" customWidth="1"/>
    <col min="32" max="43" width="10.5" style="9" customWidth="1"/>
    <col min="44" max="65" width="10.5" style="8" hidden="1" customWidth="1"/>
    <col min="66" max="16384" width="10.5" style="9" customWidth="1"/>
  </cols>
  <sheetData>
    <row r="1" spans="1:256" s="7" customFormat="1" ht="22.5" customHeight="1">
      <c r="A1" s="6"/>
      <c r="B1" s="2"/>
      <c r="C1" s="2"/>
      <c r="D1" s="3" t="s">
        <v>1</v>
      </c>
      <c r="E1" s="2"/>
      <c r="F1" s="4" t="s">
        <v>194</v>
      </c>
      <c r="G1" s="254" t="s">
        <v>195</v>
      </c>
      <c r="H1" s="254"/>
      <c r="I1" s="2"/>
      <c r="J1" s="4" t="s">
        <v>196</v>
      </c>
      <c r="K1" s="3" t="s">
        <v>96</v>
      </c>
      <c r="L1" s="4" t="s">
        <v>197</v>
      </c>
      <c r="M1" s="4"/>
      <c r="N1" s="4"/>
      <c r="O1" s="4"/>
      <c r="P1" s="4"/>
      <c r="Q1" s="4"/>
      <c r="R1" s="4"/>
      <c r="S1" s="4"/>
      <c r="T1" s="4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3:46" s="8" customFormat="1" ht="37.5" customHeight="1">
      <c r="C2" s="8"/>
      <c r="L2" s="250" t="s">
        <v>6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8" t="s">
        <v>89</v>
      </c>
    </row>
    <row r="3" spans="2:46" s="8" customFormat="1" ht="7.5" customHeight="1">
      <c r="B3" s="11"/>
      <c r="C3" s="12"/>
      <c r="D3" s="12"/>
      <c r="E3" s="12"/>
      <c r="F3" s="12"/>
      <c r="G3" s="12"/>
      <c r="H3" s="12"/>
      <c r="I3" s="12"/>
      <c r="J3" s="12"/>
      <c r="K3" s="13"/>
      <c r="AT3" s="8" t="s">
        <v>80</v>
      </c>
    </row>
    <row r="4" spans="2:46" s="8" customFormat="1" ht="37.5" customHeight="1">
      <c r="B4" s="14"/>
      <c r="D4" s="15" t="s">
        <v>97</v>
      </c>
      <c r="K4" s="16"/>
      <c r="M4" s="17" t="s">
        <v>11</v>
      </c>
      <c r="AT4" s="8" t="s">
        <v>4</v>
      </c>
    </row>
    <row r="5" spans="2:11" s="8" customFormat="1" ht="7.5" customHeight="1">
      <c r="B5" s="14"/>
      <c r="K5" s="16"/>
    </row>
    <row r="6" spans="2:11" s="8" customFormat="1" ht="15.75" customHeight="1">
      <c r="B6" s="14"/>
      <c r="D6" s="22" t="s">
        <v>17</v>
      </c>
      <c r="K6" s="16"/>
    </row>
    <row r="7" spans="2:11" s="8" customFormat="1" ht="15.75" customHeight="1">
      <c r="B7" s="14"/>
      <c r="E7" s="253" t="str">
        <f>'Rekapitulace stavby'!$K$6</f>
        <v>ZŠ Březová, Děčín_4_Nábytek</v>
      </c>
      <c r="F7" s="218"/>
      <c r="G7" s="218"/>
      <c r="H7" s="218"/>
      <c r="K7" s="16"/>
    </row>
    <row r="8" spans="2:11" s="8" customFormat="1" ht="15.75" customHeight="1">
      <c r="B8" s="14"/>
      <c r="D8" s="22" t="s">
        <v>98</v>
      </c>
      <c r="K8" s="16"/>
    </row>
    <row r="9" spans="2:11" s="89" customFormat="1" ht="16.5" customHeight="1">
      <c r="B9" s="90"/>
      <c r="E9" s="253" t="s">
        <v>174</v>
      </c>
      <c r="F9" s="255"/>
      <c r="G9" s="255"/>
      <c r="H9" s="255"/>
      <c r="K9" s="91"/>
    </row>
    <row r="10" spans="2:11" s="10" customFormat="1" ht="15.75" customHeight="1">
      <c r="B10" s="24"/>
      <c r="D10" s="22" t="s">
        <v>100</v>
      </c>
      <c r="K10" s="27"/>
    </row>
    <row r="11" spans="2:11" s="10" customFormat="1" ht="37.5" customHeight="1">
      <c r="B11" s="24"/>
      <c r="E11" s="243" t="s">
        <v>175</v>
      </c>
      <c r="F11" s="219"/>
      <c r="G11" s="219"/>
      <c r="H11" s="219"/>
      <c r="K11" s="27"/>
    </row>
    <row r="12" spans="2:11" s="10" customFormat="1" ht="14.25" customHeight="1">
      <c r="B12" s="24"/>
      <c r="K12" s="27"/>
    </row>
    <row r="13" spans="2:11" s="10" customFormat="1" ht="15" customHeight="1">
      <c r="B13" s="24"/>
      <c r="D13" s="22" t="s">
        <v>20</v>
      </c>
      <c r="F13" s="20"/>
      <c r="I13" s="22" t="s">
        <v>21</v>
      </c>
      <c r="J13" s="20"/>
      <c r="K13" s="27"/>
    </row>
    <row r="14" spans="2:11" s="10" customFormat="1" ht="15" customHeight="1">
      <c r="B14" s="24"/>
      <c r="D14" s="22" t="s">
        <v>23</v>
      </c>
      <c r="F14" s="20" t="s">
        <v>24</v>
      </c>
      <c r="I14" s="22" t="s">
        <v>25</v>
      </c>
      <c r="J14" s="47" t="str">
        <f>'Rekapitulace stavby'!$AN$8</f>
        <v>27.01.2020</v>
      </c>
      <c r="K14" s="27"/>
    </row>
    <row r="15" spans="2:11" s="10" customFormat="1" ht="12" customHeight="1">
      <c r="B15" s="24"/>
      <c r="K15" s="27"/>
    </row>
    <row r="16" spans="2:11" s="10" customFormat="1" ht="15" customHeight="1">
      <c r="B16" s="24"/>
      <c r="D16" s="22" t="s">
        <v>29</v>
      </c>
      <c r="I16" s="22" t="s">
        <v>30</v>
      </c>
      <c r="J16" s="20" t="str">
        <f>IF('Rekapitulace stavby'!$AN$10="","",'Rekapitulace stavby'!$AN$10)</f>
        <v/>
      </c>
      <c r="K16" s="27"/>
    </row>
    <row r="17" spans="2:11" s="10" customFormat="1" ht="18.75" customHeight="1">
      <c r="B17" s="24"/>
      <c r="E17" s="20" t="str">
        <f>IF('Rekapitulace stavby'!$E$11="","",'Rekapitulace stavby'!$E$11)</f>
        <v xml:space="preserve"> </v>
      </c>
      <c r="I17" s="22" t="s">
        <v>32</v>
      </c>
      <c r="J17" s="20" t="str">
        <f>IF('Rekapitulace stavby'!$AN$11="","",'Rekapitulace stavby'!$AN$11)</f>
        <v/>
      </c>
      <c r="K17" s="27"/>
    </row>
    <row r="18" spans="2:11" s="10" customFormat="1" ht="7.5" customHeight="1">
      <c r="B18" s="24"/>
      <c r="K18" s="27"/>
    </row>
    <row r="19" spans="2:11" s="10" customFormat="1" ht="15" customHeight="1">
      <c r="B19" s="24"/>
      <c r="D19" s="22" t="s">
        <v>33</v>
      </c>
      <c r="I19" s="22" t="s">
        <v>30</v>
      </c>
      <c r="J19" s="20" t="str">
        <f>IF('Rekapitulace stavby'!$AN$13="Vyplň údaj","",IF('Rekapitulace stavby'!$AN$13="","",'Rekapitulace stavby'!$AN$13))</f>
        <v/>
      </c>
      <c r="K19" s="27"/>
    </row>
    <row r="20" spans="2:11" s="10" customFormat="1" ht="18.75" customHeight="1">
      <c r="B20" s="24"/>
      <c r="E20" s="20" t="str">
        <f>IF('Rekapitulace stavby'!$E$14="Vyplň údaj","",IF('Rekapitulace stavby'!$E$14="","",'Rekapitulace stavby'!$E$14))</f>
        <v/>
      </c>
      <c r="I20" s="22" t="s">
        <v>32</v>
      </c>
      <c r="J20" s="20" t="str">
        <f>IF('Rekapitulace stavby'!$AN$14="Vyplň údaj","",IF('Rekapitulace stavby'!$AN$14="","",'Rekapitulace stavby'!$AN$14))</f>
        <v/>
      </c>
      <c r="K20" s="27"/>
    </row>
    <row r="21" spans="2:11" s="10" customFormat="1" ht="7.5" customHeight="1">
      <c r="B21" s="24"/>
      <c r="K21" s="27"/>
    </row>
    <row r="22" spans="2:11" s="10" customFormat="1" ht="15" customHeight="1">
      <c r="B22" s="24"/>
      <c r="D22" s="22" t="s">
        <v>35</v>
      </c>
      <c r="I22" s="22" t="s">
        <v>30</v>
      </c>
      <c r="J22" s="20" t="str">
        <f>IF('Rekapitulace stavby'!$AN$16="","",'Rekapitulace stavby'!$AN$16)</f>
        <v/>
      </c>
      <c r="K22" s="27"/>
    </row>
    <row r="23" spans="2:11" s="10" customFormat="1" ht="18.75" customHeight="1">
      <c r="B23" s="24"/>
      <c r="E23" s="20" t="str">
        <f>IF('Rekapitulace stavby'!$E$17="","",'Rekapitulace stavby'!$E$17)</f>
        <v xml:space="preserve"> </v>
      </c>
      <c r="I23" s="22" t="s">
        <v>32</v>
      </c>
      <c r="J23" s="20" t="str">
        <f>IF('Rekapitulace stavby'!$AN$17="","",'Rekapitulace stavby'!$AN$17)</f>
        <v/>
      </c>
      <c r="K23" s="27"/>
    </row>
    <row r="24" spans="2:11" s="10" customFormat="1" ht="7.5" customHeight="1">
      <c r="B24" s="24"/>
      <c r="K24" s="27"/>
    </row>
    <row r="25" spans="2:11" s="10" customFormat="1" ht="15" customHeight="1">
      <c r="B25" s="24"/>
      <c r="D25" s="22" t="s">
        <v>37</v>
      </c>
      <c r="K25" s="27"/>
    </row>
    <row r="26" spans="2:11" s="89" customFormat="1" ht="15.75" customHeight="1">
      <c r="B26" s="90"/>
      <c r="E26" s="225"/>
      <c r="F26" s="255"/>
      <c r="G26" s="255"/>
      <c r="H26" s="255"/>
      <c r="K26" s="91"/>
    </row>
    <row r="27" spans="2:11" s="10" customFormat="1" ht="7.5" customHeight="1">
      <c r="B27" s="24"/>
      <c r="K27" s="27"/>
    </row>
    <row r="28" spans="2:11" s="10" customFormat="1" ht="7.5" customHeight="1">
      <c r="B28" s="24"/>
      <c r="D28" s="48"/>
      <c r="E28" s="48"/>
      <c r="F28" s="48"/>
      <c r="G28" s="48"/>
      <c r="H28" s="48"/>
      <c r="I28" s="48"/>
      <c r="J28" s="48"/>
      <c r="K28" s="92"/>
    </row>
    <row r="29" spans="2:11" s="10" customFormat="1" ht="26.25" customHeight="1">
      <c r="B29" s="24"/>
      <c r="D29" s="93" t="s">
        <v>38</v>
      </c>
      <c r="J29" s="59">
        <f>ROUND($J$84,2)</f>
        <v>0</v>
      </c>
      <c r="K29" s="27"/>
    </row>
    <row r="30" spans="2:11" s="10" customFormat="1" ht="7.5" customHeight="1">
      <c r="B30" s="24"/>
      <c r="D30" s="48"/>
      <c r="E30" s="48"/>
      <c r="F30" s="48"/>
      <c r="G30" s="48"/>
      <c r="H30" s="48"/>
      <c r="I30" s="48"/>
      <c r="J30" s="48"/>
      <c r="K30" s="92"/>
    </row>
    <row r="31" spans="2:11" s="10" customFormat="1" ht="15" customHeight="1">
      <c r="B31" s="24"/>
      <c r="F31" s="28" t="s">
        <v>40</v>
      </c>
      <c r="I31" s="28" t="s">
        <v>39</v>
      </c>
      <c r="J31" s="28" t="s">
        <v>41</v>
      </c>
      <c r="K31" s="27"/>
    </row>
    <row r="32" spans="2:11" s="10" customFormat="1" ht="15" customHeight="1">
      <c r="B32" s="24"/>
      <c r="D32" s="30" t="s">
        <v>42</v>
      </c>
      <c r="E32" s="30" t="s">
        <v>43</v>
      </c>
      <c r="F32" s="94">
        <f>ROUND(SUM($BE$84:$BE$98),2)</f>
        <v>0</v>
      </c>
      <c r="I32" s="95">
        <v>0.21</v>
      </c>
      <c r="J32" s="94">
        <f>ROUND(SUM($BE$84:$BE$98)*$I$32,2)</f>
        <v>0</v>
      </c>
      <c r="K32" s="27"/>
    </row>
    <row r="33" spans="2:11" s="10" customFormat="1" ht="15" customHeight="1">
      <c r="B33" s="24"/>
      <c r="E33" s="30" t="s">
        <v>44</v>
      </c>
      <c r="F33" s="94">
        <f>ROUND(SUM($BF$84:$BF$98),2)</f>
        <v>0</v>
      </c>
      <c r="I33" s="95">
        <v>0.15</v>
      </c>
      <c r="J33" s="94">
        <f>ROUND(SUM($BF$84:$BF$98)*$I$33,2)</f>
        <v>0</v>
      </c>
      <c r="K33" s="27"/>
    </row>
    <row r="34" spans="2:11" s="10" customFormat="1" ht="15" customHeight="1" hidden="1">
      <c r="B34" s="24"/>
      <c r="E34" s="30" t="s">
        <v>45</v>
      </c>
      <c r="F34" s="94">
        <f>ROUND(SUM($BG$84:$BG$98),2)</f>
        <v>0</v>
      </c>
      <c r="I34" s="95">
        <v>0.21</v>
      </c>
      <c r="J34" s="94">
        <v>0</v>
      </c>
      <c r="K34" s="27"/>
    </row>
    <row r="35" spans="2:11" s="10" customFormat="1" ht="15" customHeight="1" hidden="1">
      <c r="B35" s="24"/>
      <c r="E35" s="30" t="s">
        <v>46</v>
      </c>
      <c r="F35" s="94">
        <f>ROUND(SUM($BH$84:$BH$98),2)</f>
        <v>0</v>
      </c>
      <c r="I35" s="95">
        <v>0.15</v>
      </c>
      <c r="J35" s="94">
        <v>0</v>
      </c>
      <c r="K35" s="27"/>
    </row>
    <row r="36" spans="2:11" s="10" customFormat="1" ht="15" customHeight="1" hidden="1">
      <c r="B36" s="24"/>
      <c r="E36" s="30" t="s">
        <v>47</v>
      </c>
      <c r="F36" s="94">
        <f>ROUND(SUM($BI$84:$BI$98),2)</f>
        <v>0</v>
      </c>
      <c r="I36" s="95">
        <v>0</v>
      </c>
      <c r="J36" s="94">
        <v>0</v>
      </c>
      <c r="K36" s="27"/>
    </row>
    <row r="37" spans="2:11" s="10" customFormat="1" ht="7.5" customHeight="1">
      <c r="B37" s="24"/>
      <c r="K37" s="27"/>
    </row>
    <row r="38" spans="2:11" s="10" customFormat="1" ht="26.25" customHeight="1">
      <c r="B38" s="24"/>
      <c r="C38" s="32"/>
      <c r="D38" s="33" t="s">
        <v>48</v>
      </c>
      <c r="E38" s="34"/>
      <c r="F38" s="34"/>
      <c r="G38" s="96" t="s">
        <v>49</v>
      </c>
      <c r="H38" s="35" t="s">
        <v>50</v>
      </c>
      <c r="I38" s="34"/>
      <c r="J38" s="36">
        <f>ROUND(SUM($J$29:$J$36),2)</f>
        <v>0</v>
      </c>
      <c r="K38" s="97"/>
    </row>
    <row r="39" spans="2:11" s="10" customFormat="1" ht="15" customHeight="1">
      <c r="B39" s="38"/>
      <c r="C39" s="39"/>
      <c r="D39" s="39"/>
      <c r="E39" s="39"/>
      <c r="F39" s="39"/>
      <c r="G39" s="39"/>
      <c r="H39" s="39"/>
      <c r="I39" s="39"/>
      <c r="J39" s="39"/>
      <c r="K39" s="40"/>
    </row>
    <row r="43" spans="2:11" s="10" customFormat="1" ht="7.5" customHeight="1">
      <c r="B43" s="41"/>
      <c r="C43" s="42"/>
      <c r="D43" s="42"/>
      <c r="E43" s="42"/>
      <c r="F43" s="42"/>
      <c r="G43" s="42"/>
      <c r="H43" s="42"/>
      <c r="I43" s="42"/>
      <c r="J43" s="42"/>
      <c r="K43" s="98"/>
    </row>
    <row r="44" spans="2:11" s="10" customFormat="1" ht="37.5" customHeight="1">
      <c r="B44" s="24"/>
      <c r="C44" s="15" t="s">
        <v>102</v>
      </c>
      <c r="K44" s="27"/>
    </row>
    <row r="45" spans="2:11" s="10" customFormat="1" ht="7.5" customHeight="1">
      <c r="B45" s="24"/>
      <c r="K45" s="27"/>
    </row>
    <row r="46" spans="2:11" s="10" customFormat="1" ht="15" customHeight="1">
      <c r="B46" s="24"/>
      <c r="C46" s="22" t="s">
        <v>17</v>
      </c>
      <c r="K46" s="27"/>
    </row>
    <row r="47" spans="2:11" s="10" customFormat="1" ht="16.5" customHeight="1">
      <c r="B47" s="24"/>
      <c r="E47" s="253" t="str">
        <f>$E$7</f>
        <v>ZŠ Březová, Děčín_4_Nábytek</v>
      </c>
      <c r="F47" s="219"/>
      <c r="G47" s="219"/>
      <c r="H47" s="219"/>
      <c r="K47" s="27"/>
    </row>
    <row r="48" spans="2:11" s="8" customFormat="1" ht="15.75" customHeight="1">
      <c r="B48" s="14"/>
      <c r="C48" s="22" t="s">
        <v>98</v>
      </c>
      <c r="K48" s="16"/>
    </row>
    <row r="49" spans="2:11" s="10" customFormat="1" ht="16.5" customHeight="1">
      <c r="B49" s="24"/>
      <c r="E49" s="253" t="s">
        <v>174</v>
      </c>
      <c r="F49" s="219"/>
      <c r="G49" s="219"/>
      <c r="H49" s="219"/>
      <c r="K49" s="27"/>
    </row>
    <row r="50" spans="2:11" s="10" customFormat="1" ht="15" customHeight="1">
      <c r="B50" s="24"/>
      <c r="C50" s="22" t="s">
        <v>100</v>
      </c>
      <c r="K50" s="27"/>
    </row>
    <row r="51" spans="2:11" s="10" customFormat="1" ht="19.5" customHeight="1">
      <c r="B51" s="24"/>
      <c r="E51" s="243" t="str">
        <f>$E$11</f>
        <v>02 - přírodopis_nábytek</v>
      </c>
      <c r="F51" s="219"/>
      <c r="G51" s="219"/>
      <c r="H51" s="219"/>
      <c r="K51" s="27"/>
    </row>
    <row r="52" spans="2:11" s="10" customFormat="1" ht="7.5" customHeight="1">
      <c r="B52" s="24"/>
      <c r="K52" s="27"/>
    </row>
    <row r="53" spans="2:11" s="10" customFormat="1" ht="18.75" customHeight="1">
      <c r="B53" s="24"/>
      <c r="C53" s="22" t="s">
        <v>23</v>
      </c>
      <c r="F53" s="20" t="str">
        <f>$F$14</f>
        <v>Děčín</v>
      </c>
      <c r="I53" s="22" t="s">
        <v>25</v>
      </c>
      <c r="J53" s="47" t="str">
        <f>IF($J$14="","",$J$14)</f>
        <v>27.01.2020</v>
      </c>
      <c r="K53" s="27"/>
    </row>
    <row r="54" spans="2:11" s="10" customFormat="1" ht="7.5" customHeight="1">
      <c r="B54" s="24"/>
      <c r="K54" s="27"/>
    </row>
    <row r="55" spans="2:11" s="10" customFormat="1" ht="15.75" customHeight="1">
      <c r="B55" s="24"/>
      <c r="C55" s="22" t="s">
        <v>29</v>
      </c>
      <c r="F55" s="20" t="str">
        <f>$E$17</f>
        <v xml:space="preserve"> </v>
      </c>
      <c r="I55" s="22" t="s">
        <v>35</v>
      </c>
      <c r="J55" s="20" t="str">
        <f>$E$23</f>
        <v xml:space="preserve"> </v>
      </c>
      <c r="K55" s="27"/>
    </row>
    <row r="56" spans="2:11" s="10" customFormat="1" ht="15" customHeight="1">
      <c r="B56" s="24"/>
      <c r="C56" s="22" t="s">
        <v>33</v>
      </c>
      <c r="F56" s="20" t="str">
        <f>IF($E$20="","",$E$20)</f>
        <v/>
      </c>
      <c r="K56" s="27"/>
    </row>
    <row r="57" spans="2:11" s="10" customFormat="1" ht="11.25" customHeight="1">
      <c r="B57" s="24"/>
      <c r="K57" s="27"/>
    </row>
    <row r="58" spans="2:11" s="10" customFormat="1" ht="30" customHeight="1">
      <c r="B58" s="24"/>
      <c r="C58" s="99" t="s">
        <v>103</v>
      </c>
      <c r="D58" s="32"/>
      <c r="E58" s="32"/>
      <c r="F58" s="32"/>
      <c r="G58" s="32"/>
      <c r="H58" s="32"/>
      <c r="I58" s="32"/>
      <c r="J58" s="100" t="s">
        <v>104</v>
      </c>
      <c r="K58" s="37"/>
    </row>
    <row r="59" spans="2:11" s="10" customFormat="1" ht="11.25" customHeight="1">
      <c r="B59" s="24"/>
      <c r="K59" s="27"/>
    </row>
    <row r="60" spans="2:47" s="10" customFormat="1" ht="30" customHeight="1">
      <c r="B60" s="24"/>
      <c r="C60" s="58" t="s">
        <v>105</v>
      </c>
      <c r="J60" s="59">
        <f>ROUND($J$84,2)</f>
        <v>0</v>
      </c>
      <c r="K60" s="27"/>
      <c r="AU60" s="10" t="s">
        <v>106</v>
      </c>
    </row>
    <row r="61" spans="2:11" s="65" customFormat="1" ht="25.5" customHeight="1">
      <c r="B61" s="101"/>
      <c r="D61" s="102" t="s">
        <v>107</v>
      </c>
      <c r="E61" s="102"/>
      <c r="F61" s="102"/>
      <c r="G61" s="102"/>
      <c r="H61" s="102"/>
      <c r="I61" s="102"/>
      <c r="J61" s="103">
        <f>ROUND($J$85,2)</f>
        <v>0</v>
      </c>
      <c r="K61" s="104"/>
    </row>
    <row r="62" spans="2:11" s="82" customFormat="1" ht="21" customHeight="1">
      <c r="B62" s="105"/>
      <c r="D62" s="106" t="s">
        <v>108</v>
      </c>
      <c r="E62" s="106"/>
      <c r="F62" s="106"/>
      <c r="G62" s="106"/>
      <c r="H62" s="106"/>
      <c r="I62" s="106"/>
      <c r="J62" s="107">
        <f>ROUND($J$86,2)</f>
        <v>0</v>
      </c>
      <c r="K62" s="108"/>
    </row>
    <row r="63" spans="2:11" s="10" customFormat="1" ht="22.5" customHeight="1">
      <c r="B63" s="24"/>
      <c r="K63" s="27"/>
    </row>
    <row r="64" spans="2:11" s="10" customFormat="1" ht="7.5" customHeight="1">
      <c r="B64" s="38"/>
      <c r="C64" s="39"/>
      <c r="D64" s="39"/>
      <c r="E64" s="39"/>
      <c r="F64" s="39"/>
      <c r="G64" s="39"/>
      <c r="H64" s="39"/>
      <c r="I64" s="39"/>
      <c r="J64" s="39"/>
      <c r="K64" s="40"/>
    </row>
    <row r="68" spans="2:12" s="10" customFormat="1" ht="7.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24"/>
    </row>
    <row r="69" spans="2:12" s="10" customFormat="1" ht="37.5" customHeight="1">
      <c r="B69" s="24"/>
      <c r="C69" s="15" t="s">
        <v>109</v>
      </c>
      <c r="L69" s="24"/>
    </row>
    <row r="70" spans="2:12" s="10" customFormat="1" ht="7.5" customHeight="1">
      <c r="B70" s="24"/>
      <c r="L70" s="24"/>
    </row>
    <row r="71" spans="2:12" s="10" customFormat="1" ht="15" customHeight="1">
      <c r="B71" s="24"/>
      <c r="C71" s="22" t="s">
        <v>17</v>
      </c>
      <c r="L71" s="24"/>
    </row>
    <row r="72" spans="2:12" s="10" customFormat="1" ht="16.5" customHeight="1">
      <c r="B72" s="24"/>
      <c r="E72" s="253" t="str">
        <f>$E$7</f>
        <v>ZŠ Březová, Děčín_4_Nábytek</v>
      </c>
      <c r="F72" s="219"/>
      <c r="G72" s="219"/>
      <c r="H72" s="219"/>
      <c r="L72" s="24"/>
    </row>
    <row r="73" spans="2:12" s="8" customFormat="1" ht="15.75" customHeight="1">
      <c r="B73" s="14"/>
      <c r="C73" s="22" t="s">
        <v>98</v>
      </c>
      <c r="L73" s="14"/>
    </row>
    <row r="74" spans="2:12" s="10" customFormat="1" ht="16.5" customHeight="1">
      <c r="B74" s="24"/>
      <c r="E74" s="253" t="s">
        <v>174</v>
      </c>
      <c r="F74" s="219"/>
      <c r="G74" s="219"/>
      <c r="H74" s="219"/>
      <c r="L74" s="24"/>
    </row>
    <row r="75" spans="2:12" s="10" customFormat="1" ht="15" customHeight="1">
      <c r="B75" s="24"/>
      <c r="C75" s="22" t="s">
        <v>100</v>
      </c>
      <c r="L75" s="24"/>
    </row>
    <row r="76" spans="2:12" s="10" customFormat="1" ht="19.5" customHeight="1">
      <c r="B76" s="24"/>
      <c r="E76" s="243" t="str">
        <f>$E$11</f>
        <v>02 - přírodopis_nábytek</v>
      </c>
      <c r="F76" s="219"/>
      <c r="G76" s="219"/>
      <c r="H76" s="219"/>
      <c r="L76" s="24"/>
    </row>
    <row r="77" spans="2:12" s="10" customFormat="1" ht="7.5" customHeight="1">
      <c r="B77" s="24"/>
      <c r="L77" s="24"/>
    </row>
    <row r="78" spans="2:12" s="10" customFormat="1" ht="18.75" customHeight="1">
      <c r="B78" s="24"/>
      <c r="C78" s="22" t="s">
        <v>23</v>
      </c>
      <c r="F78" s="20" t="str">
        <f>$F$14</f>
        <v>Děčín</v>
      </c>
      <c r="I78" s="22" t="s">
        <v>25</v>
      </c>
      <c r="J78" s="47" t="str">
        <f>IF($J$14="","",$J$14)</f>
        <v>27.01.2020</v>
      </c>
      <c r="L78" s="24"/>
    </row>
    <row r="79" spans="2:12" s="10" customFormat="1" ht="7.5" customHeight="1">
      <c r="B79" s="24"/>
      <c r="L79" s="24"/>
    </row>
    <row r="80" spans="2:12" s="10" customFormat="1" ht="15.75" customHeight="1">
      <c r="B80" s="24"/>
      <c r="C80" s="22" t="s">
        <v>29</v>
      </c>
      <c r="F80" s="20" t="str">
        <f>$E$17</f>
        <v xml:space="preserve"> </v>
      </c>
      <c r="I80" s="22" t="s">
        <v>35</v>
      </c>
      <c r="J80" s="20" t="str">
        <f>$E$23</f>
        <v xml:space="preserve"> </v>
      </c>
      <c r="L80" s="24"/>
    </row>
    <row r="81" spans="2:12" s="10" customFormat="1" ht="15" customHeight="1">
      <c r="B81" s="24"/>
      <c r="C81" s="22" t="s">
        <v>33</v>
      </c>
      <c r="F81" s="20" t="str">
        <f>IF($E$20="","",$E$20)</f>
        <v/>
      </c>
      <c r="L81" s="24"/>
    </row>
    <row r="82" spans="2:12" s="10" customFormat="1" ht="11.25" customHeight="1">
      <c r="B82" s="24"/>
      <c r="L82" s="24"/>
    </row>
    <row r="83" spans="2:20" s="113" customFormat="1" ht="30" customHeight="1">
      <c r="B83" s="109"/>
      <c r="C83" s="110" t="s">
        <v>110</v>
      </c>
      <c r="D83" s="111" t="s">
        <v>57</v>
      </c>
      <c r="E83" s="111" t="s">
        <v>53</v>
      </c>
      <c r="F83" s="111" t="s">
        <v>111</v>
      </c>
      <c r="G83" s="111" t="s">
        <v>112</v>
      </c>
      <c r="H83" s="111" t="s">
        <v>113</v>
      </c>
      <c r="I83" s="111" t="s">
        <v>114</v>
      </c>
      <c r="J83" s="111" t="s">
        <v>115</v>
      </c>
      <c r="K83" s="112" t="s">
        <v>116</v>
      </c>
      <c r="L83" s="109"/>
      <c r="M83" s="53" t="s">
        <v>117</v>
      </c>
      <c r="N83" s="54" t="s">
        <v>42</v>
      </c>
      <c r="O83" s="54" t="s">
        <v>118</v>
      </c>
      <c r="P83" s="54" t="s">
        <v>119</v>
      </c>
      <c r="Q83" s="54" t="s">
        <v>120</v>
      </c>
      <c r="R83" s="54" t="s">
        <v>121</v>
      </c>
      <c r="S83" s="54" t="s">
        <v>122</v>
      </c>
      <c r="T83" s="55" t="s">
        <v>123</v>
      </c>
    </row>
    <row r="84" spans="2:63" s="10" customFormat="1" ht="30" customHeight="1">
      <c r="B84" s="24"/>
      <c r="C84" s="58" t="s">
        <v>105</v>
      </c>
      <c r="J84" s="114">
        <f>$BK$84</f>
        <v>0</v>
      </c>
      <c r="L84" s="24"/>
      <c r="M84" s="57"/>
      <c r="N84" s="48"/>
      <c r="O84" s="48"/>
      <c r="P84" s="115">
        <f>$P$85</f>
        <v>0</v>
      </c>
      <c r="Q84" s="48"/>
      <c r="R84" s="115">
        <f>$R$85</f>
        <v>0</v>
      </c>
      <c r="S84" s="48"/>
      <c r="T84" s="116">
        <f>$T$85</f>
        <v>0</v>
      </c>
      <c r="AT84" s="10" t="s">
        <v>71</v>
      </c>
      <c r="AU84" s="10" t="s">
        <v>106</v>
      </c>
      <c r="BK84" s="117">
        <f>$BK$85</f>
        <v>0</v>
      </c>
    </row>
    <row r="85" spans="2:63" s="119" customFormat="1" ht="37.5" customHeight="1">
      <c r="B85" s="118"/>
      <c r="D85" s="120" t="s">
        <v>71</v>
      </c>
      <c r="E85" s="121" t="s">
        <v>124</v>
      </c>
      <c r="F85" s="121" t="s">
        <v>125</v>
      </c>
      <c r="J85" s="122">
        <f>$BK$85</f>
        <v>0</v>
      </c>
      <c r="L85" s="118"/>
      <c r="M85" s="123"/>
      <c r="P85" s="124">
        <f>$P$86</f>
        <v>0</v>
      </c>
      <c r="R85" s="124">
        <f>$R$86</f>
        <v>0</v>
      </c>
      <c r="T85" s="125">
        <f>$T$86</f>
        <v>0</v>
      </c>
      <c r="AR85" s="120" t="s">
        <v>22</v>
      </c>
      <c r="AT85" s="120" t="s">
        <v>71</v>
      </c>
      <c r="AU85" s="120" t="s">
        <v>72</v>
      </c>
      <c r="AY85" s="120" t="s">
        <v>126</v>
      </c>
      <c r="BK85" s="126">
        <f>$BK$86</f>
        <v>0</v>
      </c>
    </row>
    <row r="86" spans="2:63" s="119" customFormat="1" ht="21" customHeight="1">
      <c r="B86" s="118"/>
      <c r="D86" s="120" t="s">
        <v>71</v>
      </c>
      <c r="E86" s="127" t="s">
        <v>127</v>
      </c>
      <c r="F86" s="127" t="s">
        <v>128</v>
      </c>
      <c r="J86" s="128">
        <f>$BK$86</f>
        <v>0</v>
      </c>
      <c r="L86" s="118"/>
      <c r="M86" s="123"/>
      <c r="P86" s="124">
        <f>SUM($P$87:$P$98)</f>
        <v>0</v>
      </c>
      <c r="R86" s="124">
        <f>SUM($R$87:$R$98)</f>
        <v>0</v>
      </c>
      <c r="T86" s="125">
        <f>SUM($T$87:$T$98)</f>
        <v>0</v>
      </c>
      <c r="AR86" s="120" t="s">
        <v>22</v>
      </c>
      <c r="AT86" s="120" t="s">
        <v>71</v>
      </c>
      <c r="AU86" s="120" t="s">
        <v>22</v>
      </c>
      <c r="AY86" s="120" t="s">
        <v>126</v>
      </c>
      <c r="BK86" s="126">
        <f>SUM($BK$87:$BK$98)</f>
        <v>0</v>
      </c>
    </row>
    <row r="87" spans="2:65" s="10" customFormat="1" ht="39" customHeight="1">
      <c r="B87" s="24"/>
      <c r="C87" s="129" t="s">
        <v>22</v>
      </c>
      <c r="D87" s="129" t="s">
        <v>129</v>
      </c>
      <c r="E87" s="130" t="s">
        <v>176</v>
      </c>
      <c r="F87" s="131" t="s">
        <v>177</v>
      </c>
      <c r="G87" s="132" t="s">
        <v>132</v>
      </c>
      <c r="H87" s="133">
        <v>1</v>
      </c>
      <c r="I87" s="145"/>
      <c r="J87" s="134">
        <f>ROUND($I$87*$H$87,2)</f>
        <v>0</v>
      </c>
      <c r="K87" s="131"/>
      <c r="L87" s="24"/>
      <c r="M87" s="135"/>
      <c r="N87" s="136" t="s">
        <v>43</v>
      </c>
      <c r="Q87" s="137">
        <v>0</v>
      </c>
      <c r="R87" s="137">
        <f>$Q$87*$H$87</f>
        <v>0</v>
      </c>
      <c r="S87" s="137">
        <v>0</v>
      </c>
      <c r="T87" s="138">
        <f>$S$87*$H$87</f>
        <v>0</v>
      </c>
      <c r="AR87" s="89" t="s">
        <v>133</v>
      </c>
      <c r="AT87" s="89" t="s">
        <v>129</v>
      </c>
      <c r="AU87" s="89" t="s">
        <v>80</v>
      </c>
      <c r="AY87" s="10" t="s">
        <v>126</v>
      </c>
      <c r="BE87" s="139">
        <f>IF($N$87="základní",$J$87,0)</f>
        <v>0</v>
      </c>
      <c r="BF87" s="139">
        <f>IF($N$87="snížená",$J$87,0)</f>
        <v>0</v>
      </c>
      <c r="BG87" s="139">
        <f>IF($N$87="zákl. přenesená",$J$87,0)</f>
        <v>0</v>
      </c>
      <c r="BH87" s="139">
        <f>IF($N$87="sníž. přenesená",$J$87,0)</f>
        <v>0</v>
      </c>
      <c r="BI87" s="139">
        <f>IF($N$87="nulová",$J$87,0)</f>
        <v>0</v>
      </c>
      <c r="BJ87" s="89" t="s">
        <v>22</v>
      </c>
      <c r="BK87" s="139">
        <f>ROUND($I$87*$H$87,2)</f>
        <v>0</v>
      </c>
      <c r="BL87" s="89" t="s">
        <v>133</v>
      </c>
      <c r="BM87" s="89" t="s">
        <v>178</v>
      </c>
    </row>
    <row r="88" spans="2:47" s="10" customFormat="1" ht="85.5" customHeight="1">
      <c r="B88" s="24"/>
      <c r="D88" s="140" t="s">
        <v>135</v>
      </c>
      <c r="F88" s="141" t="s">
        <v>179</v>
      </c>
      <c r="L88" s="24"/>
      <c r="M88" s="50"/>
      <c r="T88" s="51"/>
      <c r="AT88" s="10" t="s">
        <v>135</v>
      </c>
      <c r="AU88" s="10" t="s">
        <v>80</v>
      </c>
    </row>
    <row r="89" spans="2:65" s="10" customFormat="1" ht="39" customHeight="1">
      <c r="B89" s="24"/>
      <c r="C89" s="129" t="s">
        <v>80</v>
      </c>
      <c r="D89" s="129" t="s">
        <v>129</v>
      </c>
      <c r="E89" s="130" t="s">
        <v>180</v>
      </c>
      <c r="F89" s="131" t="s">
        <v>138</v>
      </c>
      <c r="G89" s="132" t="s">
        <v>132</v>
      </c>
      <c r="H89" s="133">
        <v>10</v>
      </c>
      <c r="I89" s="145"/>
      <c r="J89" s="134">
        <f>ROUND($I$89*$H$89,2)</f>
        <v>0</v>
      </c>
      <c r="K89" s="131"/>
      <c r="L89" s="24"/>
      <c r="M89" s="135"/>
      <c r="N89" s="136" t="s">
        <v>43</v>
      </c>
      <c r="Q89" s="137">
        <v>0</v>
      </c>
      <c r="R89" s="137">
        <f>$Q$89*$H$89</f>
        <v>0</v>
      </c>
      <c r="S89" s="137">
        <v>0</v>
      </c>
      <c r="T89" s="138">
        <f>$S$89*$H$89</f>
        <v>0</v>
      </c>
      <c r="AR89" s="89" t="s">
        <v>133</v>
      </c>
      <c r="AT89" s="89" t="s">
        <v>129</v>
      </c>
      <c r="AU89" s="89" t="s">
        <v>80</v>
      </c>
      <c r="AY89" s="10" t="s">
        <v>126</v>
      </c>
      <c r="BE89" s="139">
        <f>IF($N$89="základní",$J$89,0)</f>
        <v>0</v>
      </c>
      <c r="BF89" s="139">
        <f>IF($N$89="snížená",$J$89,0)</f>
        <v>0</v>
      </c>
      <c r="BG89" s="139">
        <f>IF($N$89="zákl. přenesená",$J$89,0)</f>
        <v>0</v>
      </c>
      <c r="BH89" s="139">
        <f>IF($N$89="sníž. přenesená",$J$89,0)</f>
        <v>0</v>
      </c>
      <c r="BI89" s="139">
        <f>IF($N$89="nulová",$J$89,0)</f>
        <v>0</v>
      </c>
      <c r="BJ89" s="89" t="s">
        <v>22</v>
      </c>
      <c r="BK89" s="139">
        <f>ROUND($I$89*$H$89,2)</f>
        <v>0</v>
      </c>
      <c r="BL89" s="89" t="s">
        <v>133</v>
      </c>
      <c r="BM89" s="89" t="s">
        <v>134</v>
      </c>
    </row>
    <row r="90" spans="2:47" s="10" customFormat="1" ht="62.25" customHeight="1">
      <c r="B90" s="24"/>
      <c r="D90" s="140" t="s">
        <v>135</v>
      </c>
      <c r="F90" s="141" t="s">
        <v>140</v>
      </c>
      <c r="L90" s="24"/>
      <c r="M90" s="50"/>
      <c r="T90" s="51"/>
      <c r="AT90" s="10" t="s">
        <v>135</v>
      </c>
      <c r="AU90" s="10" t="s">
        <v>80</v>
      </c>
    </row>
    <row r="91" spans="2:65" s="10" customFormat="1" ht="39" customHeight="1">
      <c r="B91" s="24"/>
      <c r="C91" s="129" t="s">
        <v>141</v>
      </c>
      <c r="D91" s="129" t="s">
        <v>129</v>
      </c>
      <c r="E91" s="130" t="s">
        <v>142</v>
      </c>
      <c r="F91" s="131" t="s">
        <v>143</v>
      </c>
      <c r="G91" s="132" t="s">
        <v>132</v>
      </c>
      <c r="H91" s="133">
        <v>6</v>
      </c>
      <c r="I91" s="145"/>
      <c r="J91" s="134">
        <f>ROUND($I$91*$H$91,2)</f>
        <v>0</v>
      </c>
      <c r="K91" s="131"/>
      <c r="L91" s="24"/>
      <c r="M91" s="135"/>
      <c r="N91" s="136" t="s">
        <v>43</v>
      </c>
      <c r="Q91" s="137">
        <v>0</v>
      </c>
      <c r="R91" s="137">
        <f>$Q$91*$H$91</f>
        <v>0</v>
      </c>
      <c r="S91" s="137">
        <v>0</v>
      </c>
      <c r="T91" s="138">
        <f>$S$91*$H$91</f>
        <v>0</v>
      </c>
      <c r="AR91" s="89" t="s">
        <v>133</v>
      </c>
      <c r="AT91" s="89" t="s">
        <v>129</v>
      </c>
      <c r="AU91" s="89" t="s">
        <v>80</v>
      </c>
      <c r="AY91" s="10" t="s">
        <v>126</v>
      </c>
      <c r="BE91" s="139">
        <f>IF($N$91="základní",$J$91,0)</f>
        <v>0</v>
      </c>
      <c r="BF91" s="139">
        <f>IF($N$91="snížená",$J$91,0)</f>
        <v>0</v>
      </c>
      <c r="BG91" s="139">
        <f>IF($N$91="zákl. přenesená",$J$91,0)</f>
        <v>0</v>
      </c>
      <c r="BH91" s="139">
        <f>IF($N$91="sníž. přenesená",$J$91,0)</f>
        <v>0</v>
      </c>
      <c r="BI91" s="139">
        <f>IF($N$91="nulová",$J$91,0)</f>
        <v>0</v>
      </c>
      <c r="BJ91" s="89" t="s">
        <v>22</v>
      </c>
      <c r="BK91" s="139">
        <f>ROUND($I$91*$H$91,2)</f>
        <v>0</v>
      </c>
      <c r="BL91" s="89" t="s">
        <v>133</v>
      </c>
      <c r="BM91" s="89" t="s">
        <v>139</v>
      </c>
    </row>
    <row r="92" spans="2:47" s="10" customFormat="1" ht="50.25" customHeight="1">
      <c r="B92" s="24"/>
      <c r="D92" s="140" t="s">
        <v>135</v>
      </c>
      <c r="F92" s="141" t="s">
        <v>145</v>
      </c>
      <c r="L92" s="24"/>
      <c r="M92" s="50"/>
      <c r="T92" s="51"/>
      <c r="AT92" s="10" t="s">
        <v>135</v>
      </c>
      <c r="AU92" s="10" t="s">
        <v>80</v>
      </c>
    </row>
    <row r="93" spans="2:65" s="10" customFormat="1" ht="27" customHeight="1">
      <c r="B93" s="24"/>
      <c r="C93" s="129" t="s">
        <v>133</v>
      </c>
      <c r="D93" s="129" t="s">
        <v>129</v>
      </c>
      <c r="E93" s="130" t="s">
        <v>146</v>
      </c>
      <c r="F93" s="131" t="s">
        <v>147</v>
      </c>
      <c r="G93" s="132" t="s">
        <v>132</v>
      </c>
      <c r="H93" s="133">
        <v>1</v>
      </c>
      <c r="I93" s="145"/>
      <c r="J93" s="134">
        <f>ROUND($I$93*$H$93,2)</f>
        <v>0</v>
      </c>
      <c r="K93" s="131"/>
      <c r="L93" s="24"/>
      <c r="M93" s="135"/>
      <c r="N93" s="136" t="s">
        <v>43</v>
      </c>
      <c r="Q93" s="137">
        <v>0</v>
      </c>
      <c r="R93" s="137">
        <f>$Q$93*$H$93</f>
        <v>0</v>
      </c>
      <c r="S93" s="137">
        <v>0</v>
      </c>
      <c r="T93" s="138">
        <f>$S$93*$H$93</f>
        <v>0</v>
      </c>
      <c r="AR93" s="89" t="s">
        <v>133</v>
      </c>
      <c r="AT93" s="89" t="s">
        <v>129</v>
      </c>
      <c r="AU93" s="89" t="s">
        <v>80</v>
      </c>
      <c r="AY93" s="10" t="s">
        <v>126</v>
      </c>
      <c r="BE93" s="139">
        <f>IF($N$93="základní",$J$93,0)</f>
        <v>0</v>
      </c>
      <c r="BF93" s="139">
        <f>IF($N$93="snížená",$J$93,0)</f>
        <v>0</v>
      </c>
      <c r="BG93" s="139">
        <f>IF($N$93="zákl. přenesená",$J$93,0)</f>
        <v>0</v>
      </c>
      <c r="BH93" s="139">
        <f>IF($N$93="sníž. přenesená",$J$93,0)</f>
        <v>0</v>
      </c>
      <c r="BI93" s="139">
        <f>IF($N$93="nulová",$J$93,0)</f>
        <v>0</v>
      </c>
      <c r="BJ93" s="89" t="s">
        <v>22</v>
      </c>
      <c r="BK93" s="139">
        <f>ROUND($I$93*$H$93,2)</f>
        <v>0</v>
      </c>
      <c r="BL93" s="89" t="s">
        <v>133</v>
      </c>
      <c r="BM93" s="89" t="s">
        <v>144</v>
      </c>
    </row>
    <row r="94" spans="2:47" s="10" customFormat="1" ht="27" customHeight="1">
      <c r="B94" s="24"/>
      <c r="D94" s="140" t="s">
        <v>135</v>
      </c>
      <c r="F94" s="141" t="s">
        <v>147</v>
      </c>
      <c r="L94" s="24"/>
      <c r="M94" s="50"/>
      <c r="T94" s="51"/>
      <c r="AT94" s="10" t="s">
        <v>135</v>
      </c>
      <c r="AU94" s="10" t="s">
        <v>80</v>
      </c>
    </row>
    <row r="95" spans="2:65" s="10" customFormat="1" ht="39" customHeight="1">
      <c r="B95" s="24"/>
      <c r="C95" s="129" t="s">
        <v>149</v>
      </c>
      <c r="D95" s="129" t="s">
        <v>129</v>
      </c>
      <c r="E95" s="130" t="s">
        <v>167</v>
      </c>
      <c r="F95" s="131" t="s">
        <v>168</v>
      </c>
      <c r="G95" s="132" t="s">
        <v>132</v>
      </c>
      <c r="H95" s="133">
        <v>1</v>
      </c>
      <c r="I95" s="145"/>
      <c r="J95" s="134">
        <f>ROUND($I$95*$H$95,2)</f>
        <v>0</v>
      </c>
      <c r="K95" s="131"/>
      <c r="L95" s="24"/>
      <c r="M95" s="135"/>
      <c r="N95" s="136" t="s">
        <v>43</v>
      </c>
      <c r="Q95" s="137">
        <v>0</v>
      </c>
      <c r="R95" s="137">
        <f>$Q$95*$H$95</f>
        <v>0</v>
      </c>
      <c r="S95" s="137">
        <v>0</v>
      </c>
      <c r="T95" s="138">
        <f>$S$95*$H$95</f>
        <v>0</v>
      </c>
      <c r="AR95" s="89" t="s">
        <v>133</v>
      </c>
      <c r="AT95" s="89" t="s">
        <v>129</v>
      </c>
      <c r="AU95" s="89" t="s">
        <v>80</v>
      </c>
      <c r="AY95" s="10" t="s">
        <v>126</v>
      </c>
      <c r="BE95" s="139">
        <f>IF($N$95="základní",$J$95,0)</f>
        <v>0</v>
      </c>
      <c r="BF95" s="139">
        <f>IF($N$95="snížená",$J$95,0)</f>
        <v>0</v>
      </c>
      <c r="BG95" s="139">
        <f>IF($N$95="zákl. přenesená",$J$95,0)</f>
        <v>0</v>
      </c>
      <c r="BH95" s="139">
        <f>IF($N$95="sníž. přenesená",$J$95,0)</f>
        <v>0</v>
      </c>
      <c r="BI95" s="139">
        <f>IF($N$95="nulová",$J$95,0)</f>
        <v>0</v>
      </c>
      <c r="BJ95" s="89" t="s">
        <v>22</v>
      </c>
      <c r="BK95" s="139">
        <f>ROUND($I$95*$H$95,2)</f>
        <v>0</v>
      </c>
      <c r="BL95" s="89" t="s">
        <v>133</v>
      </c>
      <c r="BM95" s="89" t="s">
        <v>148</v>
      </c>
    </row>
    <row r="96" spans="2:47" s="10" customFormat="1" ht="27" customHeight="1">
      <c r="B96" s="24"/>
      <c r="D96" s="140" t="s">
        <v>135</v>
      </c>
      <c r="F96" s="141" t="s">
        <v>168</v>
      </c>
      <c r="L96" s="24"/>
      <c r="M96" s="50"/>
      <c r="T96" s="51"/>
      <c r="AT96" s="10" t="s">
        <v>135</v>
      </c>
      <c r="AU96" s="10" t="s">
        <v>80</v>
      </c>
    </row>
    <row r="97" spans="2:65" s="10" customFormat="1" ht="39" customHeight="1">
      <c r="B97" s="24"/>
      <c r="C97" s="129" t="s">
        <v>154</v>
      </c>
      <c r="D97" s="129" t="s">
        <v>129</v>
      </c>
      <c r="E97" s="130" t="s">
        <v>170</v>
      </c>
      <c r="F97" s="131" t="s">
        <v>171</v>
      </c>
      <c r="G97" s="132" t="s">
        <v>132</v>
      </c>
      <c r="H97" s="133">
        <v>30</v>
      </c>
      <c r="I97" s="145"/>
      <c r="J97" s="134">
        <f>ROUND($I$97*$H$97,2)</f>
        <v>0</v>
      </c>
      <c r="K97" s="131"/>
      <c r="L97" s="24"/>
      <c r="M97" s="135"/>
      <c r="N97" s="136" t="s">
        <v>43</v>
      </c>
      <c r="Q97" s="137">
        <v>0</v>
      </c>
      <c r="R97" s="137">
        <f>$Q$97*$H$97</f>
        <v>0</v>
      </c>
      <c r="S97" s="137">
        <v>0</v>
      </c>
      <c r="T97" s="138">
        <f>$S$97*$H$97</f>
        <v>0</v>
      </c>
      <c r="AR97" s="89" t="s">
        <v>133</v>
      </c>
      <c r="AT97" s="89" t="s">
        <v>129</v>
      </c>
      <c r="AU97" s="89" t="s">
        <v>80</v>
      </c>
      <c r="AY97" s="10" t="s">
        <v>126</v>
      </c>
      <c r="BE97" s="139">
        <f>IF($N$97="základní",$J$97,0)</f>
        <v>0</v>
      </c>
      <c r="BF97" s="139">
        <f>IF($N$97="snížená",$J$97,0)</f>
        <v>0</v>
      </c>
      <c r="BG97" s="139">
        <f>IF($N$97="zákl. přenesená",$J$97,0)</f>
        <v>0</v>
      </c>
      <c r="BH97" s="139">
        <f>IF($N$97="sníž. přenesená",$J$97,0)</f>
        <v>0</v>
      </c>
      <c r="BI97" s="139">
        <f>IF($N$97="nulová",$J$97,0)</f>
        <v>0</v>
      </c>
      <c r="BJ97" s="89" t="s">
        <v>22</v>
      </c>
      <c r="BK97" s="139">
        <f>ROUND($I$97*$H$97,2)</f>
        <v>0</v>
      </c>
      <c r="BL97" s="89" t="s">
        <v>133</v>
      </c>
      <c r="BM97" s="89" t="s">
        <v>153</v>
      </c>
    </row>
    <row r="98" spans="2:47" s="10" customFormat="1" ht="38.25" customHeight="1">
      <c r="B98" s="24"/>
      <c r="D98" s="140" t="s">
        <v>135</v>
      </c>
      <c r="F98" s="141" t="s">
        <v>173</v>
      </c>
      <c r="L98" s="24"/>
      <c r="M98" s="142"/>
      <c r="N98" s="143"/>
      <c r="O98" s="143"/>
      <c r="P98" s="143"/>
      <c r="Q98" s="143"/>
      <c r="R98" s="143"/>
      <c r="S98" s="143"/>
      <c r="T98" s="144"/>
      <c r="AT98" s="10" t="s">
        <v>135</v>
      </c>
      <c r="AU98" s="10" t="s">
        <v>80</v>
      </c>
    </row>
    <row r="99" spans="2:12" s="10" customFormat="1" ht="7.5" customHeight="1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24"/>
    </row>
    <row r="108" s="8" customFormat="1" ht="14.25" customHeight="1"/>
  </sheetData>
  <sheetProtection password="DBBB" sheet="1"/>
  <autoFilter ref="C83:K83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2:H72"/>
    <mergeCell ref="E74:H74"/>
    <mergeCell ref="E76:H7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workbookViewId="0" topLeftCell="A1">
      <pane ySplit="1" topLeftCell="A37" activePane="bottomLeft" state="frozen"/>
      <selection pane="bottomLeft" activeCell="F97" sqref="F97"/>
    </sheetView>
  </sheetViews>
  <sheetFormatPr defaultColWidth="10.5" defaultRowHeight="14.25" customHeight="1"/>
  <cols>
    <col min="1" max="1" width="8.33203125" style="8" customWidth="1"/>
    <col min="2" max="2" width="1.66796875" style="8" customWidth="1"/>
    <col min="3" max="3" width="4.16015625" style="8" customWidth="1"/>
    <col min="4" max="4" width="4.33203125" style="8" customWidth="1"/>
    <col min="5" max="5" width="17.16015625" style="8" customWidth="1"/>
    <col min="6" max="6" width="90.83203125" style="8" customWidth="1"/>
    <col min="7" max="7" width="8.66015625" style="8" customWidth="1"/>
    <col min="8" max="8" width="11.16015625" style="8" customWidth="1"/>
    <col min="9" max="9" width="12.66015625" style="8" customWidth="1"/>
    <col min="10" max="10" width="23.5" style="8" customWidth="1"/>
    <col min="11" max="11" width="15.5" style="8" customWidth="1"/>
    <col min="12" max="12" width="10.5" style="9" customWidth="1"/>
    <col min="13" max="18" width="10.5" style="8" hidden="1" customWidth="1"/>
    <col min="19" max="19" width="8.16015625" style="8" hidden="1" customWidth="1"/>
    <col min="20" max="20" width="29.66015625" style="8" hidden="1" customWidth="1"/>
    <col min="21" max="21" width="16.33203125" style="8" hidden="1" customWidth="1"/>
    <col min="22" max="22" width="12.33203125" style="8" customWidth="1"/>
    <col min="23" max="23" width="16.33203125" style="8" customWidth="1"/>
    <col min="24" max="24" width="12.16015625" style="8" customWidth="1"/>
    <col min="25" max="25" width="15" style="8" customWidth="1"/>
    <col min="26" max="26" width="11" style="8" customWidth="1"/>
    <col min="27" max="27" width="15" style="8" customWidth="1"/>
    <col min="28" max="28" width="16.33203125" style="8" customWidth="1"/>
    <col min="29" max="29" width="11" style="8" customWidth="1"/>
    <col min="30" max="30" width="15" style="8" customWidth="1"/>
    <col min="31" max="31" width="16.33203125" style="8" customWidth="1"/>
    <col min="32" max="43" width="10.5" style="9" customWidth="1"/>
    <col min="44" max="65" width="10.5" style="8" hidden="1" customWidth="1"/>
    <col min="66" max="16384" width="10.5" style="9" customWidth="1"/>
  </cols>
  <sheetData>
    <row r="1" spans="1:256" s="7" customFormat="1" ht="22.5" customHeight="1">
      <c r="A1" s="6"/>
      <c r="B1" s="2"/>
      <c r="C1" s="2"/>
      <c r="D1" s="3" t="s">
        <v>1</v>
      </c>
      <c r="E1" s="2"/>
      <c r="F1" s="4" t="s">
        <v>194</v>
      </c>
      <c r="G1" s="254" t="s">
        <v>195</v>
      </c>
      <c r="H1" s="254"/>
      <c r="I1" s="2"/>
      <c r="J1" s="4" t="s">
        <v>196</v>
      </c>
      <c r="K1" s="3" t="s">
        <v>96</v>
      </c>
      <c r="L1" s="4" t="s">
        <v>197</v>
      </c>
      <c r="M1" s="4"/>
      <c r="N1" s="4"/>
      <c r="O1" s="4"/>
      <c r="P1" s="4"/>
      <c r="Q1" s="4"/>
      <c r="R1" s="4"/>
      <c r="S1" s="4"/>
      <c r="T1" s="4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3:46" s="8" customFormat="1" ht="37.5" customHeight="1">
      <c r="C2" s="8"/>
      <c r="L2" s="250" t="s">
        <v>6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8" t="s">
        <v>95</v>
      </c>
    </row>
    <row r="3" spans="2:46" s="8" customFormat="1" ht="7.5" customHeight="1">
      <c r="B3" s="11"/>
      <c r="C3" s="12"/>
      <c r="D3" s="12"/>
      <c r="E3" s="12"/>
      <c r="F3" s="12"/>
      <c r="G3" s="12"/>
      <c r="H3" s="12"/>
      <c r="I3" s="12"/>
      <c r="J3" s="12"/>
      <c r="K3" s="13"/>
      <c r="AT3" s="8" t="s">
        <v>80</v>
      </c>
    </row>
    <row r="4" spans="2:46" s="8" customFormat="1" ht="37.5" customHeight="1">
      <c r="B4" s="14"/>
      <c r="D4" s="15" t="s">
        <v>97</v>
      </c>
      <c r="K4" s="16"/>
      <c r="M4" s="17" t="s">
        <v>11</v>
      </c>
      <c r="AT4" s="8" t="s">
        <v>4</v>
      </c>
    </row>
    <row r="5" spans="2:11" s="8" customFormat="1" ht="7.5" customHeight="1">
      <c r="B5" s="14"/>
      <c r="K5" s="16"/>
    </row>
    <row r="6" spans="2:11" s="8" customFormat="1" ht="15.75" customHeight="1">
      <c r="B6" s="14"/>
      <c r="D6" s="22" t="s">
        <v>17</v>
      </c>
      <c r="K6" s="16"/>
    </row>
    <row r="7" spans="2:11" s="8" customFormat="1" ht="15.75" customHeight="1">
      <c r="B7" s="14"/>
      <c r="E7" s="253" t="str">
        <f>'Rekapitulace stavby'!$K$6</f>
        <v>ZŠ Březová, Děčín_4_Nábytek</v>
      </c>
      <c r="F7" s="218"/>
      <c r="G7" s="218"/>
      <c r="H7" s="218"/>
      <c r="K7" s="16"/>
    </row>
    <row r="8" spans="2:11" s="8" customFormat="1" ht="15.75" customHeight="1">
      <c r="B8" s="14"/>
      <c r="D8" s="22" t="s">
        <v>98</v>
      </c>
      <c r="K8" s="16"/>
    </row>
    <row r="9" spans="2:11" s="89" customFormat="1" ht="16.5" customHeight="1">
      <c r="B9" s="90"/>
      <c r="E9" s="253" t="s">
        <v>181</v>
      </c>
      <c r="F9" s="255"/>
      <c r="G9" s="255"/>
      <c r="H9" s="255"/>
      <c r="K9" s="91"/>
    </row>
    <row r="10" spans="2:11" s="10" customFormat="1" ht="15.75" customHeight="1">
      <c r="B10" s="24"/>
      <c r="D10" s="22" t="s">
        <v>100</v>
      </c>
      <c r="K10" s="27"/>
    </row>
    <row r="11" spans="2:11" s="10" customFormat="1" ht="37.5" customHeight="1">
      <c r="B11" s="24"/>
      <c r="E11" s="243" t="s">
        <v>182</v>
      </c>
      <c r="F11" s="219"/>
      <c r="G11" s="219"/>
      <c r="H11" s="219"/>
      <c r="K11" s="27"/>
    </row>
    <row r="12" spans="2:11" s="10" customFormat="1" ht="14.25" customHeight="1">
      <c r="B12" s="24"/>
      <c r="K12" s="27"/>
    </row>
    <row r="13" spans="2:11" s="10" customFormat="1" ht="15" customHeight="1">
      <c r="B13" s="24"/>
      <c r="D13" s="22" t="s">
        <v>20</v>
      </c>
      <c r="F13" s="20"/>
      <c r="I13" s="22" t="s">
        <v>21</v>
      </c>
      <c r="J13" s="20"/>
      <c r="K13" s="27"/>
    </row>
    <row r="14" spans="2:11" s="10" customFormat="1" ht="15" customHeight="1">
      <c r="B14" s="24"/>
      <c r="D14" s="22" t="s">
        <v>23</v>
      </c>
      <c r="F14" s="20" t="s">
        <v>24</v>
      </c>
      <c r="I14" s="22" t="s">
        <v>25</v>
      </c>
      <c r="J14" s="47" t="str">
        <f>'Rekapitulace stavby'!$AN$8</f>
        <v>27.01.2020</v>
      </c>
      <c r="K14" s="27"/>
    </row>
    <row r="15" spans="2:11" s="10" customFormat="1" ht="12" customHeight="1">
      <c r="B15" s="24"/>
      <c r="K15" s="27"/>
    </row>
    <row r="16" spans="2:11" s="10" customFormat="1" ht="15" customHeight="1">
      <c r="B16" s="24"/>
      <c r="D16" s="22" t="s">
        <v>29</v>
      </c>
      <c r="I16" s="22" t="s">
        <v>30</v>
      </c>
      <c r="J16" s="20" t="str">
        <f>IF('Rekapitulace stavby'!$AN$10="","",'Rekapitulace stavby'!$AN$10)</f>
        <v/>
      </c>
      <c r="K16" s="27"/>
    </row>
    <row r="17" spans="2:11" s="10" customFormat="1" ht="18.75" customHeight="1">
      <c r="B17" s="24"/>
      <c r="E17" s="20" t="str">
        <f>IF('Rekapitulace stavby'!$E$11="","",'Rekapitulace stavby'!$E$11)</f>
        <v xml:space="preserve"> </v>
      </c>
      <c r="I17" s="22" t="s">
        <v>32</v>
      </c>
      <c r="J17" s="20" t="str">
        <f>IF('Rekapitulace stavby'!$AN$11="","",'Rekapitulace stavby'!$AN$11)</f>
        <v/>
      </c>
      <c r="K17" s="27"/>
    </row>
    <row r="18" spans="2:11" s="10" customFormat="1" ht="7.5" customHeight="1">
      <c r="B18" s="24"/>
      <c r="K18" s="27"/>
    </row>
    <row r="19" spans="2:11" s="10" customFormat="1" ht="15" customHeight="1">
      <c r="B19" s="24"/>
      <c r="D19" s="22" t="s">
        <v>33</v>
      </c>
      <c r="I19" s="22" t="s">
        <v>30</v>
      </c>
      <c r="J19" s="20" t="str">
        <f>IF('Rekapitulace stavby'!$AN$13="Vyplň údaj","",IF('Rekapitulace stavby'!$AN$13="","",'Rekapitulace stavby'!$AN$13))</f>
        <v/>
      </c>
      <c r="K19" s="27"/>
    </row>
    <row r="20" spans="2:11" s="10" customFormat="1" ht="18.75" customHeight="1">
      <c r="B20" s="24"/>
      <c r="E20" s="20" t="str">
        <f>IF('Rekapitulace stavby'!$E$14="Vyplň údaj","",IF('Rekapitulace stavby'!$E$14="","",'Rekapitulace stavby'!$E$14))</f>
        <v/>
      </c>
      <c r="I20" s="22" t="s">
        <v>32</v>
      </c>
      <c r="J20" s="20" t="str">
        <f>IF('Rekapitulace stavby'!$AN$14="Vyplň údaj","",IF('Rekapitulace stavby'!$AN$14="","",'Rekapitulace stavby'!$AN$14))</f>
        <v/>
      </c>
      <c r="K20" s="27"/>
    </row>
    <row r="21" spans="2:11" s="10" customFormat="1" ht="7.5" customHeight="1">
      <c r="B21" s="24"/>
      <c r="K21" s="27"/>
    </row>
    <row r="22" spans="2:11" s="10" customFormat="1" ht="15" customHeight="1">
      <c r="B22" s="24"/>
      <c r="D22" s="22" t="s">
        <v>35</v>
      </c>
      <c r="I22" s="22" t="s">
        <v>30</v>
      </c>
      <c r="J22" s="20" t="str">
        <f>IF('Rekapitulace stavby'!$AN$16="","",'Rekapitulace stavby'!$AN$16)</f>
        <v/>
      </c>
      <c r="K22" s="27"/>
    </row>
    <row r="23" spans="2:11" s="10" customFormat="1" ht="18.75" customHeight="1">
      <c r="B23" s="24"/>
      <c r="E23" s="20" t="str">
        <f>IF('Rekapitulace stavby'!$E$17="","",'Rekapitulace stavby'!$E$17)</f>
        <v xml:space="preserve"> </v>
      </c>
      <c r="I23" s="22" t="s">
        <v>32</v>
      </c>
      <c r="J23" s="20" t="str">
        <f>IF('Rekapitulace stavby'!$AN$17="","",'Rekapitulace stavby'!$AN$17)</f>
        <v/>
      </c>
      <c r="K23" s="27"/>
    </row>
    <row r="24" spans="2:11" s="10" customFormat="1" ht="7.5" customHeight="1">
      <c r="B24" s="24"/>
      <c r="K24" s="27"/>
    </row>
    <row r="25" spans="2:11" s="10" customFormat="1" ht="15" customHeight="1">
      <c r="B25" s="24"/>
      <c r="D25" s="22" t="s">
        <v>37</v>
      </c>
      <c r="K25" s="27"/>
    </row>
    <row r="26" spans="2:11" s="89" customFormat="1" ht="15.75" customHeight="1">
      <c r="B26" s="90"/>
      <c r="E26" s="225"/>
      <c r="F26" s="255"/>
      <c r="G26" s="255"/>
      <c r="H26" s="255"/>
      <c r="K26" s="91"/>
    </row>
    <row r="27" spans="2:11" s="10" customFormat="1" ht="7.5" customHeight="1">
      <c r="B27" s="24"/>
      <c r="K27" s="27"/>
    </row>
    <row r="28" spans="2:11" s="10" customFormat="1" ht="7.5" customHeight="1">
      <c r="B28" s="24"/>
      <c r="D28" s="48"/>
      <c r="E28" s="48"/>
      <c r="F28" s="48"/>
      <c r="G28" s="48"/>
      <c r="H28" s="48"/>
      <c r="I28" s="48"/>
      <c r="J28" s="48"/>
      <c r="K28" s="92"/>
    </row>
    <row r="29" spans="2:11" s="10" customFormat="1" ht="26.25" customHeight="1">
      <c r="B29" s="24"/>
      <c r="D29" s="93" t="s">
        <v>38</v>
      </c>
      <c r="J29" s="59">
        <f>ROUND($J$84,2)</f>
        <v>0</v>
      </c>
      <c r="K29" s="27"/>
    </row>
    <row r="30" spans="2:11" s="10" customFormat="1" ht="7.5" customHeight="1">
      <c r="B30" s="24"/>
      <c r="D30" s="48"/>
      <c r="E30" s="48"/>
      <c r="F30" s="48"/>
      <c r="G30" s="48"/>
      <c r="H30" s="48"/>
      <c r="I30" s="48"/>
      <c r="J30" s="48"/>
      <c r="K30" s="92"/>
    </row>
    <row r="31" spans="2:11" s="10" customFormat="1" ht="15" customHeight="1">
      <c r="B31" s="24"/>
      <c r="F31" s="28" t="s">
        <v>40</v>
      </c>
      <c r="I31" s="28" t="s">
        <v>39</v>
      </c>
      <c r="J31" s="28" t="s">
        <v>41</v>
      </c>
      <c r="K31" s="27"/>
    </row>
    <row r="32" spans="2:11" s="10" customFormat="1" ht="15" customHeight="1">
      <c r="B32" s="24"/>
      <c r="D32" s="30" t="s">
        <v>42</v>
      </c>
      <c r="E32" s="30" t="s">
        <v>43</v>
      </c>
      <c r="F32" s="94">
        <f>ROUND(SUM($BE$84:$BE$98),2)</f>
        <v>0</v>
      </c>
      <c r="I32" s="95">
        <v>0.21</v>
      </c>
      <c r="J32" s="94">
        <f>ROUND(SUM($BE$84:$BE$98)*$I$32,2)</f>
        <v>0</v>
      </c>
      <c r="K32" s="27"/>
    </row>
    <row r="33" spans="2:11" s="10" customFormat="1" ht="15" customHeight="1">
      <c r="B33" s="24"/>
      <c r="E33" s="30" t="s">
        <v>44</v>
      </c>
      <c r="F33" s="94">
        <f>ROUND(SUM($BF$84:$BF$98),2)</f>
        <v>0</v>
      </c>
      <c r="I33" s="95">
        <v>0.15</v>
      </c>
      <c r="J33" s="94">
        <f>ROUND(SUM($BF$84:$BF$98)*$I$33,2)</f>
        <v>0</v>
      </c>
      <c r="K33" s="27"/>
    </row>
    <row r="34" spans="2:11" s="10" customFormat="1" ht="15" customHeight="1" hidden="1">
      <c r="B34" s="24"/>
      <c r="E34" s="30" t="s">
        <v>45</v>
      </c>
      <c r="F34" s="94">
        <f>ROUND(SUM($BG$84:$BG$98),2)</f>
        <v>0</v>
      </c>
      <c r="I34" s="95">
        <v>0.21</v>
      </c>
      <c r="J34" s="94">
        <v>0</v>
      </c>
      <c r="K34" s="27"/>
    </row>
    <row r="35" spans="2:11" s="10" customFormat="1" ht="15" customHeight="1" hidden="1">
      <c r="B35" s="24"/>
      <c r="E35" s="30" t="s">
        <v>46</v>
      </c>
      <c r="F35" s="94">
        <f>ROUND(SUM($BH$84:$BH$98),2)</f>
        <v>0</v>
      </c>
      <c r="I35" s="95">
        <v>0.15</v>
      </c>
      <c r="J35" s="94">
        <v>0</v>
      </c>
      <c r="K35" s="27"/>
    </row>
    <row r="36" spans="2:11" s="10" customFormat="1" ht="15" customHeight="1" hidden="1">
      <c r="B36" s="24"/>
      <c r="E36" s="30" t="s">
        <v>47</v>
      </c>
      <c r="F36" s="94">
        <f>ROUND(SUM($BI$84:$BI$98),2)</f>
        <v>0</v>
      </c>
      <c r="I36" s="95">
        <v>0</v>
      </c>
      <c r="J36" s="94">
        <v>0</v>
      </c>
      <c r="K36" s="27"/>
    </row>
    <row r="37" spans="2:11" s="10" customFormat="1" ht="7.5" customHeight="1">
      <c r="B37" s="24"/>
      <c r="K37" s="27"/>
    </row>
    <row r="38" spans="2:11" s="10" customFormat="1" ht="26.25" customHeight="1">
      <c r="B38" s="24"/>
      <c r="C38" s="32"/>
      <c r="D38" s="33" t="s">
        <v>48</v>
      </c>
      <c r="E38" s="34"/>
      <c r="F38" s="34"/>
      <c r="G38" s="96" t="s">
        <v>49</v>
      </c>
      <c r="H38" s="35" t="s">
        <v>50</v>
      </c>
      <c r="I38" s="34"/>
      <c r="J38" s="36">
        <f>ROUND(SUM($J$29:$J$36),2)</f>
        <v>0</v>
      </c>
      <c r="K38" s="97"/>
    </row>
    <row r="39" spans="2:11" s="10" customFormat="1" ht="15" customHeight="1">
      <c r="B39" s="38"/>
      <c r="C39" s="39"/>
      <c r="D39" s="39"/>
      <c r="E39" s="39"/>
      <c r="F39" s="39"/>
      <c r="G39" s="39"/>
      <c r="H39" s="39"/>
      <c r="I39" s="39"/>
      <c r="J39" s="39"/>
      <c r="K39" s="40"/>
    </row>
    <row r="43" spans="2:11" s="10" customFormat="1" ht="7.5" customHeight="1">
      <c r="B43" s="41"/>
      <c r="C43" s="42"/>
      <c r="D43" s="42"/>
      <c r="E43" s="42"/>
      <c r="F43" s="42"/>
      <c r="G43" s="42"/>
      <c r="H43" s="42"/>
      <c r="I43" s="42"/>
      <c r="J43" s="42"/>
      <c r="K43" s="98"/>
    </row>
    <row r="44" spans="2:11" s="10" customFormat="1" ht="37.5" customHeight="1">
      <c r="B44" s="24"/>
      <c r="C44" s="15" t="s">
        <v>102</v>
      </c>
      <c r="K44" s="27"/>
    </row>
    <row r="45" spans="2:11" s="10" customFormat="1" ht="7.5" customHeight="1">
      <c r="B45" s="24"/>
      <c r="K45" s="27"/>
    </row>
    <row r="46" spans="2:11" s="10" customFormat="1" ht="15" customHeight="1">
      <c r="B46" s="24"/>
      <c r="C46" s="22" t="s">
        <v>17</v>
      </c>
      <c r="K46" s="27"/>
    </row>
    <row r="47" spans="2:11" s="10" customFormat="1" ht="16.5" customHeight="1">
      <c r="B47" s="24"/>
      <c r="E47" s="253" t="str">
        <f>$E$7</f>
        <v>ZŠ Březová, Děčín_4_Nábytek</v>
      </c>
      <c r="F47" s="219"/>
      <c r="G47" s="219"/>
      <c r="H47" s="219"/>
      <c r="K47" s="27"/>
    </row>
    <row r="48" spans="2:11" s="8" customFormat="1" ht="15.75" customHeight="1">
      <c r="B48" s="14"/>
      <c r="C48" s="22" t="s">
        <v>98</v>
      </c>
      <c r="K48" s="16"/>
    </row>
    <row r="49" spans="2:11" s="10" customFormat="1" ht="16.5" customHeight="1">
      <c r="B49" s="24"/>
      <c r="E49" s="253" t="s">
        <v>181</v>
      </c>
      <c r="F49" s="219"/>
      <c r="G49" s="219"/>
      <c r="H49" s="219"/>
      <c r="K49" s="27"/>
    </row>
    <row r="50" spans="2:11" s="10" customFormat="1" ht="15" customHeight="1">
      <c r="B50" s="24"/>
      <c r="C50" s="22" t="s">
        <v>100</v>
      </c>
      <c r="K50" s="27"/>
    </row>
    <row r="51" spans="2:11" s="10" customFormat="1" ht="19.5" customHeight="1">
      <c r="B51" s="24"/>
      <c r="E51" s="243" t="str">
        <f>$E$11</f>
        <v>03 - zěměpis_nábytek</v>
      </c>
      <c r="F51" s="219"/>
      <c r="G51" s="219"/>
      <c r="H51" s="219"/>
      <c r="K51" s="27"/>
    </row>
    <row r="52" spans="2:11" s="10" customFormat="1" ht="7.5" customHeight="1">
      <c r="B52" s="24"/>
      <c r="K52" s="27"/>
    </row>
    <row r="53" spans="2:11" s="10" customFormat="1" ht="18.75" customHeight="1">
      <c r="B53" s="24"/>
      <c r="C53" s="22" t="s">
        <v>23</v>
      </c>
      <c r="F53" s="20" t="str">
        <f>$F$14</f>
        <v>Děčín</v>
      </c>
      <c r="I53" s="22" t="s">
        <v>25</v>
      </c>
      <c r="J53" s="47" t="str">
        <f>IF($J$14="","",$J$14)</f>
        <v>27.01.2020</v>
      </c>
      <c r="K53" s="27"/>
    </row>
    <row r="54" spans="2:11" s="10" customFormat="1" ht="7.5" customHeight="1">
      <c r="B54" s="24"/>
      <c r="K54" s="27"/>
    </row>
    <row r="55" spans="2:11" s="10" customFormat="1" ht="15.75" customHeight="1">
      <c r="B55" s="24"/>
      <c r="C55" s="22" t="s">
        <v>29</v>
      </c>
      <c r="F55" s="20" t="str">
        <f>$E$17</f>
        <v xml:space="preserve"> </v>
      </c>
      <c r="I55" s="22" t="s">
        <v>35</v>
      </c>
      <c r="J55" s="20" t="str">
        <f>$E$23</f>
        <v xml:space="preserve"> </v>
      </c>
      <c r="K55" s="27"/>
    </row>
    <row r="56" spans="2:11" s="10" customFormat="1" ht="15" customHeight="1">
      <c r="B56" s="24"/>
      <c r="C56" s="22" t="s">
        <v>33</v>
      </c>
      <c r="F56" s="20" t="str">
        <f>IF($E$20="","",$E$20)</f>
        <v/>
      </c>
      <c r="K56" s="27"/>
    </row>
    <row r="57" spans="2:11" s="10" customFormat="1" ht="11.25" customHeight="1">
      <c r="B57" s="24"/>
      <c r="K57" s="27"/>
    </row>
    <row r="58" spans="2:11" s="10" customFormat="1" ht="30" customHeight="1">
      <c r="B58" s="24"/>
      <c r="C58" s="99" t="s">
        <v>103</v>
      </c>
      <c r="D58" s="32"/>
      <c r="E58" s="32"/>
      <c r="F58" s="32"/>
      <c r="G58" s="32"/>
      <c r="H58" s="32"/>
      <c r="I58" s="32"/>
      <c r="J58" s="100" t="s">
        <v>104</v>
      </c>
      <c r="K58" s="37"/>
    </row>
    <row r="59" spans="2:11" s="10" customFormat="1" ht="11.25" customHeight="1">
      <c r="B59" s="24"/>
      <c r="K59" s="27"/>
    </row>
    <row r="60" spans="2:47" s="10" customFormat="1" ht="30" customHeight="1">
      <c r="B60" s="24"/>
      <c r="C60" s="58" t="s">
        <v>105</v>
      </c>
      <c r="J60" s="59">
        <f>ROUND($J$84,2)</f>
        <v>0</v>
      </c>
      <c r="K60" s="27"/>
      <c r="AU60" s="10" t="s">
        <v>106</v>
      </c>
    </row>
    <row r="61" spans="2:11" s="65" customFormat="1" ht="25.5" customHeight="1">
      <c r="B61" s="101"/>
      <c r="D61" s="102" t="s">
        <v>107</v>
      </c>
      <c r="E61" s="102"/>
      <c r="F61" s="102"/>
      <c r="G61" s="102"/>
      <c r="H61" s="102"/>
      <c r="I61" s="102"/>
      <c r="J61" s="103">
        <f>ROUND($J$85,2)</f>
        <v>0</v>
      </c>
      <c r="K61" s="104"/>
    </row>
    <row r="62" spans="2:11" s="82" customFormat="1" ht="21" customHeight="1">
      <c r="B62" s="105"/>
      <c r="D62" s="106" t="s">
        <v>108</v>
      </c>
      <c r="E62" s="106"/>
      <c r="F62" s="106"/>
      <c r="G62" s="106"/>
      <c r="H62" s="106"/>
      <c r="I62" s="106"/>
      <c r="J62" s="107">
        <f>ROUND($J$86,2)</f>
        <v>0</v>
      </c>
      <c r="K62" s="108"/>
    </row>
    <row r="63" spans="2:11" s="10" customFormat="1" ht="22.5" customHeight="1">
      <c r="B63" s="24"/>
      <c r="K63" s="27"/>
    </row>
    <row r="64" spans="2:11" s="10" customFormat="1" ht="7.5" customHeight="1">
      <c r="B64" s="38"/>
      <c r="C64" s="39"/>
      <c r="D64" s="39"/>
      <c r="E64" s="39"/>
      <c r="F64" s="39"/>
      <c r="G64" s="39"/>
      <c r="H64" s="39"/>
      <c r="I64" s="39"/>
      <c r="J64" s="39"/>
      <c r="K64" s="40"/>
    </row>
    <row r="68" spans="2:12" s="10" customFormat="1" ht="7.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24"/>
    </row>
    <row r="69" spans="2:12" s="10" customFormat="1" ht="37.5" customHeight="1">
      <c r="B69" s="24"/>
      <c r="C69" s="15" t="s">
        <v>109</v>
      </c>
      <c r="L69" s="24"/>
    </row>
    <row r="70" spans="2:12" s="10" customFormat="1" ht="7.5" customHeight="1">
      <c r="B70" s="24"/>
      <c r="L70" s="24"/>
    </row>
    <row r="71" spans="2:12" s="10" customFormat="1" ht="15" customHeight="1">
      <c r="B71" s="24"/>
      <c r="C71" s="22" t="s">
        <v>17</v>
      </c>
      <c r="L71" s="24"/>
    </row>
    <row r="72" spans="2:12" s="10" customFormat="1" ht="16.5" customHeight="1">
      <c r="B72" s="24"/>
      <c r="E72" s="253" t="str">
        <f>$E$7</f>
        <v>ZŠ Březová, Děčín_4_Nábytek</v>
      </c>
      <c r="F72" s="219"/>
      <c r="G72" s="219"/>
      <c r="H72" s="219"/>
      <c r="L72" s="24"/>
    </row>
    <row r="73" spans="2:12" s="8" customFormat="1" ht="15.75" customHeight="1">
      <c r="B73" s="14"/>
      <c r="C73" s="22" t="s">
        <v>98</v>
      </c>
      <c r="L73" s="14"/>
    </row>
    <row r="74" spans="2:12" s="10" customFormat="1" ht="16.5" customHeight="1">
      <c r="B74" s="24"/>
      <c r="E74" s="253" t="s">
        <v>181</v>
      </c>
      <c r="F74" s="219"/>
      <c r="G74" s="219"/>
      <c r="H74" s="219"/>
      <c r="L74" s="24"/>
    </row>
    <row r="75" spans="2:12" s="10" customFormat="1" ht="15" customHeight="1">
      <c r="B75" s="24"/>
      <c r="C75" s="22" t="s">
        <v>100</v>
      </c>
      <c r="L75" s="24"/>
    </row>
    <row r="76" spans="2:12" s="10" customFormat="1" ht="19.5" customHeight="1">
      <c r="B76" s="24"/>
      <c r="E76" s="243" t="str">
        <f>$E$11</f>
        <v>03 - zěměpis_nábytek</v>
      </c>
      <c r="F76" s="219"/>
      <c r="G76" s="219"/>
      <c r="H76" s="219"/>
      <c r="L76" s="24"/>
    </row>
    <row r="77" spans="2:12" s="10" customFormat="1" ht="7.5" customHeight="1">
      <c r="B77" s="24"/>
      <c r="L77" s="24"/>
    </row>
    <row r="78" spans="2:12" s="10" customFormat="1" ht="18.75" customHeight="1">
      <c r="B78" s="24"/>
      <c r="C78" s="22" t="s">
        <v>23</v>
      </c>
      <c r="F78" s="20" t="str">
        <f>$F$14</f>
        <v>Děčín</v>
      </c>
      <c r="I78" s="22" t="s">
        <v>25</v>
      </c>
      <c r="J78" s="47" t="str">
        <f>IF($J$14="","",$J$14)</f>
        <v>27.01.2020</v>
      </c>
      <c r="L78" s="24"/>
    </row>
    <row r="79" spans="2:12" s="10" customFormat="1" ht="7.5" customHeight="1">
      <c r="B79" s="24"/>
      <c r="L79" s="24"/>
    </row>
    <row r="80" spans="2:12" s="10" customFormat="1" ht="15.75" customHeight="1">
      <c r="B80" s="24"/>
      <c r="C80" s="22" t="s">
        <v>29</v>
      </c>
      <c r="F80" s="20" t="str">
        <f>$E$17</f>
        <v xml:space="preserve"> </v>
      </c>
      <c r="I80" s="22" t="s">
        <v>35</v>
      </c>
      <c r="J80" s="20" t="str">
        <f>$E$23</f>
        <v xml:space="preserve"> </v>
      </c>
      <c r="L80" s="24"/>
    </row>
    <row r="81" spans="2:12" s="10" customFormat="1" ht="15" customHeight="1">
      <c r="B81" s="24"/>
      <c r="C81" s="22" t="s">
        <v>33</v>
      </c>
      <c r="F81" s="20" t="str">
        <f>IF($E$20="","",$E$20)</f>
        <v/>
      </c>
      <c r="L81" s="24"/>
    </row>
    <row r="82" spans="2:12" s="10" customFormat="1" ht="11.25" customHeight="1">
      <c r="B82" s="24"/>
      <c r="L82" s="24"/>
    </row>
    <row r="83" spans="2:20" s="113" customFormat="1" ht="30" customHeight="1">
      <c r="B83" s="109"/>
      <c r="C83" s="110" t="s">
        <v>110</v>
      </c>
      <c r="D83" s="111" t="s">
        <v>57</v>
      </c>
      <c r="E83" s="111" t="s">
        <v>53</v>
      </c>
      <c r="F83" s="111" t="s">
        <v>111</v>
      </c>
      <c r="G83" s="111" t="s">
        <v>112</v>
      </c>
      <c r="H83" s="111" t="s">
        <v>113</v>
      </c>
      <c r="I83" s="111" t="s">
        <v>114</v>
      </c>
      <c r="J83" s="111" t="s">
        <v>115</v>
      </c>
      <c r="K83" s="112" t="s">
        <v>116</v>
      </c>
      <c r="L83" s="109"/>
      <c r="M83" s="53" t="s">
        <v>117</v>
      </c>
      <c r="N83" s="54" t="s">
        <v>42</v>
      </c>
      <c r="O83" s="54" t="s">
        <v>118</v>
      </c>
      <c r="P83" s="54" t="s">
        <v>119</v>
      </c>
      <c r="Q83" s="54" t="s">
        <v>120</v>
      </c>
      <c r="R83" s="54" t="s">
        <v>121</v>
      </c>
      <c r="S83" s="54" t="s">
        <v>122</v>
      </c>
      <c r="T83" s="55" t="s">
        <v>123</v>
      </c>
    </row>
    <row r="84" spans="2:63" s="10" customFormat="1" ht="30" customHeight="1">
      <c r="B84" s="24"/>
      <c r="C84" s="58" t="s">
        <v>105</v>
      </c>
      <c r="J84" s="114">
        <f>$BK$84</f>
        <v>0</v>
      </c>
      <c r="L84" s="24"/>
      <c r="M84" s="57"/>
      <c r="N84" s="48"/>
      <c r="O84" s="48"/>
      <c r="P84" s="115">
        <f>$P$85</f>
        <v>0</v>
      </c>
      <c r="Q84" s="48"/>
      <c r="R84" s="115">
        <f>$R$85</f>
        <v>0</v>
      </c>
      <c r="S84" s="48"/>
      <c r="T84" s="116">
        <f>$T$85</f>
        <v>0</v>
      </c>
      <c r="AT84" s="10" t="s">
        <v>71</v>
      </c>
      <c r="AU84" s="10" t="s">
        <v>106</v>
      </c>
      <c r="BK84" s="117">
        <f>$BK$85</f>
        <v>0</v>
      </c>
    </row>
    <row r="85" spans="2:63" s="119" customFormat="1" ht="37.5" customHeight="1">
      <c r="B85" s="118"/>
      <c r="D85" s="120" t="s">
        <v>71</v>
      </c>
      <c r="E85" s="121" t="s">
        <v>124</v>
      </c>
      <c r="F85" s="121" t="s">
        <v>125</v>
      </c>
      <c r="J85" s="122">
        <f>$BK$85</f>
        <v>0</v>
      </c>
      <c r="L85" s="118"/>
      <c r="M85" s="123"/>
      <c r="P85" s="124">
        <f>$P$86</f>
        <v>0</v>
      </c>
      <c r="R85" s="124">
        <f>$R$86</f>
        <v>0</v>
      </c>
      <c r="T85" s="125">
        <f>$T$86</f>
        <v>0</v>
      </c>
      <c r="AR85" s="120" t="s">
        <v>22</v>
      </c>
      <c r="AT85" s="120" t="s">
        <v>71</v>
      </c>
      <c r="AU85" s="120" t="s">
        <v>72</v>
      </c>
      <c r="AY85" s="120" t="s">
        <v>126</v>
      </c>
      <c r="BK85" s="126">
        <f>$BK$86</f>
        <v>0</v>
      </c>
    </row>
    <row r="86" spans="2:63" s="119" customFormat="1" ht="21" customHeight="1">
      <c r="B86" s="118"/>
      <c r="D86" s="120" t="s">
        <v>71</v>
      </c>
      <c r="E86" s="127" t="s">
        <v>127</v>
      </c>
      <c r="F86" s="127" t="s">
        <v>128</v>
      </c>
      <c r="J86" s="128">
        <f>$BK$86</f>
        <v>0</v>
      </c>
      <c r="L86" s="118"/>
      <c r="M86" s="123"/>
      <c r="P86" s="124">
        <f>SUM($P$87:$P$98)</f>
        <v>0</v>
      </c>
      <c r="R86" s="124">
        <f>SUM($R$87:$R$98)</f>
        <v>0</v>
      </c>
      <c r="T86" s="125">
        <f>SUM($T$87:$T$98)</f>
        <v>0</v>
      </c>
      <c r="AR86" s="120" t="s">
        <v>22</v>
      </c>
      <c r="AT86" s="120" t="s">
        <v>71</v>
      </c>
      <c r="AU86" s="120" t="s">
        <v>22</v>
      </c>
      <c r="AY86" s="120" t="s">
        <v>126</v>
      </c>
      <c r="BK86" s="126">
        <f>SUM($BK$87:$BK$98)</f>
        <v>0</v>
      </c>
    </row>
    <row r="87" spans="2:65" s="10" customFormat="1" ht="39" customHeight="1">
      <c r="B87" s="24"/>
      <c r="C87" s="129" t="s">
        <v>22</v>
      </c>
      <c r="D87" s="129" t="s">
        <v>129</v>
      </c>
      <c r="E87" s="130" t="s">
        <v>176</v>
      </c>
      <c r="F87" s="131" t="s">
        <v>183</v>
      </c>
      <c r="G87" s="132" t="s">
        <v>132</v>
      </c>
      <c r="H87" s="133">
        <v>1</v>
      </c>
      <c r="I87" s="145"/>
      <c r="J87" s="134">
        <f>ROUND($I$87*$H$87,2)</f>
        <v>0</v>
      </c>
      <c r="K87" s="131"/>
      <c r="L87" s="24"/>
      <c r="M87" s="135"/>
      <c r="N87" s="136" t="s">
        <v>43</v>
      </c>
      <c r="Q87" s="137">
        <v>0</v>
      </c>
      <c r="R87" s="137">
        <f>$Q$87*$H$87</f>
        <v>0</v>
      </c>
      <c r="S87" s="137">
        <v>0</v>
      </c>
      <c r="T87" s="138">
        <f>$S$87*$H$87</f>
        <v>0</v>
      </c>
      <c r="AR87" s="89" t="s">
        <v>133</v>
      </c>
      <c r="AT87" s="89" t="s">
        <v>129</v>
      </c>
      <c r="AU87" s="89" t="s">
        <v>80</v>
      </c>
      <c r="AY87" s="10" t="s">
        <v>126</v>
      </c>
      <c r="BE87" s="139">
        <f>IF($N$87="základní",$J$87,0)</f>
        <v>0</v>
      </c>
      <c r="BF87" s="139">
        <f>IF($N$87="snížená",$J$87,0)</f>
        <v>0</v>
      </c>
      <c r="BG87" s="139">
        <f>IF($N$87="zákl. přenesená",$J$87,0)</f>
        <v>0</v>
      </c>
      <c r="BH87" s="139">
        <f>IF($N$87="sníž. přenesená",$J$87,0)</f>
        <v>0</v>
      </c>
      <c r="BI87" s="139">
        <f>IF($N$87="nulová",$J$87,0)</f>
        <v>0</v>
      </c>
      <c r="BJ87" s="89" t="s">
        <v>22</v>
      </c>
      <c r="BK87" s="139">
        <f>ROUND($I$87*$H$87,2)</f>
        <v>0</v>
      </c>
      <c r="BL87" s="89" t="s">
        <v>133</v>
      </c>
      <c r="BM87" s="89" t="s">
        <v>184</v>
      </c>
    </row>
    <row r="88" spans="2:47" s="10" customFormat="1" ht="97.5" customHeight="1">
      <c r="B88" s="24"/>
      <c r="D88" s="140" t="s">
        <v>135</v>
      </c>
      <c r="F88" s="141" t="s">
        <v>185</v>
      </c>
      <c r="L88" s="24"/>
      <c r="M88" s="50"/>
      <c r="T88" s="51"/>
      <c r="AT88" s="10" t="s">
        <v>135</v>
      </c>
      <c r="AU88" s="10" t="s">
        <v>80</v>
      </c>
    </row>
    <row r="89" spans="2:65" s="10" customFormat="1" ht="39" customHeight="1">
      <c r="B89" s="24"/>
      <c r="C89" s="129" t="s">
        <v>80</v>
      </c>
      <c r="D89" s="129" t="s">
        <v>129</v>
      </c>
      <c r="E89" s="130" t="s">
        <v>180</v>
      </c>
      <c r="F89" s="131" t="s">
        <v>186</v>
      </c>
      <c r="G89" s="132" t="s">
        <v>132</v>
      </c>
      <c r="H89" s="133">
        <v>15</v>
      </c>
      <c r="I89" s="145"/>
      <c r="J89" s="134">
        <f>ROUND($I$89*$H$89,2)</f>
        <v>0</v>
      </c>
      <c r="K89" s="131"/>
      <c r="L89" s="24"/>
      <c r="M89" s="135"/>
      <c r="N89" s="136" t="s">
        <v>43</v>
      </c>
      <c r="Q89" s="137">
        <v>0</v>
      </c>
      <c r="R89" s="137">
        <f>$Q$89*$H$89</f>
        <v>0</v>
      </c>
      <c r="S89" s="137">
        <v>0</v>
      </c>
      <c r="T89" s="138">
        <f>$S$89*$H$89</f>
        <v>0</v>
      </c>
      <c r="AR89" s="89" t="s">
        <v>133</v>
      </c>
      <c r="AT89" s="89" t="s">
        <v>129</v>
      </c>
      <c r="AU89" s="89" t="s">
        <v>80</v>
      </c>
      <c r="AY89" s="10" t="s">
        <v>126</v>
      </c>
      <c r="BE89" s="139">
        <f>IF($N$89="základní",$J$89,0)</f>
        <v>0</v>
      </c>
      <c r="BF89" s="139">
        <f>IF($N$89="snížená",$J$89,0)</f>
        <v>0</v>
      </c>
      <c r="BG89" s="139">
        <f>IF($N$89="zákl. přenesená",$J$89,0)</f>
        <v>0</v>
      </c>
      <c r="BH89" s="139">
        <f>IF($N$89="sníž. přenesená",$J$89,0)</f>
        <v>0</v>
      </c>
      <c r="BI89" s="139">
        <f>IF($N$89="nulová",$J$89,0)</f>
        <v>0</v>
      </c>
      <c r="BJ89" s="89" t="s">
        <v>22</v>
      </c>
      <c r="BK89" s="139">
        <f>ROUND($I$89*$H$89,2)</f>
        <v>0</v>
      </c>
      <c r="BL89" s="89" t="s">
        <v>133</v>
      </c>
      <c r="BM89" s="89" t="s">
        <v>187</v>
      </c>
    </row>
    <row r="90" spans="2:47" s="10" customFormat="1" ht="62.25" customHeight="1">
      <c r="B90" s="24"/>
      <c r="D90" s="140" t="s">
        <v>135</v>
      </c>
      <c r="F90" s="141" t="s">
        <v>188</v>
      </c>
      <c r="L90" s="24"/>
      <c r="M90" s="50"/>
      <c r="T90" s="51"/>
      <c r="AT90" s="10" t="s">
        <v>135</v>
      </c>
      <c r="AU90" s="10" t="s">
        <v>80</v>
      </c>
    </row>
    <row r="91" spans="2:65" s="10" customFormat="1" ht="39" customHeight="1">
      <c r="B91" s="24"/>
      <c r="C91" s="129" t="s">
        <v>141</v>
      </c>
      <c r="D91" s="129" t="s">
        <v>129</v>
      </c>
      <c r="E91" s="130" t="s">
        <v>189</v>
      </c>
      <c r="F91" s="131" t="s">
        <v>143</v>
      </c>
      <c r="G91" s="132" t="s">
        <v>132</v>
      </c>
      <c r="H91" s="133">
        <v>6</v>
      </c>
      <c r="I91" s="145"/>
      <c r="J91" s="134">
        <f>ROUND($I$91*$H$91,2)</f>
        <v>0</v>
      </c>
      <c r="K91" s="131"/>
      <c r="L91" s="24"/>
      <c r="M91" s="135"/>
      <c r="N91" s="136" t="s">
        <v>43</v>
      </c>
      <c r="Q91" s="137">
        <v>0</v>
      </c>
      <c r="R91" s="137">
        <f>$Q$91*$H$91</f>
        <v>0</v>
      </c>
      <c r="S91" s="137">
        <v>0</v>
      </c>
      <c r="T91" s="138">
        <f>$S$91*$H$91</f>
        <v>0</v>
      </c>
      <c r="AR91" s="89" t="s">
        <v>133</v>
      </c>
      <c r="AT91" s="89" t="s">
        <v>129</v>
      </c>
      <c r="AU91" s="89" t="s">
        <v>80</v>
      </c>
      <c r="AY91" s="10" t="s">
        <v>126</v>
      </c>
      <c r="BE91" s="139">
        <f>IF($N$91="základní",$J$91,0)</f>
        <v>0</v>
      </c>
      <c r="BF91" s="139">
        <f>IF($N$91="snížená",$J$91,0)</f>
        <v>0</v>
      </c>
      <c r="BG91" s="139">
        <f>IF($N$91="zákl. přenesená",$J$91,0)</f>
        <v>0</v>
      </c>
      <c r="BH91" s="139">
        <f>IF($N$91="sníž. přenesená",$J$91,0)</f>
        <v>0</v>
      </c>
      <c r="BI91" s="139">
        <f>IF($N$91="nulová",$J$91,0)</f>
        <v>0</v>
      </c>
      <c r="BJ91" s="89" t="s">
        <v>22</v>
      </c>
      <c r="BK91" s="139">
        <f>ROUND($I$91*$H$91,2)</f>
        <v>0</v>
      </c>
      <c r="BL91" s="89" t="s">
        <v>133</v>
      </c>
      <c r="BM91" s="89" t="s">
        <v>190</v>
      </c>
    </row>
    <row r="92" spans="2:47" s="10" customFormat="1" ht="50.25" customHeight="1">
      <c r="B92" s="24"/>
      <c r="D92" s="140" t="s">
        <v>135</v>
      </c>
      <c r="F92" s="141" t="s">
        <v>145</v>
      </c>
      <c r="L92" s="24"/>
      <c r="M92" s="50"/>
      <c r="T92" s="51"/>
      <c r="AT92" s="10" t="s">
        <v>135</v>
      </c>
      <c r="AU92" s="10" t="s">
        <v>80</v>
      </c>
    </row>
    <row r="93" spans="2:65" s="10" customFormat="1" ht="27" customHeight="1">
      <c r="B93" s="24"/>
      <c r="C93" s="129" t="s">
        <v>133</v>
      </c>
      <c r="D93" s="129" t="s">
        <v>129</v>
      </c>
      <c r="E93" s="130" t="s">
        <v>146</v>
      </c>
      <c r="F93" s="131" t="s">
        <v>147</v>
      </c>
      <c r="G93" s="132" t="s">
        <v>132</v>
      </c>
      <c r="H93" s="133">
        <v>1</v>
      </c>
      <c r="I93" s="145"/>
      <c r="J93" s="134">
        <f>ROUND($I$93*$H$93,2)</f>
        <v>0</v>
      </c>
      <c r="K93" s="131"/>
      <c r="L93" s="24"/>
      <c r="M93" s="135"/>
      <c r="N93" s="136" t="s">
        <v>43</v>
      </c>
      <c r="Q93" s="137">
        <v>0</v>
      </c>
      <c r="R93" s="137">
        <f>$Q$93*$H$93</f>
        <v>0</v>
      </c>
      <c r="S93" s="137">
        <v>0</v>
      </c>
      <c r="T93" s="138">
        <f>$S$93*$H$93</f>
        <v>0</v>
      </c>
      <c r="AR93" s="89" t="s">
        <v>133</v>
      </c>
      <c r="AT93" s="89" t="s">
        <v>129</v>
      </c>
      <c r="AU93" s="89" t="s">
        <v>80</v>
      </c>
      <c r="AY93" s="10" t="s">
        <v>126</v>
      </c>
      <c r="BE93" s="139">
        <f>IF($N$93="základní",$J$93,0)</f>
        <v>0</v>
      </c>
      <c r="BF93" s="139">
        <f>IF($N$93="snížená",$J$93,0)</f>
        <v>0</v>
      </c>
      <c r="BG93" s="139">
        <f>IF($N$93="zákl. přenesená",$J$93,0)</f>
        <v>0</v>
      </c>
      <c r="BH93" s="139">
        <f>IF($N$93="sníž. přenesená",$J$93,0)</f>
        <v>0</v>
      </c>
      <c r="BI93" s="139">
        <f>IF($N$93="nulová",$J$93,0)</f>
        <v>0</v>
      </c>
      <c r="BJ93" s="89" t="s">
        <v>22</v>
      </c>
      <c r="BK93" s="139">
        <f>ROUND($I$93*$H$93,2)</f>
        <v>0</v>
      </c>
      <c r="BL93" s="89" t="s">
        <v>133</v>
      </c>
      <c r="BM93" s="89" t="s">
        <v>178</v>
      </c>
    </row>
    <row r="94" spans="2:47" s="10" customFormat="1" ht="27" customHeight="1">
      <c r="B94" s="24"/>
      <c r="D94" s="140" t="s">
        <v>135</v>
      </c>
      <c r="F94" s="141" t="s">
        <v>147</v>
      </c>
      <c r="L94" s="24"/>
      <c r="M94" s="50"/>
      <c r="T94" s="51"/>
      <c r="AT94" s="10" t="s">
        <v>135</v>
      </c>
      <c r="AU94" s="10" t="s">
        <v>80</v>
      </c>
    </row>
    <row r="95" spans="2:65" s="10" customFormat="1" ht="39" customHeight="1">
      <c r="B95" s="24"/>
      <c r="C95" s="129" t="s">
        <v>149</v>
      </c>
      <c r="D95" s="129" t="s">
        <v>129</v>
      </c>
      <c r="E95" s="130" t="s">
        <v>167</v>
      </c>
      <c r="F95" s="131" t="s">
        <v>168</v>
      </c>
      <c r="G95" s="132" t="s">
        <v>132</v>
      </c>
      <c r="H95" s="133">
        <v>2</v>
      </c>
      <c r="I95" s="145"/>
      <c r="J95" s="134">
        <f>ROUND($I$95*$H$95,2)</f>
        <v>0</v>
      </c>
      <c r="K95" s="131"/>
      <c r="L95" s="24"/>
      <c r="M95" s="135"/>
      <c r="N95" s="136" t="s">
        <v>43</v>
      </c>
      <c r="Q95" s="137">
        <v>0</v>
      </c>
      <c r="R95" s="137">
        <f>$Q$95*$H$95</f>
        <v>0</v>
      </c>
      <c r="S95" s="137">
        <v>0</v>
      </c>
      <c r="T95" s="138">
        <f>$S$95*$H$95</f>
        <v>0</v>
      </c>
      <c r="AR95" s="89" t="s">
        <v>133</v>
      </c>
      <c r="AT95" s="89" t="s">
        <v>129</v>
      </c>
      <c r="AU95" s="89" t="s">
        <v>80</v>
      </c>
      <c r="AY95" s="10" t="s">
        <v>126</v>
      </c>
      <c r="BE95" s="139">
        <f>IF($N$95="základní",$J$95,0)</f>
        <v>0</v>
      </c>
      <c r="BF95" s="139">
        <f>IF($N$95="snížená",$J$95,0)</f>
        <v>0</v>
      </c>
      <c r="BG95" s="139">
        <f>IF($N$95="zákl. přenesená",$J$95,0)</f>
        <v>0</v>
      </c>
      <c r="BH95" s="139">
        <f>IF($N$95="sníž. přenesená",$J$95,0)</f>
        <v>0</v>
      </c>
      <c r="BI95" s="139">
        <f>IF($N$95="nulová",$J$95,0)</f>
        <v>0</v>
      </c>
      <c r="BJ95" s="89" t="s">
        <v>22</v>
      </c>
      <c r="BK95" s="139">
        <f>ROUND($I$95*$H$95,2)</f>
        <v>0</v>
      </c>
      <c r="BL95" s="89" t="s">
        <v>133</v>
      </c>
      <c r="BM95" s="89" t="s">
        <v>157</v>
      </c>
    </row>
    <row r="96" spans="2:47" s="10" customFormat="1" ht="27" customHeight="1">
      <c r="B96" s="24"/>
      <c r="D96" s="140" t="s">
        <v>135</v>
      </c>
      <c r="F96" s="141" t="s">
        <v>168</v>
      </c>
      <c r="L96" s="24"/>
      <c r="M96" s="50"/>
      <c r="T96" s="51"/>
      <c r="AT96" s="10" t="s">
        <v>135</v>
      </c>
      <c r="AU96" s="10" t="s">
        <v>80</v>
      </c>
    </row>
    <row r="97" spans="2:65" s="10" customFormat="1" ht="39" customHeight="1">
      <c r="B97" s="24"/>
      <c r="C97" s="129" t="s">
        <v>154</v>
      </c>
      <c r="D97" s="129" t="s">
        <v>129</v>
      </c>
      <c r="E97" s="130" t="s">
        <v>170</v>
      </c>
      <c r="F97" s="131" t="s">
        <v>171</v>
      </c>
      <c r="G97" s="132" t="s">
        <v>132</v>
      </c>
      <c r="H97" s="133">
        <v>30</v>
      </c>
      <c r="I97" s="145"/>
      <c r="J97" s="134">
        <f>ROUND($I$97*$H$97,2)</f>
        <v>0</v>
      </c>
      <c r="K97" s="131"/>
      <c r="L97" s="24"/>
      <c r="M97" s="135"/>
      <c r="N97" s="136" t="s">
        <v>43</v>
      </c>
      <c r="Q97" s="137">
        <v>0</v>
      </c>
      <c r="R97" s="137">
        <f>$Q$97*$H$97</f>
        <v>0</v>
      </c>
      <c r="S97" s="137">
        <v>0</v>
      </c>
      <c r="T97" s="138">
        <f>$S$97*$H$97</f>
        <v>0</v>
      </c>
      <c r="AR97" s="89" t="s">
        <v>133</v>
      </c>
      <c r="AT97" s="89" t="s">
        <v>129</v>
      </c>
      <c r="AU97" s="89" t="s">
        <v>80</v>
      </c>
      <c r="AY97" s="10" t="s">
        <v>126</v>
      </c>
      <c r="BE97" s="139">
        <f>IF($N$97="základní",$J$97,0)</f>
        <v>0</v>
      </c>
      <c r="BF97" s="139">
        <f>IF($N$97="snížená",$J$97,0)</f>
        <v>0</v>
      </c>
      <c r="BG97" s="139">
        <f>IF($N$97="zákl. přenesená",$J$97,0)</f>
        <v>0</v>
      </c>
      <c r="BH97" s="139">
        <f>IF($N$97="sníž. přenesená",$J$97,0)</f>
        <v>0</v>
      </c>
      <c r="BI97" s="139">
        <f>IF($N$97="nulová",$J$97,0)</f>
        <v>0</v>
      </c>
      <c r="BJ97" s="89" t="s">
        <v>22</v>
      </c>
      <c r="BK97" s="139">
        <f>ROUND($I$97*$H$97,2)</f>
        <v>0</v>
      </c>
      <c r="BL97" s="89" t="s">
        <v>133</v>
      </c>
      <c r="BM97" s="89" t="s">
        <v>161</v>
      </c>
    </row>
    <row r="98" spans="2:47" s="10" customFormat="1" ht="38.25" customHeight="1">
      <c r="B98" s="24"/>
      <c r="D98" s="140" t="s">
        <v>135</v>
      </c>
      <c r="F98" s="141" t="s">
        <v>173</v>
      </c>
      <c r="L98" s="24"/>
      <c r="M98" s="142"/>
      <c r="N98" s="143"/>
      <c r="O98" s="143"/>
      <c r="P98" s="143"/>
      <c r="Q98" s="143"/>
      <c r="R98" s="143"/>
      <c r="S98" s="143"/>
      <c r="T98" s="144"/>
      <c r="AT98" s="10" t="s">
        <v>135</v>
      </c>
      <c r="AU98" s="10" t="s">
        <v>80</v>
      </c>
    </row>
    <row r="99" spans="2:12" s="10" customFormat="1" ht="7.5" customHeight="1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24"/>
    </row>
    <row r="108" s="8" customFormat="1" ht="14.25" customHeight="1"/>
  </sheetData>
  <sheetProtection password="DBBB" sheet="1"/>
  <autoFilter ref="C83:K83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2:H72"/>
    <mergeCell ref="E74:H74"/>
    <mergeCell ref="E76:H7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07"/>
  <sheetViews>
    <sheetView showGridLines="0" workbookViewId="0" topLeftCell="A1">
      <selection activeCell="C24" sqref="C24:J24"/>
    </sheetView>
  </sheetViews>
  <sheetFormatPr defaultColWidth="9.33203125" defaultRowHeight="13.5"/>
  <cols>
    <col min="1" max="1" width="8.33203125" style="146" customWidth="1"/>
    <col min="2" max="2" width="1.66796875" style="146" customWidth="1"/>
    <col min="3" max="4" width="5" style="146" customWidth="1"/>
    <col min="5" max="5" width="11.66015625" style="146" customWidth="1"/>
    <col min="6" max="6" width="9.16015625" style="146" customWidth="1"/>
    <col min="7" max="7" width="5" style="146" customWidth="1"/>
    <col min="8" max="8" width="77.83203125" style="146" customWidth="1"/>
    <col min="9" max="10" width="20" style="146" customWidth="1"/>
    <col min="11" max="11" width="1.66796875" style="146" customWidth="1"/>
    <col min="12" max="16384" width="9.33203125" style="146" customWidth="1"/>
  </cols>
  <sheetData>
    <row r="1" ht="37.5" customHeight="1"/>
    <row r="2" spans="2:11" ht="7.5" customHeight="1">
      <c r="B2" s="147"/>
      <c r="C2" s="148"/>
      <c r="D2" s="148"/>
      <c r="E2" s="148"/>
      <c r="F2" s="148"/>
      <c r="G2" s="148"/>
      <c r="H2" s="148"/>
      <c r="I2" s="148"/>
      <c r="J2" s="148"/>
      <c r="K2" s="149"/>
    </row>
    <row r="3" spans="2:11" s="152" customFormat="1" ht="45" customHeight="1">
      <c r="B3" s="150"/>
      <c r="C3" s="256" t="s">
        <v>198</v>
      </c>
      <c r="D3" s="256"/>
      <c r="E3" s="256"/>
      <c r="F3" s="256"/>
      <c r="G3" s="256"/>
      <c r="H3" s="256"/>
      <c r="I3" s="256"/>
      <c r="J3" s="256"/>
      <c r="K3" s="151"/>
    </row>
    <row r="4" spans="2:11" ht="25.5" customHeight="1">
      <c r="B4" s="153"/>
      <c r="C4" s="257" t="s">
        <v>199</v>
      </c>
      <c r="D4" s="257"/>
      <c r="E4" s="257"/>
      <c r="F4" s="257"/>
      <c r="G4" s="257"/>
      <c r="H4" s="257"/>
      <c r="I4" s="257"/>
      <c r="J4" s="257"/>
      <c r="K4" s="154"/>
    </row>
    <row r="5" spans="2:11" ht="5.25" customHeight="1">
      <c r="B5" s="153"/>
      <c r="C5" s="155"/>
      <c r="D5" s="155"/>
      <c r="E5" s="155"/>
      <c r="F5" s="155"/>
      <c r="G5" s="155"/>
      <c r="H5" s="155"/>
      <c r="I5" s="155"/>
      <c r="J5" s="155"/>
      <c r="K5" s="154"/>
    </row>
    <row r="6" spans="2:11" ht="15" customHeight="1">
      <c r="B6" s="153"/>
      <c r="C6" s="258" t="s">
        <v>200</v>
      </c>
      <c r="D6" s="258"/>
      <c r="E6" s="258"/>
      <c r="F6" s="258"/>
      <c r="G6" s="258"/>
      <c r="H6" s="258"/>
      <c r="I6" s="258"/>
      <c r="J6" s="258"/>
      <c r="K6" s="154"/>
    </row>
    <row r="7" spans="2:11" ht="15" customHeight="1">
      <c r="B7" s="157"/>
      <c r="C7" s="258" t="s">
        <v>201</v>
      </c>
      <c r="D7" s="258"/>
      <c r="E7" s="258"/>
      <c r="F7" s="258"/>
      <c r="G7" s="258"/>
      <c r="H7" s="258"/>
      <c r="I7" s="258"/>
      <c r="J7" s="258"/>
      <c r="K7" s="154"/>
    </row>
    <row r="8" spans="2:11" ht="12.75" customHeight="1">
      <c r="B8" s="157"/>
      <c r="C8" s="156"/>
      <c r="D8" s="156"/>
      <c r="E8" s="156"/>
      <c r="F8" s="156"/>
      <c r="G8" s="156"/>
      <c r="H8" s="156"/>
      <c r="I8" s="156"/>
      <c r="J8" s="156"/>
      <c r="K8" s="154"/>
    </row>
    <row r="9" spans="2:11" ht="15" customHeight="1">
      <c r="B9" s="157"/>
      <c r="C9" s="258" t="s">
        <v>202</v>
      </c>
      <c r="D9" s="258"/>
      <c r="E9" s="258"/>
      <c r="F9" s="258"/>
      <c r="G9" s="258"/>
      <c r="H9" s="258"/>
      <c r="I9" s="258"/>
      <c r="J9" s="258"/>
      <c r="K9" s="154"/>
    </row>
    <row r="10" spans="2:11" ht="15" customHeight="1">
      <c r="B10" s="157"/>
      <c r="C10" s="156"/>
      <c r="D10" s="258" t="s">
        <v>203</v>
      </c>
      <c r="E10" s="258"/>
      <c r="F10" s="258"/>
      <c r="G10" s="258"/>
      <c r="H10" s="258"/>
      <c r="I10" s="258"/>
      <c r="J10" s="258"/>
      <c r="K10" s="154"/>
    </row>
    <row r="11" spans="2:11" ht="15" customHeight="1">
      <c r="B11" s="157"/>
      <c r="C11" s="158"/>
      <c r="D11" s="258" t="s">
        <v>204</v>
      </c>
      <c r="E11" s="258"/>
      <c r="F11" s="258"/>
      <c r="G11" s="258"/>
      <c r="H11" s="258"/>
      <c r="I11" s="258"/>
      <c r="J11" s="258"/>
      <c r="K11" s="154"/>
    </row>
    <row r="12" spans="2:11" ht="12.75" customHeight="1">
      <c r="B12" s="157"/>
      <c r="C12" s="158"/>
      <c r="D12" s="158"/>
      <c r="E12" s="158"/>
      <c r="F12" s="158"/>
      <c r="G12" s="158"/>
      <c r="H12" s="158"/>
      <c r="I12" s="158"/>
      <c r="J12" s="158"/>
      <c r="K12" s="154"/>
    </row>
    <row r="13" spans="2:11" ht="15" customHeight="1">
      <c r="B13" s="157"/>
      <c r="C13" s="158"/>
      <c r="D13" s="258" t="s">
        <v>205</v>
      </c>
      <c r="E13" s="258"/>
      <c r="F13" s="258"/>
      <c r="G13" s="258"/>
      <c r="H13" s="258"/>
      <c r="I13" s="258"/>
      <c r="J13" s="258"/>
      <c r="K13" s="154"/>
    </row>
    <row r="14" spans="2:11" ht="15" customHeight="1">
      <c r="B14" s="157"/>
      <c r="C14" s="158"/>
      <c r="D14" s="258" t="s">
        <v>206</v>
      </c>
      <c r="E14" s="258"/>
      <c r="F14" s="258"/>
      <c r="G14" s="258"/>
      <c r="H14" s="258"/>
      <c r="I14" s="258"/>
      <c r="J14" s="258"/>
      <c r="K14" s="154"/>
    </row>
    <row r="15" spans="2:11" ht="15" customHeight="1">
      <c r="B15" s="157"/>
      <c r="C15" s="158"/>
      <c r="D15" s="258" t="s">
        <v>207</v>
      </c>
      <c r="E15" s="258"/>
      <c r="F15" s="258"/>
      <c r="G15" s="258"/>
      <c r="H15" s="258"/>
      <c r="I15" s="258"/>
      <c r="J15" s="258"/>
      <c r="K15" s="154"/>
    </row>
    <row r="16" spans="2:11" ht="15" customHeight="1">
      <c r="B16" s="157"/>
      <c r="C16" s="158"/>
      <c r="D16" s="158"/>
      <c r="E16" s="159" t="s">
        <v>78</v>
      </c>
      <c r="F16" s="258" t="s">
        <v>208</v>
      </c>
      <c r="G16" s="258"/>
      <c r="H16" s="258"/>
      <c r="I16" s="258"/>
      <c r="J16" s="258"/>
      <c r="K16" s="154"/>
    </row>
    <row r="17" spans="2:11" ht="15" customHeight="1">
      <c r="B17" s="157"/>
      <c r="C17" s="158"/>
      <c r="D17" s="158"/>
      <c r="E17" s="159" t="s">
        <v>209</v>
      </c>
      <c r="F17" s="258" t="s">
        <v>210</v>
      </c>
      <c r="G17" s="258"/>
      <c r="H17" s="258"/>
      <c r="I17" s="258"/>
      <c r="J17" s="258"/>
      <c r="K17" s="154"/>
    </row>
    <row r="18" spans="2:11" ht="15" customHeight="1">
      <c r="B18" s="157"/>
      <c r="C18" s="158"/>
      <c r="D18" s="158"/>
      <c r="E18" s="159" t="s">
        <v>211</v>
      </c>
      <c r="F18" s="258" t="s">
        <v>212</v>
      </c>
      <c r="G18" s="258"/>
      <c r="H18" s="258"/>
      <c r="I18" s="258"/>
      <c r="J18" s="258"/>
      <c r="K18" s="154"/>
    </row>
    <row r="19" spans="2:11" ht="15" customHeight="1">
      <c r="B19" s="157"/>
      <c r="C19" s="158"/>
      <c r="D19" s="158"/>
      <c r="E19" s="159" t="s">
        <v>213</v>
      </c>
      <c r="F19" s="258" t="s">
        <v>214</v>
      </c>
      <c r="G19" s="258"/>
      <c r="H19" s="258"/>
      <c r="I19" s="258"/>
      <c r="J19" s="258"/>
      <c r="K19" s="154"/>
    </row>
    <row r="20" spans="2:11" ht="15" customHeight="1">
      <c r="B20" s="157"/>
      <c r="C20" s="158"/>
      <c r="D20" s="158"/>
      <c r="E20" s="159" t="s">
        <v>215</v>
      </c>
      <c r="F20" s="258" t="s">
        <v>216</v>
      </c>
      <c r="G20" s="258"/>
      <c r="H20" s="258"/>
      <c r="I20" s="258"/>
      <c r="J20" s="258"/>
      <c r="K20" s="154"/>
    </row>
    <row r="21" spans="2:11" ht="15" customHeight="1">
      <c r="B21" s="157"/>
      <c r="C21" s="158"/>
      <c r="D21" s="158"/>
      <c r="E21" s="159" t="s">
        <v>83</v>
      </c>
      <c r="F21" s="258" t="s">
        <v>217</v>
      </c>
      <c r="G21" s="258"/>
      <c r="H21" s="258"/>
      <c r="I21" s="258"/>
      <c r="J21" s="258"/>
      <c r="K21" s="154"/>
    </row>
    <row r="22" spans="2:11" ht="12.75" customHeight="1">
      <c r="B22" s="157"/>
      <c r="C22" s="158"/>
      <c r="D22" s="158"/>
      <c r="E22" s="158"/>
      <c r="F22" s="158"/>
      <c r="G22" s="158"/>
      <c r="H22" s="158"/>
      <c r="I22" s="158"/>
      <c r="J22" s="158"/>
      <c r="K22" s="154"/>
    </row>
    <row r="23" spans="2:11" ht="15" customHeight="1">
      <c r="B23" s="157"/>
      <c r="C23" s="258" t="s">
        <v>218</v>
      </c>
      <c r="D23" s="258"/>
      <c r="E23" s="258"/>
      <c r="F23" s="258"/>
      <c r="G23" s="258"/>
      <c r="H23" s="258"/>
      <c r="I23" s="258"/>
      <c r="J23" s="258"/>
      <c r="K23" s="154"/>
    </row>
    <row r="24" spans="2:11" ht="15" customHeight="1">
      <c r="B24" s="157"/>
      <c r="C24" s="258" t="s">
        <v>219</v>
      </c>
      <c r="D24" s="258"/>
      <c r="E24" s="258"/>
      <c r="F24" s="258"/>
      <c r="G24" s="258"/>
      <c r="H24" s="258"/>
      <c r="I24" s="258"/>
      <c r="J24" s="258"/>
      <c r="K24" s="154"/>
    </row>
    <row r="25" spans="2:11" ht="15" customHeight="1">
      <c r="B25" s="157"/>
      <c r="C25" s="156"/>
      <c r="D25" s="258" t="s">
        <v>220</v>
      </c>
      <c r="E25" s="258"/>
      <c r="F25" s="258"/>
      <c r="G25" s="258"/>
      <c r="H25" s="258"/>
      <c r="I25" s="258"/>
      <c r="J25" s="258"/>
      <c r="K25" s="154"/>
    </row>
    <row r="26" spans="2:11" ht="15" customHeight="1">
      <c r="B26" s="157"/>
      <c r="C26" s="158"/>
      <c r="D26" s="258" t="s">
        <v>221</v>
      </c>
      <c r="E26" s="258"/>
      <c r="F26" s="258"/>
      <c r="G26" s="258"/>
      <c r="H26" s="258"/>
      <c r="I26" s="258"/>
      <c r="J26" s="258"/>
      <c r="K26" s="154"/>
    </row>
    <row r="27" spans="2:11" ht="12.75" customHeight="1">
      <c r="B27" s="157"/>
      <c r="C27" s="158"/>
      <c r="D27" s="158"/>
      <c r="E27" s="158"/>
      <c r="F27" s="158"/>
      <c r="G27" s="158"/>
      <c r="H27" s="158"/>
      <c r="I27" s="158"/>
      <c r="J27" s="158"/>
      <c r="K27" s="154"/>
    </row>
    <row r="28" spans="2:11" ht="15" customHeight="1">
      <c r="B28" s="157"/>
      <c r="C28" s="158"/>
      <c r="D28" s="258" t="s">
        <v>222</v>
      </c>
      <c r="E28" s="258"/>
      <c r="F28" s="258"/>
      <c r="G28" s="258"/>
      <c r="H28" s="258"/>
      <c r="I28" s="258"/>
      <c r="J28" s="258"/>
      <c r="K28" s="154"/>
    </row>
    <row r="29" spans="2:11" ht="15" customHeight="1">
      <c r="B29" s="157"/>
      <c r="C29" s="158"/>
      <c r="D29" s="258" t="s">
        <v>223</v>
      </c>
      <c r="E29" s="258"/>
      <c r="F29" s="258"/>
      <c r="G29" s="258"/>
      <c r="H29" s="258"/>
      <c r="I29" s="258"/>
      <c r="J29" s="258"/>
      <c r="K29" s="154"/>
    </row>
    <row r="30" spans="2:11" ht="12.75" customHeight="1">
      <c r="B30" s="157"/>
      <c r="C30" s="158"/>
      <c r="D30" s="158"/>
      <c r="E30" s="158"/>
      <c r="F30" s="158"/>
      <c r="G30" s="158"/>
      <c r="H30" s="158"/>
      <c r="I30" s="158"/>
      <c r="J30" s="158"/>
      <c r="K30" s="154"/>
    </row>
    <row r="31" spans="2:11" ht="15" customHeight="1">
      <c r="B31" s="157"/>
      <c r="C31" s="158"/>
      <c r="D31" s="258" t="s">
        <v>224</v>
      </c>
      <c r="E31" s="258"/>
      <c r="F31" s="258"/>
      <c r="G31" s="258"/>
      <c r="H31" s="258"/>
      <c r="I31" s="258"/>
      <c r="J31" s="258"/>
      <c r="K31" s="154"/>
    </row>
    <row r="32" spans="2:11" ht="15" customHeight="1">
      <c r="B32" s="157"/>
      <c r="C32" s="158"/>
      <c r="D32" s="258" t="s">
        <v>225</v>
      </c>
      <c r="E32" s="258"/>
      <c r="F32" s="258"/>
      <c r="G32" s="258"/>
      <c r="H32" s="258"/>
      <c r="I32" s="258"/>
      <c r="J32" s="258"/>
      <c r="K32" s="154"/>
    </row>
    <row r="33" spans="2:11" ht="15" customHeight="1">
      <c r="B33" s="157"/>
      <c r="C33" s="158"/>
      <c r="D33" s="258" t="s">
        <v>226</v>
      </c>
      <c r="E33" s="258"/>
      <c r="F33" s="258"/>
      <c r="G33" s="258"/>
      <c r="H33" s="258"/>
      <c r="I33" s="258"/>
      <c r="J33" s="258"/>
      <c r="K33" s="154"/>
    </row>
    <row r="34" spans="2:11" ht="15" customHeight="1">
      <c r="B34" s="157"/>
      <c r="C34" s="158"/>
      <c r="D34" s="156"/>
      <c r="E34" s="160" t="s">
        <v>110</v>
      </c>
      <c r="F34" s="156"/>
      <c r="G34" s="258" t="s">
        <v>227</v>
      </c>
      <c r="H34" s="258"/>
      <c r="I34" s="258"/>
      <c r="J34" s="258"/>
      <c r="K34" s="154"/>
    </row>
    <row r="35" spans="2:11" ht="30.75" customHeight="1">
      <c r="B35" s="157"/>
      <c r="C35" s="158"/>
      <c r="D35" s="156"/>
      <c r="E35" s="160" t="s">
        <v>228</v>
      </c>
      <c r="F35" s="156"/>
      <c r="G35" s="258" t="s">
        <v>229</v>
      </c>
      <c r="H35" s="258"/>
      <c r="I35" s="258"/>
      <c r="J35" s="258"/>
      <c r="K35" s="154"/>
    </row>
    <row r="36" spans="2:11" ht="15" customHeight="1">
      <c r="B36" s="157"/>
      <c r="C36" s="158"/>
      <c r="D36" s="156"/>
      <c r="E36" s="160" t="s">
        <v>53</v>
      </c>
      <c r="F36" s="156"/>
      <c r="G36" s="258" t="s">
        <v>230</v>
      </c>
      <c r="H36" s="258"/>
      <c r="I36" s="258"/>
      <c r="J36" s="258"/>
      <c r="K36" s="154"/>
    </row>
    <row r="37" spans="2:11" ht="15" customHeight="1">
      <c r="B37" s="157"/>
      <c r="C37" s="158"/>
      <c r="D37" s="156"/>
      <c r="E37" s="160" t="s">
        <v>111</v>
      </c>
      <c r="F37" s="156"/>
      <c r="G37" s="258" t="s">
        <v>231</v>
      </c>
      <c r="H37" s="258"/>
      <c r="I37" s="258"/>
      <c r="J37" s="258"/>
      <c r="K37" s="154"/>
    </row>
    <row r="38" spans="2:11" ht="15" customHeight="1">
      <c r="B38" s="157"/>
      <c r="C38" s="158"/>
      <c r="D38" s="156"/>
      <c r="E38" s="160" t="s">
        <v>112</v>
      </c>
      <c r="F38" s="156"/>
      <c r="G38" s="258" t="s">
        <v>232</v>
      </c>
      <c r="H38" s="258"/>
      <c r="I38" s="258"/>
      <c r="J38" s="258"/>
      <c r="K38" s="154"/>
    </row>
    <row r="39" spans="2:11" ht="15" customHeight="1">
      <c r="B39" s="157"/>
      <c r="C39" s="158"/>
      <c r="D39" s="156"/>
      <c r="E39" s="160" t="s">
        <v>113</v>
      </c>
      <c r="F39" s="156"/>
      <c r="G39" s="258" t="s">
        <v>233</v>
      </c>
      <c r="H39" s="258"/>
      <c r="I39" s="258"/>
      <c r="J39" s="258"/>
      <c r="K39" s="154"/>
    </row>
    <row r="40" spans="2:11" ht="15" customHeight="1">
      <c r="B40" s="157"/>
      <c r="C40" s="158"/>
      <c r="D40" s="156"/>
      <c r="E40" s="160" t="s">
        <v>234</v>
      </c>
      <c r="F40" s="156"/>
      <c r="G40" s="258" t="s">
        <v>235</v>
      </c>
      <c r="H40" s="258"/>
      <c r="I40" s="258"/>
      <c r="J40" s="258"/>
      <c r="K40" s="154"/>
    </row>
    <row r="41" spans="2:11" ht="15" customHeight="1">
      <c r="B41" s="157"/>
      <c r="C41" s="158"/>
      <c r="D41" s="156"/>
      <c r="E41" s="160"/>
      <c r="F41" s="156"/>
      <c r="G41" s="258" t="s">
        <v>236</v>
      </c>
      <c r="H41" s="258"/>
      <c r="I41" s="258"/>
      <c r="J41" s="258"/>
      <c r="K41" s="154"/>
    </row>
    <row r="42" spans="2:11" ht="15" customHeight="1">
      <c r="B42" s="157"/>
      <c r="C42" s="158"/>
      <c r="D42" s="156"/>
      <c r="E42" s="160" t="s">
        <v>237</v>
      </c>
      <c r="F42" s="156"/>
      <c r="G42" s="258" t="s">
        <v>238</v>
      </c>
      <c r="H42" s="258"/>
      <c r="I42" s="258"/>
      <c r="J42" s="258"/>
      <c r="K42" s="154"/>
    </row>
    <row r="43" spans="2:11" ht="15" customHeight="1">
      <c r="B43" s="157"/>
      <c r="C43" s="158"/>
      <c r="D43" s="156"/>
      <c r="E43" s="160" t="s">
        <v>116</v>
      </c>
      <c r="F43" s="156"/>
      <c r="G43" s="258" t="s">
        <v>239</v>
      </c>
      <c r="H43" s="258"/>
      <c r="I43" s="258"/>
      <c r="J43" s="258"/>
      <c r="K43" s="154"/>
    </row>
    <row r="44" spans="2:11" ht="12.75" customHeight="1">
      <c r="B44" s="157"/>
      <c r="C44" s="158"/>
      <c r="D44" s="156"/>
      <c r="E44" s="156"/>
      <c r="F44" s="156"/>
      <c r="G44" s="156"/>
      <c r="H44" s="156"/>
      <c r="I44" s="156"/>
      <c r="J44" s="156"/>
      <c r="K44" s="154"/>
    </row>
    <row r="45" spans="2:11" ht="15" customHeight="1">
      <c r="B45" s="157"/>
      <c r="C45" s="158"/>
      <c r="D45" s="258" t="s">
        <v>240</v>
      </c>
      <c r="E45" s="258"/>
      <c r="F45" s="258"/>
      <c r="G45" s="258"/>
      <c r="H45" s="258"/>
      <c r="I45" s="258"/>
      <c r="J45" s="258"/>
      <c r="K45" s="154"/>
    </row>
    <row r="46" spans="2:11" ht="15" customHeight="1">
      <c r="B46" s="157"/>
      <c r="C46" s="158"/>
      <c r="D46" s="158"/>
      <c r="E46" s="258" t="s">
        <v>241</v>
      </c>
      <c r="F46" s="258"/>
      <c r="G46" s="258"/>
      <c r="H46" s="258"/>
      <c r="I46" s="258"/>
      <c r="J46" s="258"/>
      <c r="K46" s="154"/>
    </row>
    <row r="47" spans="2:11" ht="15" customHeight="1">
      <c r="B47" s="157"/>
      <c r="C47" s="158"/>
      <c r="D47" s="158"/>
      <c r="E47" s="258" t="s">
        <v>242</v>
      </c>
      <c r="F47" s="258"/>
      <c r="G47" s="258"/>
      <c r="H47" s="258"/>
      <c r="I47" s="258"/>
      <c r="J47" s="258"/>
      <c r="K47" s="154"/>
    </row>
    <row r="48" spans="2:11" ht="15" customHeight="1">
      <c r="B48" s="157"/>
      <c r="C48" s="158"/>
      <c r="D48" s="158"/>
      <c r="E48" s="258" t="s">
        <v>243</v>
      </c>
      <c r="F48" s="258"/>
      <c r="G48" s="258"/>
      <c r="H48" s="258"/>
      <c r="I48" s="258"/>
      <c r="J48" s="258"/>
      <c r="K48" s="154"/>
    </row>
    <row r="49" spans="2:11" ht="15" customHeight="1">
      <c r="B49" s="157"/>
      <c r="C49" s="158"/>
      <c r="D49" s="258" t="s">
        <v>244</v>
      </c>
      <c r="E49" s="258"/>
      <c r="F49" s="258"/>
      <c r="G49" s="258"/>
      <c r="H49" s="258"/>
      <c r="I49" s="258"/>
      <c r="J49" s="258"/>
      <c r="K49" s="154"/>
    </row>
    <row r="50" spans="2:11" ht="25.5" customHeight="1">
      <c r="B50" s="153"/>
      <c r="C50" s="257" t="s">
        <v>245</v>
      </c>
      <c r="D50" s="257"/>
      <c r="E50" s="257"/>
      <c r="F50" s="257"/>
      <c r="G50" s="257"/>
      <c r="H50" s="257"/>
      <c r="I50" s="257"/>
      <c r="J50" s="257"/>
      <c r="K50" s="154"/>
    </row>
    <row r="51" spans="2:11" ht="5.25" customHeight="1">
      <c r="B51" s="153"/>
      <c r="C51" s="155"/>
      <c r="D51" s="155"/>
      <c r="E51" s="155"/>
      <c r="F51" s="155"/>
      <c r="G51" s="155"/>
      <c r="H51" s="155"/>
      <c r="I51" s="155"/>
      <c r="J51" s="155"/>
      <c r="K51" s="154"/>
    </row>
    <row r="52" spans="2:11" ht="15" customHeight="1">
      <c r="B52" s="153"/>
      <c r="C52" s="258" t="s">
        <v>246</v>
      </c>
      <c r="D52" s="258"/>
      <c r="E52" s="258"/>
      <c r="F52" s="258"/>
      <c r="G52" s="258"/>
      <c r="H52" s="258"/>
      <c r="I52" s="258"/>
      <c r="J52" s="258"/>
      <c r="K52" s="154"/>
    </row>
    <row r="53" spans="2:11" ht="15" customHeight="1">
      <c r="B53" s="153"/>
      <c r="C53" s="258" t="s">
        <v>247</v>
      </c>
      <c r="D53" s="258"/>
      <c r="E53" s="258"/>
      <c r="F53" s="258"/>
      <c r="G53" s="258"/>
      <c r="H53" s="258"/>
      <c r="I53" s="258"/>
      <c r="J53" s="258"/>
      <c r="K53" s="154"/>
    </row>
    <row r="54" spans="2:11" ht="12.75" customHeight="1">
      <c r="B54" s="153"/>
      <c r="C54" s="156"/>
      <c r="D54" s="156"/>
      <c r="E54" s="156"/>
      <c r="F54" s="156"/>
      <c r="G54" s="156"/>
      <c r="H54" s="156"/>
      <c r="I54" s="156"/>
      <c r="J54" s="156"/>
      <c r="K54" s="154"/>
    </row>
    <row r="55" spans="2:11" ht="15" customHeight="1">
      <c r="B55" s="153"/>
      <c r="C55" s="258" t="s">
        <v>248</v>
      </c>
      <c r="D55" s="258"/>
      <c r="E55" s="258"/>
      <c r="F55" s="258"/>
      <c r="G55" s="258"/>
      <c r="H55" s="258"/>
      <c r="I55" s="258"/>
      <c r="J55" s="258"/>
      <c r="K55" s="154"/>
    </row>
    <row r="56" spans="2:11" ht="15" customHeight="1">
      <c r="B56" s="153"/>
      <c r="C56" s="158"/>
      <c r="D56" s="258" t="s">
        <v>249</v>
      </c>
      <c r="E56" s="258"/>
      <c r="F56" s="258"/>
      <c r="G56" s="258"/>
      <c r="H56" s="258"/>
      <c r="I56" s="258"/>
      <c r="J56" s="258"/>
      <c r="K56" s="154"/>
    </row>
    <row r="57" spans="2:11" ht="15" customHeight="1">
      <c r="B57" s="153"/>
      <c r="C57" s="158"/>
      <c r="D57" s="258" t="s">
        <v>250</v>
      </c>
      <c r="E57" s="258"/>
      <c r="F57" s="258"/>
      <c r="G57" s="258"/>
      <c r="H57" s="258"/>
      <c r="I57" s="258"/>
      <c r="J57" s="258"/>
      <c r="K57" s="154"/>
    </row>
    <row r="58" spans="2:11" ht="15" customHeight="1">
      <c r="B58" s="153"/>
      <c r="C58" s="158"/>
      <c r="D58" s="258" t="s">
        <v>251</v>
      </c>
      <c r="E58" s="258"/>
      <c r="F58" s="258"/>
      <c r="G58" s="258"/>
      <c r="H58" s="258"/>
      <c r="I58" s="258"/>
      <c r="J58" s="258"/>
      <c r="K58" s="154"/>
    </row>
    <row r="59" spans="2:11" ht="15" customHeight="1">
      <c r="B59" s="153"/>
      <c r="C59" s="158"/>
      <c r="D59" s="258" t="s">
        <v>252</v>
      </c>
      <c r="E59" s="258"/>
      <c r="F59" s="258"/>
      <c r="G59" s="258"/>
      <c r="H59" s="258"/>
      <c r="I59" s="258"/>
      <c r="J59" s="258"/>
      <c r="K59" s="154"/>
    </row>
    <row r="60" spans="2:11" ht="15" customHeight="1">
      <c r="B60" s="153"/>
      <c r="C60" s="158"/>
      <c r="D60" s="259" t="s">
        <v>253</v>
      </c>
      <c r="E60" s="259"/>
      <c r="F60" s="259"/>
      <c r="G60" s="259"/>
      <c r="H60" s="259"/>
      <c r="I60" s="259"/>
      <c r="J60" s="259"/>
      <c r="K60" s="154"/>
    </row>
    <row r="61" spans="2:11" ht="15" customHeight="1">
      <c r="B61" s="153"/>
      <c r="C61" s="158"/>
      <c r="D61" s="258" t="s">
        <v>254</v>
      </c>
      <c r="E61" s="258"/>
      <c r="F61" s="258"/>
      <c r="G61" s="258"/>
      <c r="H61" s="258"/>
      <c r="I61" s="258"/>
      <c r="J61" s="258"/>
      <c r="K61" s="154"/>
    </row>
    <row r="62" spans="2:11" ht="12.75" customHeight="1">
      <c r="B62" s="153"/>
      <c r="C62" s="158"/>
      <c r="D62" s="158"/>
      <c r="E62" s="161"/>
      <c r="F62" s="158"/>
      <c r="G62" s="158"/>
      <c r="H62" s="158"/>
      <c r="I62" s="158"/>
      <c r="J62" s="158"/>
      <c r="K62" s="154"/>
    </row>
    <row r="63" spans="2:11" ht="15" customHeight="1">
      <c r="B63" s="153"/>
      <c r="C63" s="158"/>
      <c r="D63" s="258" t="s">
        <v>255</v>
      </c>
      <c r="E63" s="258"/>
      <c r="F63" s="258"/>
      <c r="G63" s="258"/>
      <c r="H63" s="258"/>
      <c r="I63" s="258"/>
      <c r="J63" s="258"/>
      <c r="K63" s="154"/>
    </row>
    <row r="64" spans="2:11" ht="15" customHeight="1">
      <c r="B64" s="153"/>
      <c r="C64" s="158"/>
      <c r="D64" s="259" t="s">
        <v>256</v>
      </c>
      <c r="E64" s="259"/>
      <c r="F64" s="259"/>
      <c r="G64" s="259"/>
      <c r="H64" s="259"/>
      <c r="I64" s="259"/>
      <c r="J64" s="259"/>
      <c r="K64" s="154"/>
    </row>
    <row r="65" spans="2:11" ht="15" customHeight="1">
      <c r="B65" s="153"/>
      <c r="C65" s="158"/>
      <c r="D65" s="258" t="s">
        <v>257</v>
      </c>
      <c r="E65" s="258"/>
      <c r="F65" s="258"/>
      <c r="G65" s="258"/>
      <c r="H65" s="258"/>
      <c r="I65" s="258"/>
      <c r="J65" s="258"/>
      <c r="K65" s="154"/>
    </row>
    <row r="66" spans="2:11" ht="15" customHeight="1">
      <c r="B66" s="153"/>
      <c r="C66" s="158"/>
      <c r="D66" s="258" t="s">
        <v>258</v>
      </c>
      <c r="E66" s="258"/>
      <c r="F66" s="258"/>
      <c r="G66" s="258"/>
      <c r="H66" s="258"/>
      <c r="I66" s="258"/>
      <c r="J66" s="258"/>
      <c r="K66" s="154"/>
    </row>
    <row r="67" spans="2:11" ht="15" customHeight="1">
      <c r="B67" s="153"/>
      <c r="C67" s="158"/>
      <c r="D67" s="258" t="s">
        <v>259</v>
      </c>
      <c r="E67" s="258"/>
      <c r="F67" s="258"/>
      <c r="G67" s="258"/>
      <c r="H67" s="258"/>
      <c r="I67" s="258"/>
      <c r="J67" s="258"/>
      <c r="K67" s="154"/>
    </row>
    <row r="68" spans="2:11" ht="15" customHeight="1">
      <c r="B68" s="153"/>
      <c r="C68" s="158"/>
      <c r="D68" s="258" t="s">
        <v>260</v>
      </c>
      <c r="E68" s="258"/>
      <c r="F68" s="258"/>
      <c r="G68" s="258"/>
      <c r="H68" s="258"/>
      <c r="I68" s="258"/>
      <c r="J68" s="258"/>
      <c r="K68" s="154"/>
    </row>
    <row r="69" spans="2:11" ht="12.75" customHeight="1">
      <c r="B69" s="162"/>
      <c r="C69" s="163"/>
      <c r="D69" s="163"/>
      <c r="E69" s="163"/>
      <c r="F69" s="163"/>
      <c r="G69" s="163"/>
      <c r="H69" s="163"/>
      <c r="I69" s="163"/>
      <c r="J69" s="163"/>
      <c r="K69" s="164"/>
    </row>
    <row r="70" spans="2:11" ht="18.75" customHeight="1">
      <c r="B70" s="165"/>
      <c r="C70" s="165"/>
      <c r="D70" s="165"/>
      <c r="E70" s="165"/>
      <c r="F70" s="165"/>
      <c r="G70" s="165"/>
      <c r="H70" s="165"/>
      <c r="I70" s="165"/>
      <c r="J70" s="165"/>
      <c r="K70" s="165"/>
    </row>
    <row r="71" spans="2:11" ht="18.75" customHeight="1">
      <c r="B71" s="165"/>
      <c r="C71" s="165"/>
      <c r="D71" s="165"/>
      <c r="E71" s="165"/>
      <c r="F71" s="165"/>
      <c r="G71" s="165"/>
      <c r="H71" s="165"/>
      <c r="I71" s="165"/>
      <c r="J71" s="165"/>
      <c r="K71" s="165"/>
    </row>
    <row r="72" spans="2:11" ht="7.5" customHeight="1">
      <c r="B72" s="166"/>
      <c r="C72" s="167"/>
      <c r="D72" s="167"/>
      <c r="E72" s="167"/>
      <c r="F72" s="167"/>
      <c r="G72" s="167"/>
      <c r="H72" s="167"/>
      <c r="I72" s="167"/>
      <c r="J72" s="167"/>
      <c r="K72" s="168"/>
    </row>
    <row r="73" spans="2:11" ht="45" customHeight="1">
      <c r="B73" s="169"/>
      <c r="C73" s="260" t="s">
        <v>197</v>
      </c>
      <c r="D73" s="260"/>
      <c r="E73" s="260"/>
      <c r="F73" s="260"/>
      <c r="G73" s="260"/>
      <c r="H73" s="260"/>
      <c r="I73" s="260"/>
      <c r="J73" s="260"/>
      <c r="K73" s="170"/>
    </row>
    <row r="74" spans="2:11" ht="17.25" customHeight="1">
      <c r="B74" s="169"/>
      <c r="C74" s="171" t="s">
        <v>261</v>
      </c>
      <c r="D74" s="171"/>
      <c r="E74" s="171"/>
      <c r="F74" s="171" t="s">
        <v>262</v>
      </c>
      <c r="G74" s="172"/>
      <c r="H74" s="171" t="s">
        <v>111</v>
      </c>
      <c r="I74" s="171" t="s">
        <v>57</v>
      </c>
      <c r="J74" s="171" t="s">
        <v>263</v>
      </c>
      <c r="K74" s="170"/>
    </row>
    <row r="75" spans="2:11" ht="17.25" customHeight="1">
      <c r="B75" s="169"/>
      <c r="C75" s="173" t="s">
        <v>264</v>
      </c>
      <c r="D75" s="173"/>
      <c r="E75" s="173"/>
      <c r="F75" s="174" t="s">
        <v>265</v>
      </c>
      <c r="G75" s="175"/>
      <c r="H75" s="173"/>
      <c r="I75" s="173"/>
      <c r="J75" s="173" t="s">
        <v>266</v>
      </c>
      <c r="K75" s="170"/>
    </row>
    <row r="76" spans="2:11" ht="5.25" customHeight="1">
      <c r="B76" s="169"/>
      <c r="C76" s="176"/>
      <c r="D76" s="176"/>
      <c r="E76" s="176"/>
      <c r="F76" s="176"/>
      <c r="G76" s="160"/>
      <c r="H76" s="176"/>
      <c r="I76" s="176"/>
      <c r="J76" s="176"/>
      <c r="K76" s="170"/>
    </row>
    <row r="77" spans="2:11" ht="15" customHeight="1">
      <c r="B77" s="169"/>
      <c r="C77" s="160" t="s">
        <v>53</v>
      </c>
      <c r="D77" s="176"/>
      <c r="E77" s="176"/>
      <c r="F77" s="177" t="s">
        <v>267</v>
      </c>
      <c r="G77" s="160"/>
      <c r="H77" s="160" t="s">
        <v>268</v>
      </c>
      <c r="I77" s="160" t="s">
        <v>269</v>
      </c>
      <c r="J77" s="160">
        <v>20</v>
      </c>
      <c r="K77" s="170"/>
    </row>
    <row r="78" spans="2:11" ht="15" customHeight="1">
      <c r="B78" s="169"/>
      <c r="C78" s="160" t="s">
        <v>270</v>
      </c>
      <c r="D78" s="160"/>
      <c r="E78" s="160"/>
      <c r="F78" s="177" t="s">
        <v>267</v>
      </c>
      <c r="G78" s="160"/>
      <c r="H78" s="160" t="s">
        <v>271</v>
      </c>
      <c r="I78" s="160" t="s">
        <v>269</v>
      </c>
      <c r="J78" s="160">
        <v>120</v>
      </c>
      <c r="K78" s="170"/>
    </row>
    <row r="79" spans="2:11" ht="15" customHeight="1">
      <c r="B79" s="178"/>
      <c r="C79" s="160" t="s">
        <v>272</v>
      </c>
      <c r="D79" s="160"/>
      <c r="E79" s="160"/>
      <c r="F79" s="177" t="s">
        <v>273</v>
      </c>
      <c r="G79" s="160"/>
      <c r="H79" s="160" t="s">
        <v>274</v>
      </c>
      <c r="I79" s="160" t="s">
        <v>269</v>
      </c>
      <c r="J79" s="160">
        <v>50</v>
      </c>
      <c r="K79" s="170"/>
    </row>
    <row r="80" spans="2:11" ht="15" customHeight="1">
      <c r="B80" s="178"/>
      <c r="C80" s="160" t="s">
        <v>275</v>
      </c>
      <c r="D80" s="160"/>
      <c r="E80" s="160"/>
      <c r="F80" s="177" t="s">
        <v>267</v>
      </c>
      <c r="G80" s="160"/>
      <c r="H80" s="160" t="s">
        <v>276</v>
      </c>
      <c r="I80" s="160" t="s">
        <v>277</v>
      </c>
      <c r="J80" s="160"/>
      <c r="K80" s="170"/>
    </row>
    <row r="81" spans="2:11" ht="15" customHeight="1">
      <c r="B81" s="178"/>
      <c r="C81" s="160" t="s">
        <v>278</v>
      </c>
      <c r="D81" s="160"/>
      <c r="E81" s="160"/>
      <c r="F81" s="177" t="s">
        <v>273</v>
      </c>
      <c r="G81" s="160"/>
      <c r="H81" s="160" t="s">
        <v>279</v>
      </c>
      <c r="I81" s="160" t="s">
        <v>269</v>
      </c>
      <c r="J81" s="160">
        <v>15</v>
      </c>
      <c r="K81" s="170"/>
    </row>
    <row r="82" spans="2:11" ht="15" customHeight="1">
      <c r="B82" s="178"/>
      <c r="C82" s="160" t="s">
        <v>280</v>
      </c>
      <c r="D82" s="160"/>
      <c r="E82" s="160"/>
      <c r="F82" s="177" t="s">
        <v>273</v>
      </c>
      <c r="G82" s="160"/>
      <c r="H82" s="160" t="s">
        <v>281</v>
      </c>
      <c r="I82" s="160" t="s">
        <v>269</v>
      </c>
      <c r="J82" s="160">
        <v>15</v>
      </c>
      <c r="K82" s="170"/>
    </row>
    <row r="83" spans="2:11" ht="15" customHeight="1">
      <c r="B83" s="178"/>
      <c r="C83" s="160" t="s">
        <v>282</v>
      </c>
      <c r="D83" s="160"/>
      <c r="E83" s="160"/>
      <c r="F83" s="177" t="s">
        <v>273</v>
      </c>
      <c r="G83" s="160"/>
      <c r="H83" s="160" t="s">
        <v>283</v>
      </c>
      <c r="I83" s="160" t="s">
        <v>269</v>
      </c>
      <c r="J83" s="160">
        <v>20</v>
      </c>
      <c r="K83" s="170"/>
    </row>
    <row r="84" spans="2:11" ht="15" customHeight="1">
      <c r="B84" s="178"/>
      <c r="C84" s="160" t="s">
        <v>284</v>
      </c>
      <c r="D84" s="160"/>
      <c r="E84" s="160"/>
      <c r="F84" s="177" t="s">
        <v>273</v>
      </c>
      <c r="G84" s="160"/>
      <c r="H84" s="160" t="s">
        <v>285</v>
      </c>
      <c r="I84" s="160" t="s">
        <v>269</v>
      </c>
      <c r="J84" s="160">
        <v>20</v>
      </c>
      <c r="K84" s="170"/>
    </row>
    <row r="85" spans="2:11" ht="15" customHeight="1">
      <c r="B85" s="178"/>
      <c r="C85" s="160" t="s">
        <v>286</v>
      </c>
      <c r="D85" s="160"/>
      <c r="E85" s="160"/>
      <c r="F85" s="177" t="s">
        <v>273</v>
      </c>
      <c r="G85" s="160"/>
      <c r="H85" s="160" t="s">
        <v>287</v>
      </c>
      <c r="I85" s="160" t="s">
        <v>269</v>
      </c>
      <c r="J85" s="160">
        <v>50</v>
      </c>
      <c r="K85" s="170"/>
    </row>
    <row r="86" spans="2:11" ht="15" customHeight="1">
      <c r="B86" s="178"/>
      <c r="C86" s="160" t="s">
        <v>288</v>
      </c>
      <c r="D86" s="160"/>
      <c r="E86" s="160"/>
      <c r="F86" s="177" t="s">
        <v>273</v>
      </c>
      <c r="G86" s="160"/>
      <c r="H86" s="160" t="s">
        <v>289</v>
      </c>
      <c r="I86" s="160" t="s">
        <v>269</v>
      </c>
      <c r="J86" s="160">
        <v>20</v>
      </c>
      <c r="K86" s="170"/>
    </row>
    <row r="87" spans="2:11" ht="15" customHeight="1">
      <c r="B87" s="178"/>
      <c r="C87" s="160" t="s">
        <v>290</v>
      </c>
      <c r="D87" s="160"/>
      <c r="E87" s="160"/>
      <c r="F87" s="177" t="s">
        <v>273</v>
      </c>
      <c r="G87" s="160"/>
      <c r="H87" s="160" t="s">
        <v>291</v>
      </c>
      <c r="I87" s="160" t="s">
        <v>269</v>
      </c>
      <c r="J87" s="160">
        <v>20</v>
      </c>
      <c r="K87" s="170"/>
    </row>
    <row r="88" spans="2:11" ht="15" customHeight="1">
      <c r="B88" s="178"/>
      <c r="C88" s="160" t="s">
        <v>292</v>
      </c>
      <c r="D88" s="160"/>
      <c r="E88" s="160"/>
      <c r="F88" s="177" t="s">
        <v>273</v>
      </c>
      <c r="G88" s="160"/>
      <c r="H88" s="160" t="s">
        <v>293</v>
      </c>
      <c r="I88" s="160" t="s">
        <v>269</v>
      </c>
      <c r="J88" s="160">
        <v>50</v>
      </c>
      <c r="K88" s="170"/>
    </row>
    <row r="89" spans="2:11" ht="15" customHeight="1">
      <c r="B89" s="178"/>
      <c r="C89" s="160" t="s">
        <v>294</v>
      </c>
      <c r="D89" s="160"/>
      <c r="E89" s="160"/>
      <c r="F89" s="177" t="s">
        <v>273</v>
      </c>
      <c r="G89" s="160"/>
      <c r="H89" s="160" t="s">
        <v>294</v>
      </c>
      <c r="I89" s="160" t="s">
        <v>269</v>
      </c>
      <c r="J89" s="160">
        <v>50</v>
      </c>
      <c r="K89" s="170"/>
    </row>
    <row r="90" spans="2:11" ht="15" customHeight="1">
      <c r="B90" s="178"/>
      <c r="C90" s="160" t="s">
        <v>117</v>
      </c>
      <c r="D90" s="160"/>
      <c r="E90" s="160"/>
      <c r="F90" s="177" t="s">
        <v>273</v>
      </c>
      <c r="G90" s="160"/>
      <c r="H90" s="160" t="s">
        <v>295</v>
      </c>
      <c r="I90" s="160" t="s">
        <v>269</v>
      </c>
      <c r="J90" s="160">
        <v>255</v>
      </c>
      <c r="K90" s="170"/>
    </row>
    <row r="91" spans="2:11" ht="15" customHeight="1">
      <c r="B91" s="178"/>
      <c r="C91" s="160" t="s">
        <v>296</v>
      </c>
      <c r="D91" s="160"/>
      <c r="E91" s="160"/>
      <c r="F91" s="177" t="s">
        <v>267</v>
      </c>
      <c r="G91" s="160"/>
      <c r="H91" s="160" t="s">
        <v>297</v>
      </c>
      <c r="I91" s="160" t="s">
        <v>298</v>
      </c>
      <c r="J91" s="160"/>
      <c r="K91" s="170"/>
    </row>
    <row r="92" spans="2:11" ht="15" customHeight="1">
      <c r="B92" s="178"/>
      <c r="C92" s="160" t="s">
        <v>299</v>
      </c>
      <c r="D92" s="160"/>
      <c r="E92" s="160"/>
      <c r="F92" s="177" t="s">
        <v>267</v>
      </c>
      <c r="G92" s="160"/>
      <c r="H92" s="160" t="s">
        <v>300</v>
      </c>
      <c r="I92" s="160" t="s">
        <v>301</v>
      </c>
      <c r="J92" s="160"/>
      <c r="K92" s="170"/>
    </row>
    <row r="93" spans="2:11" ht="15" customHeight="1">
      <c r="B93" s="178"/>
      <c r="C93" s="160" t="s">
        <v>302</v>
      </c>
      <c r="D93" s="160"/>
      <c r="E93" s="160"/>
      <c r="F93" s="177" t="s">
        <v>267</v>
      </c>
      <c r="G93" s="160"/>
      <c r="H93" s="160" t="s">
        <v>302</v>
      </c>
      <c r="I93" s="160" t="s">
        <v>301</v>
      </c>
      <c r="J93" s="160"/>
      <c r="K93" s="170"/>
    </row>
    <row r="94" spans="2:11" ht="15" customHeight="1">
      <c r="B94" s="178"/>
      <c r="C94" s="160" t="s">
        <v>38</v>
      </c>
      <c r="D94" s="160"/>
      <c r="E94" s="160"/>
      <c r="F94" s="177" t="s">
        <v>267</v>
      </c>
      <c r="G94" s="160"/>
      <c r="H94" s="160" t="s">
        <v>303</v>
      </c>
      <c r="I94" s="160" t="s">
        <v>301</v>
      </c>
      <c r="J94" s="160"/>
      <c r="K94" s="170"/>
    </row>
    <row r="95" spans="2:11" ht="15" customHeight="1">
      <c r="B95" s="178"/>
      <c r="C95" s="160" t="s">
        <v>48</v>
      </c>
      <c r="D95" s="160"/>
      <c r="E95" s="160"/>
      <c r="F95" s="177" t="s">
        <v>267</v>
      </c>
      <c r="G95" s="160"/>
      <c r="H95" s="160" t="s">
        <v>304</v>
      </c>
      <c r="I95" s="160" t="s">
        <v>301</v>
      </c>
      <c r="J95" s="160"/>
      <c r="K95" s="170"/>
    </row>
    <row r="96" spans="2:11" ht="15" customHeight="1">
      <c r="B96" s="179"/>
      <c r="C96" s="180"/>
      <c r="D96" s="180"/>
      <c r="E96" s="180"/>
      <c r="F96" s="180"/>
      <c r="G96" s="180"/>
      <c r="H96" s="180"/>
      <c r="I96" s="180"/>
      <c r="J96" s="180"/>
      <c r="K96" s="181"/>
    </row>
    <row r="97" spans="2:11" ht="18.75" customHeight="1">
      <c r="B97" s="182"/>
      <c r="C97" s="183"/>
      <c r="D97" s="183"/>
      <c r="E97" s="183"/>
      <c r="F97" s="183"/>
      <c r="G97" s="183"/>
      <c r="H97" s="183"/>
      <c r="I97" s="183"/>
      <c r="J97" s="183"/>
      <c r="K97" s="182"/>
    </row>
    <row r="98" spans="2:11" ht="18.75" customHeight="1">
      <c r="B98" s="165"/>
      <c r="C98" s="165"/>
      <c r="D98" s="165"/>
      <c r="E98" s="165"/>
      <c r="F98" s="165"/>
      <c r="G98" s="165"/>
      <c r="H98" s="165"/>
      <c r="I98" s="165"/>
      <c r="J98" s="165"/>
      <c r="K98" s="165"/>
    </row>
    <row r="99" spans="2:11" ht="7.5" customHeight="1">
      <c r="B99" s="166"/>
      <c r="C99" s="167"/>
      <c r="D99" s="167"/>
      <c r="E99" s="167"/>
      <c r="F99" s="167"/>
      <c r="G99" s="167"/>
      <c r="H99" s="167"/>
      <c r="I99" s="167"/>
      <c r="J99" s="167"/>
      <c r="K99" s="168"/>
    </row>
    <row r="100" spans="2:11" ht="45" customHeight="1">
      <c r="B100" s="169"/>
      <c r="C100" s="260" t="s">
        <v>305</v>
      </c>
      <c r="D100" s="260"/>
      <c r="E100" s="260"/>
      <c r="F100" s="260"/>
      <c r="G100" s="260"/>
      <c r="H100" s="260"/>
      <c r="I100" s="260"/>
      <c r="J100" s="260"/>
      <c r="K100" s="170"/>
    </row>
    <row r="101" spans="2:11" ht="17.25" customHeight="1">
      <c r="B101" s="169"/>
      <c r="C101" s="171" t="s">
        <v>261</v>
      </c>
      <c r="D101" s="171"/>
      <c r="E101" s="171"/>
      <c r="F101" s="171" t="s">
        <v>262</v>
      </c>
      <c r="G101" s="172"/>
      <c r="H101" s="171" t="s">
        <v>111</v>
      </c>
      <c r="I101" s="171" t="s">
        <v>57</v>
      </c>
      <c r="J101" s="171" t="s">
        <v>263</v>
      </c>
      <c r="K101" s="170"/>
    </row>
    <row r="102" spans="2:11" ht="17.25" customHeight="1">
      <c r="B102" s="169"/>
      <c r="C102" s="173" t="s">
        <v>264</v>
      </c>
      <c r="D102" s="173"/>
      <c r="E102" s="173"/>
      <c r="F102" s="174" t="s">
        <v>265</v>
      </c>
      <c r="G102" s="175"/>
      <c r="H102" s="173"/>
      <c r="I102" s="173"/>
      <c r="J102" s="173" t="s">
        <v>266</v>
      </c>
      <c r="K102" s="170"/>
    </row>
    <row r="103" spans="2:11" ht="5.25" customHeight="1">
      <c r="B103" s="169"/>
      <c r="C103" s="171"/>
      <c r="D103" s="171"/>
      <c r="E103" s="171"/>
      <c r="F103" s="171"/>
      <c r="G103" s="172"/>
      <c r="H103" s="171"/>
      <c r="I103" s="171"/>
      <c r="J103" s="171"/>
      <c r="K103" s="170"/>
    </row>
    <row r="104" spans="2:11" ht="15" customHeight="1">
      <c r="B104" s="169"/>
      <c r="C104" s="160" t="s">
        <v>53</v>
      </c>
      <c r="D104" s="176"/>
      <c r="E104" s="176"/>
      <c r="F104" s="177" t="s">
        <v>267</v>
      </c>
      <c r="G104" s="172"/>
      <c r="H104" s="160" t="s">
        <v>306</v>
      </c>
      <c r="I104" s="160" t="s">
        <v>269</v>
      </c>
      <c r="J104" s="160">
        <v>20</v>
      </c>
      <c r="K104" s="170"/>
    </row>
    <row r="105" spans="2:11" ht="15" customHeight="1">
      <c r="B105" s="169"/>
      <c r="C105" s="160" t="s">
        <v>270</v>
      </c>
      <c r="D105" s="160"/>
      <c r="E105" s="160"/>
      <c r="F105" s="177" t="s">
        <v>267</v>
      </c>
      <c r="G105" s="160"/>
      <c r="H105" s="160" t="s">
        <v>306</v>
      </c>
      <c r="I105" s="160" t="s">
        <v>269</v>
      </c>
      <c r="J105" s="160">
        <v>120</v>
      </c>
      <c r="K105" s="170"/>
    </row>
    <row r="106" spans="2:11" ht="15" customHeight="1">
      <c r="B106" s="178"/>
      <c r="C106" s="160" t="s">
        <v>272</v>
      </c>
      <c r="D106" s="160"/>
      <c r="E106" s="160"/>
      <c r="F106" s="177" t="s">
        <v>273</v>
      </c>
      <c r="G106" s="160"/>
      <c r="H106" s="160" t="s">
        <v>306</v>
      </c>
      <c r="I106" s="160" t="s">
        <v>269</v>
      </c>
      <c r="J106" s="160">
        <v>50</v>
      </c>
      <c r="K106" s="170"/>
    </row>
    <row r="107" spans="2:11" ht="15" customHeight="1">
      <c r="B107" s="178"/>
      <c r="C107" s="160" t="s">
        <v>275</v>
      </c>
      <c r="D107" s="160"/>
      <c r="E107" s="160"/>
      <c r="F107" s="177" t="s">
        <v>267</v>
      </c>
      <c r="G107" s="160"/>
      <c r="H107" s="160" t="s">
        <v>306</v>
      </c>
      <c r="I107" s="160" t="s">
        <v>277</v>
      </c>
      <c r="J107" s="160"/>
      <c r="K107" s="170"/>
    </row>
    <row r="108" spans="2:11" ht="15" customHeight="1">
      <c r="B108" s="178"/>
      <c r="C108" s="160" t="s">
        <v>286</v>
      </c>
      <c r="D108" s="160"/>
      <c r="E108" s="160"/>
      <c r="F108" s="177" t="s">
        <v>273</v>
      </c>
      <c r="G108" s="160"/>
      <c r="H108" s="160" t="s">
        <v>306</v>
      </c>
      <c r="I108" s="160" t="s">
        <v>269</v>
      </c>
      <c r="J108" s="160">
        <v>50</v>
      </c>
      <c r="K108" s="170"/>
    </row>
    <row r="109" spans="2:11" ht="15" customHeight="1">
      <c r="B109" s="178"/>
      <c r="C109" s="160" t="s">
        <v>294</v>
      </c>
      <c r="D109" s="160"/>
      <c r="E109" s="160"/>
      <c r="F109" s="177" t="s">
        <v>273</v>
      </c>
      <c r="G109" s="160"/>
      <c r="H109" s="160" t="s">
        <v>306</v>
      </c>
      <c r="I109" s="160" t="s">
        <v>269</v>
      </c>
      <c r="J109" s="160">
        <v>50</v>
      </c>
      <c r="K109" s="170"/>
    </row>
    <row r="110" spans="2:11" ht="15" customHeight="1">
      <c r="B110" s="178"/>
      <c r="C110" s="160" t="s">
        <v>292</v>
      </c>
      <c r="D110" s="160"/>
      <c r="E110" s="160"/>
      <c r="F110" s="177" t="s">
        <v>273</v>
      </c>
      <c r="G110" s="160"/>
      <c r="H110" s="160" t="s">
        <v>306</v>
      </c>
      <c r="I110" s="160" t="s">
        <v>269</v>
      </c>
      <c r="J110" s="160">
        <v>50</v>
      </c>
      <c r="K110" s="170"/>
    </row>
    <row r="111" spans="2:11" ht="15" customHeight="1">
      <c r="B111" s="178"/>
      <c r="C111" s="160" t="s">
        <v>53</v>
      </c>
      <c r="D111" s="160"/>
      <c r="E111" s="160"/>
      <c r="F111" s="177" t="s">
        <v>267</v>
      </c>
      <c r="G111" s="160"/>
      <c r="H111" s="160" t="s">
        <v>307</v>
      </c>
      <c r="I111" s="160" t="s">
        <v>269</v>
      </c>
      <c r="J111" s="160">
        <v>20</v>
      </c>
      <c r="K111" s="170"/>
    </row>
    <row r="112" spans="2:11" ht="15" customHeight="1">
      <c r="B112" s="178"/>
      <c r="C112" s="160" t="s">
        <v>308</v>
      </c>
      <c r="D112" s="160"/>
      <c r="E112" s="160"/>
      <c r="F112" s="177" t="s">
        <v>267</v>
      </c>
      <c r="G112" s="160"/>
      <c r="H112" s="160" t="s">
        <v>309</v>
      </c>
      <c r="I112" s="160" t="s">
        <v>269</v>
      </c>
      <c r="J112" s="160">
        <v>120</v>
      </c>
      <c r="K112" s="170"/>
    </row>
    <row r="113" spans="2:11" ht="15" customHeight="1">
      <c r="B113" s="178"/>
      <c r="C113" s="160" t="s">
        <v>38</v>
      </c>
      <c r="D113" s="160"/>
      <c r="E113" s="160"/>
      <c r="F113" s="177" t="s">
        <v>267</v>
      </c>
      <c r="G113" s="160"/>
      <c r="H113" s="160" t="s">
        <v>310</v>
      </c>
      <c r="I113" s="160" t="s">
        <v>301</v>
      </c>
      <c r="J113" s="160"/>
      <c r="K113" s="170"/>
    </row>
    <row r="114" spans="2:11" ht="15" customHeight="1">
      <c r="B114" s="178"/>
      <c r="C114" s="160" t="s">
        <v>48</v>
      </c>
      <c r="D114" s="160"/>
      <c r="E114" s="160"/>
      <c r="F114" s="177" t="s">
        <v>267</v>
      </c>
      <c r="G114" s="160"/>
      <c r="H114" s="160" t="s">
        <v>311</v>
      </c>
      <c r="I114" s="160" t="s">
        <v>301</v>
      </c>
      <c r="J114" s="160"/>
      <c r="K114" s="170"/>
    </row>
    <row r="115" spans="2:11" ht="15" customHeight="1">
      <c r="B115" s="178"/>
      <c r="C115" s="160" t="s">
        <v>57</v>
      </c>
      <c r="D115" s="160"/>
      <c r="E115" s="160"/>
      <c r="F115" s="177" t="s">
        <v>267</v>
      </c>
      <c r="G115" s="160"/>
      <c r="H115" s="160" t="s">
        <v>312</v>
      </c>
      <c r="I115" s="160" t="s">
        <v>313</v>
      </c>
      <c r="J115" s="160"/>
      <c r="K115" s="170"/>
    </row>
    <row r="116" spans="2:11" ht="15" customHeight="1">
      <c r="B116" s="179"/>
      <c r="C116" s="184"/>
      <c r="D116" s="184"/>
      <c r="E116" s="184"/>
      <c r="F116" s="184"/>
      <c r="G116" s="184"/>
      <c r="H116" s="184"/>
      <c r="I116" s="184"/>
      <c r="J116" s="184"/>
      <c r="K116" s="181"/>
    </row>
    <row r="117" spans="2:11" ht="18.75" customHeight="1">
      <c r="B117" s="185"/>
      <c r="C117" s="156"/>
      <c r="D117" s="156"/>
      <c r="E117" s="156"/>
      <c r="F117" s="186"/>
      <c r="G117" s="156"/>
      <c r="H117" s="156"/>
      <c r="I117" s="156"/>
      <c r="J117" s="156"/>
      <c r="K117" s="185"/>
    </row>
    <row r="118" spans="2:11" ht="18.75" customHeight="1"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</row>
    <row r="119" spans="2:11" ht="7.5" customHeight="1">
      <c r="B119" s="187"/>
      <c r="C119" s="188"/>
      <c r="D119" s="188"/>
      <c r="E119" s="188"/>
      <c r="F119" s="188"/>
      <c r="G119" s="188"/>
      <c r="H119" s="188"/>
      <c r="I119" s="188"/>
      <c r="J119" s="188"/>
      <c r="K119" s="189"/>
    </row>
    <row r="120" spans="2:11" ht="45" customHeight="1">
      <c r="B120" s="190"/>
      <c r="C120" s="256" t="s">
        <v>314</v>
      </c>
      <c r="D120" s="256"/>
      <c r="E120" s="256"/>
      <c r="F120" s="256"/>
      <c r="G120" s="256"/>
      <c r="H120" s="256"/>
      <c r="I120" s="256"/>
      <c r="J120" s="256"/>
      <c r="K120" s="191"/>
    </row>
    <row r="121" spans="2:11" ht="17.25" customHeight="1">
      <c r="B121" s="192"/>
      <c r="C121" s="171" t="s">
        <v>261</v>
      </c>
      <c r="D121" s="171"/>
      <c r="E121" s="171"/>
      <c r="F121" s="171" t="s">
        <v>262</v>
      </c>
      <c r="G121" s="172"/>
      <c r="H121" s="171" t="s">
        <v>111</v>
      </c>
      <c r="I121" s="171" t="s">
        <v>57</v>
      </c>
      <c r="J121" s="171" t="s">
        <v>263</v>
      </c>
      <c r="K121" s="193"/>
    </row>
    <row r="122" spans="2:11" ht="17.25" customHeight="1">
      <c r="B122" s="192"/>
      <c r="C122" s="173" t="s">
        <v>264</v>
      </c>
      <c r="D122" s="173"/>
      <c r="E122" s="173"/>
      <c r="F122" s="174" t="s">
        <v>265</v>
      </c>
      <c r="G122" s="175"/>
      <c r="H122" s="173"/>
      <c r="I122" s="173"/>
      <c r="J122" s="173" t="s">
        <v>266</v>
      </c>
      <c r="K122" s="193"/>
    </row>
    <row r="123" spans="2:11" ht="5.25" customHeight="1">
      <c r="B123" s="194"/>
      <c r="C123" s="176"/>
      <c r="D123" s="176"/>
      <c r="E123" s="176"/>
      <c r="F123" s="176"/>
      <c r="G123" s="160"/>
      <c r="H123" s="176"/>
      <c r="I123" s="176"/>
      <c r="J123" s="176"/>
      <c r="K123" s="195"/>
    </row>
    <row r="124" spans="2:11" ht="15" customHeight="1">
      <c r="B124" s="194"/>
      <c r="C124" s="160" t="s">
        <v>270</v>
      </c>
      <c r="D124" s="176"/>
      <c r="E124" s="176"/>
      <c r="F124" s="177" t="s">
        <v>267</v>
      </c>
      <c r="G124" s="160"/>
      <c r="H124" s="160" t="s">
        <v>306</v>
      </c>
      <c r="I124" s="160" t="s">
        <v>269</v>
      </c>
      <c r="J124" s="160">
        <v>120</v>
      </c>
      <c r="K124" s="196"/>
    </row>
    <row r="125" spans="2:11" ht="15" customHeight="1">
      <c r="B125" s="194"/>
      <c r="C125" s="160" t="s">
        <v>315</v>
      </c>
      <c r="D125" s="160"/>
      <c r="E125" s="160"/>
      <c r="F125" s="177" t="s">
        <v>267</v>
      </c>
      <c r="G125" s="160"/>
      <c r="H125" s="160" t="s">
        <v>316</v>
      </c>
      <c r="I125" s="160" t="s">
        <v>269</v>
      </c>
      <c r="J125" s="160" t="s">
        <v>317</v>
      </c>
      <c r="K125" s="196"/>
    </row>
    <row r="126" spans="2:11" ht="15" customHeight="1">
      <c r="B126" s="194"/>
      <c r="C126" s="160" t="s">
        <v>83</v>
      </c>
      <c r="D126" s="160"/>
      <c r="E126" s="160"/>
      <c r="F126" s="177" t="s">
        <v>267</v>
      </c>
      <c r="G126" s="160"/>
      <c r="H126" s="160" t="s">
        <v>318</v>
      </c>
      <c r="I126" s="160" t="s">
        <v>269</v>
      </c>
      <c r="J126" s="160" t="s">
        <v>317</v>
      </c>
      <c r="K126" s="196"/>
    </row>
    <row r="127" spans="2:11" ht="15" customHeight="1">
      <c r="B127" s="194"/>
      <c r="C127" s="160" t="s">
        <v>278</v>
      </c>
      <c r="D127" s="160"/>
      <c r="E127" s="160"/>
      <c r="F127" s="177" t="s">
        <v>273</v>
      </c>
      <c r="G127" s="160"/>
      <c r="H127" s="160" t="s">
        <v>279</v>
      </c>
      <c r="I127" s="160" t="s">
        <v>269</v>
      </c>
      <c r="J127" s="160">
        <v>15</v>
      </c>
      <c r="K127" s="196"/>
    </row>
    <row r="128" spans="2:11" ht="15" customHeight="1">
      <c r="B128" s="194"/>
      <c r="C128" s="160" t="s">
        <v>280</v>
      </c>
      <c r="D128" s="160"/>
      <c r="E128" s="160"/>
      <c r="F128" s="177" t="s">
        <v>273</v>
      </c>
      <c r="G128" s="160"/>
      <c r="H128" s="160" t="s">
        <v>281</v>
      </c>
      <c r="I128" s="160" t="s">
        <v>269</v>
      </c>
      <c r="J128" s="160">
        <v>15</v>
      </c>
      <c r="K128" s="196"/>
    </row>
    <row r="129" spans="2:11" ht="15" customHeight="1">
      <c r="B129" s="194"/>
      <c r="C129" s="160" t="s">
        <v>282</v>
      </c>
      <c r="D129" s="160"/>
      <c r="E129" s="160"/>
      <c r="F129" s="177" t="s">
        <v>273</v>
      </c>
      <c r="G129" s="160"/>
      <c r="H129" s="160" t="s">
        <v>283</v>
      </c>
      <c r="I129" s="160" t="s">
        <v>269</v>
      </c>
      <c r="J129" s="160">
        <v>20</v>
      </c>
      <c r="K129" s="196"/>
    </row>
    <row r="130" spans="2:11" ht="15" customHeight="1">
      <c r="B130" s="194"/>
      <c r="C130" s="160" t="s">
        <v>284</v>
      </c>
      <c r="D130" s="160"/>
      <c r="E130" s="160"/>
      <c r="F130" s="177" t="s">
        <v>273</v>
      </c>
      <c r="G130" s="160"/>
      <c r="H130" s="160" t="s">
        <v>285</v>
      </c>
      <c r="I130" s="160" t="s">
        <v>269</v>
      </c>
      <c r="J130" s="160">
        <v>20</v>
      </c>
      <c r="K130" s="196"/>
    </row>
    <row r="131" spans="2:11" ht="15" customHeight="1">
      <c r="B131" s="194"/>
      <c r="C131" s="160" t="s">
        <v>272</v>
      </c>
      <c r="D131" s="160"/>
      <c r="E131" s="160"/>
      <c r="F131" s="177" t="s">
        <v>273</v>
      </c>
      <c r="G131" s="160"/>
      <c r="H131" s="160" t="s">
        <v>306</v>
      </c>
      <c r="I131" s="160" t="s">
        <v>269</v>
      </c>
      <c r="J131" s="160">
        <v>50</v>
      </c>
      <c r="K131" s="196"/>
    </row>
    <row r="132" spans="2:11" ht="15" customHeight="1">
      <c r="B132" s="194"/>
      <c r="C132" s="160" t="s">
        <v>286</v>
      </c>
      <c r="D132" s="160"/>
      <c r="E132" s="160"/>
      <c r="F132" s="177" t="s">
        <v>273</v>
      </c>
      <c r="G132" s="160"/>
      <c r="H132" s="160" t="s">
        <v>306</v>
      </c>
      <c r="I132" s="160" t="s">
        <v>269</v>
      </c>
      <c r="J132" s="160">
        <v>50</v>
      </c>
      <c r="K132" s="196"/>
    </row>
    <row r="133" spans="2:11" ht="15" customHeight="1">
      <c r="B133" s="194"/>
      <c r="C133" s="160" t="s">
        <v>292</v>
      </c>
      <c r="D133" s="160"/>
      <c r="E133" s="160"/>
      <c r="F133" s="177" t="s">
        <v>273</v>
      </c>
      <c r="G133" s="160"/>
      <c r="H133" s="160" t="s">
        <v>306</v>
      </c>
      <c r="I133" s="160" t="s">
        <v>269</v>
      </c>
      <c r="J133" s="160">
        <v>50</v>
      </c>
      <c r="K133" s="196"/>
    </row>
    <row r="134" spans="2:11" ht="15" customHeight="1">
      <c r="B134" s="194"/>
      <c r="C134" s="160" t="s">
        <v>294</v>
      </c>
      <c r="D134" s="160"/>
      <c r="E134" s="160"/>
      <c r="F134" s="177" t="s">
        <v>273</v>
      </c>
      <c r="G134" s="160"/>
      <c r="H134" s="160" t="s">
        <v>306</v>
      </c>
      <c r="I134" s="160" t="s">
        <v>269</v>
      </c>
      <c r="J134" s="160">
        <v>50</v>
      </c>
      <c r="K134" s="196"/>
    </row>
    <row r="135" spans="2:11" ht="15" customHeight="1">
      <c r="B135" s="194"/>
      <c r="C135" s="160" t="s">
        <v>117</v>
      </c>
      <c r="D135" s="160"/>
      <c r="E135" s="160"/>
      <c r="F135" s="177" t="s">
        <v>273</v>
      </c>
      <c r="G135" s="160"/>
      <c r="H135" s="160" t="s">
        <v>319</v>
      </c>
      <c r="I135" s="160" t="s">
        <v>269</v>
      </c>
      <c r="J135" s="160">
        <v>255</v>
      </c>
      <c r="K135" s="196"/>
    </row>
    <row r="136" spans="2:11" ht="15" customHeight="1">
      <c r="B136" s="194"/>
      <c r="C136" s="160" t="s">
        <v>296</v>
      </c>
      <c r="D136" s="160"/>
      <c r="E136" s="160"/>
      <c r="F136" s="177" t="s">
        <v>267</v>
      </c>
      <c r="G136" s="160"/>
      <c r="H136" s="160" t="s">
        <v>320</v>
      </c>
      <c r="I136" s="160" t="s">
        <v>298</v>
      </c>
      <c r="J136" s="160"/>
      <c r="K136" s="196"/>
    </row>
    <row r="137" spans="2:11" ht="15" customHeight="1">
      <c r="B137" s="194"/>
      <c r="C137" s="160" t="s">
        <v>299</v>
      </c>
      <c r="D137" s="160"/>
      <c r="E137" s="160"/>
      <c r="F137" s="177" t="s">
        <v>267</v>
      </c>
      <c r="G137" s="160"/>
      <c r="H137" s="160" t="s">
        <v>321</v>
      </c>
      <c r="I137" s="160" t="s">
        <v>301</v>
      </c>
      <c r="J137" s="160"/>
      <c r="K137" s="196"/>
    </row>
    <row r="138" spans="2:11" ht="15" customHeight="1">
      <c r="B138" s="194"/>
      <c r="C138" s="160" t="s">
        <v>302</v>
      </c>
      <c r="D138" s="160"/>
      <c r="E138" s="160"/>
      <c r="F138" s="177" t="s">
        <v>267</v>
      </c>
      <c r="G138" s="160"/>
      <c r="H138" s="160" t="s">
        <v>302</v>
      </c>
      <c r="I138" s="160" t="s">
        <v>301</v>
      </c>
      <c r="J138" s="160"/>
      <c r="K138" s="196"/>
    </row>
    <row r="139" spans="2:11" ht="15" customHeight="1">
      <c r="B139" s="194"/>
      <c r="C139" s="160" t="s">
        <v>38</v>
      </c>
      <c r="D139" s="160"/>
      <c r="E139" s="160"/>
      <c r="F139" s="177" t="s">
        <v>267</v>
      </c>
      <c r="G139" s="160"/>
      <c r="H139" s="160" t="s">
        <v>322</v>
      </c>
      <c r="I139" s="160" t="s">
        <v>301</v>
      </c>
      <c r="J139" s="160"/>
      <c r="K139" s="196"/>
    </row>
    <row r="140" spans="2:11" ht="15" customHeight="1">
      <c r="B140" s="194"/>
      <c r="C140" s="160" t="s">
        <v>323</v>
      </c>
      <c r="D140" s="160"/>
      <c r="E140" s="160"/>
      <c r="F140" s="177" t="s">
        <v>267</v>
      </c>
      <c r="G140" s="160"/>
      <c r="H140" s="160" t="s">
        <v>324</v>
      </c>
      <c r="I140" s="160" t="s">
        <v>301</v>
      </c>
      <c r="J140" s="160"/>
      <c r="K140" s="196"/>
    </row>
    <row r="141" spans="2:11" ht="15" customHeight="1">
      <c r="B141" s="197"/>
      <c r="C141" s="198"/>
      <c r="D141" s="198"/>
      <c r="E141" s="198"/>
      <c r="F141" s="198"/>
      <c r="G141" s="198"/>
      <c r="H141" s="198"/>
      <c r="I141" s="198"/>
      <c r="J141" s="198"/>
      <c r="K141" s="199"/>
    </row>
    <row r="142" spans="2:11" ht="18.75" customHeight="1">
      <c r="B142" s="156"/>
      <c r="C142" s="156"/>
      <c r="D142" s="156"/>
      <c r="E142" s="156"/>
      <c r="F142" s="186"/>
      <c r="G142" s="156"/>
      <c r="H142" s="156"/>
      <c r="I142" s="156"/>
      <c r="J142" s="156"/>
      <c r="K142" s="156"/>
    </row>
    <row r="143" spans="2:11" ht="18.75" customHeight="1"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</row>
    <row r="144" spans="2:11" ht="7.5" customHeight="1">
      <c r="B144" s="166"/>
      <c r="C144" s="167"/>
      <c r="D144" s="167"/>
      <c r="E144" s="167"/>
      <c r="F144" s="167"/>
      <c r="G144" s="167"/>
      <c r="H144" s="167"/>
      <c r="I144" s="167"/>
      <c r="J144" s="167"/>
      <c r="K144" s="168"/>
    </row>
    <row r="145" spans="2:11" ht="45" customHeight="1">
      <c r="B145" s="169"/>
      <c r="C145" s="260" t="s">
        <v>325</v>
      </c>
      <c r="D145" s="260"/>
      <c r="E145" s="260"/>
      <c r="F145" s="260"/>
      <c r="G145" s="260"/>
      <c r="H145" s="260"/>
      <c r="I145" s="260"/>
      <c r="J145" s="260"/>
      <c r="K145" s="170"/>
    </row>
    <row r="146" spans="2:11" ht="17.25" customHeight="1">
      <c r="B146" s="169"/>
      <c r="C146" s="171" t="s">
        <v>261</v>
      </c>
      <c r="D146" s="171"/>
      <c r="E146" s="171"/>
      <c r="F146" s="171" t="s">
        <v>262</v>
      </c>
      <c r="G146" s="172"/>
      <c r="H146" s="171" t="s">
        <v>111</v>
      </c>
      <c r="I146" s="171" t="s">
        <v>57</v>
      </c>
      <c r="J146" s="171" t="s">
        <v>263</v>
      </c>
      <c r="K146" s="170"/>
    </row>
    <row r="147" spans="2:11" ht="17.25" customHeight="1">
      <c r="B147" s="169"/>
      <c r="C147" s="173" t="s">
        <v>264</v>
      </c>
      <c r="D147" s="173"/>
      <c r="E147" s="173"/>
      <c r="F147" s="174" t="s">
        <v>265</v>
      </c>
      <c r="G147" s="175"/>
      <c r="H147" s="173"/>
      <c r="I147" s="173"/>
      <c r="J147" s="173" t="s">
        <v>266</v>
      </c>
      <c r="K147" s="170"/>
    </row>
    <row r="148" spans="2:11" ht="5.25" customHeight="1">
      <c r="B148" s="178"/>
      <c r="C148" s="176"/>
      <c r="D148" s="176"/>
      <c r="E148" s="176"/>
      <c r="F148" s="176"/>
      <c r="G148" s="160"/>
      <c r="H148" s="176"/>
      <c r="I148" s="176"/>
      <c r="J148" s="176"/>
      <c r="K148" s="196"/>
    </row>
    <row r="149" spans="2:11" ht="15" customHeight="1">
      <c r="B149" s="178"/>
      <c r="C149" s="200" t="s">
        <v>270</v>
      </c>
      <c r="D149" s="160"/>
      <c r="E149" s="160"/>
      <c r="F149" s="201" t="s">
        <v>267</v>
      </c>
      <c r="G149" s="160"/>
      <c r="H149" s="200" t="s">
        <v>306</v>
      </c>
      <c r="I149" s="200" t="s">
        <v>269</v>
      </c>
      <c r="J149" s="200">
        <v>120</v>
      </c>
      <c r="K149" s="196"/>
    </row>
    <row r="150" spans="2:11" ht="15" customHeight="1">
      <c r="B150" s="178"/>
      <c r="C150" s="200" t="s">
        <v>315</v>
      </c>
      <c r="D150" s="160"/>
      <c r="E150" s="160"/>
      <c r="F150" s="201" t="s">
        <v>267</v>
      </c>
      <c r="G150" s="160"/>
      <c r="H150" s="200" t="s">
        <v>326</v>
      </c>
      <c r="I150" s="200" t="s">
        <v>269</v>
      </c>
      <c r="J150" s="200" t="s">
        <v>317</v>
      </c>
      <c r="K150" s="196"/>
    </row>
    <row r="151" spans="2:11" ht="15" customHeight="1">
      <c r="B151" s="178"/>
      <c r="C151" s="200" t="s">
        <v>83</v>
      </c>
      <c r="D151" s="160"/>
      <c r="E151" s="160"/>
      <c r="F151" s="201" t="s">
        <v>267</v>
      </c>
      <c r="G151" s="160"/>
      <c r="H151" s="200" t="s">
        <v>327</v>
      </c>
      <c r="I151" s="200" t="s">
        <v>269</v>
      </c>
      <c r="J151" s="200" t="s">
        <v>317</v>
      </c>
      <c r="K151" s="196"/>
    </row>
    <row r="152" spans="2:11" ht="15" customHeight="1">
      <c r="B152" s="178"/>
      <c r="C152" s="200" t="s">
        <v>272</v>
      </c>
      <c r="D152" s="160"/>
      <c r="E152" s="160"/>
      <c r="F152" s="201" t="s">
        <v>273</v>
      </c>
      <c r="G152" s="160"/>
      <c r="H152" s="200" t="s">
        <v>306</v>
      </c>
      <c r="I152" s="200" t="s">
        <v>269</v>
      </c>
      <c r="J152" s="200">
        <v>50</v>
      </c>
      <c r="K152" s="196"/>
    </row>
    <row r="153" spans="2:11" ht="15" customHeight="1">
      <c r="B153" s="178"/>
      <c r="C153" s="200" t="s">
        <v>275</v>
      </c>
      <c r="D153" s="160"/>
      <c r="E153" s="160"/>
      <c r="F153" s="201" t="s">
        <v>267</v>
      </c>
      <c r="G153" s="160"/>
      <c r="H153" s="200" t="s">
        <v>306</v>
      </c>
      <c r="I153" s="200" t="s">
        <v>277</v>
      </c>
      <c r="J153" s="200"/>
      <c r="K153" s="196"/>
    </row>
    <row r="154" spans="2:11" ht="15" customHeight="1">
      <c r="B154" s="178"/>
      <c r="C154" s="200" t="s">
        <v>286</v>
      </c>
      <c r="D154" s="160"/>
      <c r="E154" s="160"/>
      <c r="F154" s="201" t="s">
        <v>273</v>
      </c>
      <c r="G154" s="160"/>
      <c r="H154" s="200" t="s">
        <v>306</v>
      </c>
      <c r="I154" s="200" t="s">
        <v>269</v>
      </c>
      <c r="J154" s="200">
        <v>50</v>
      </c>
      <c r="K154" s="196"/>
    </row>
    <row r="155" spans="2:11" ht="15" customHeight="1">
      <c r="B155" s="178"/>
      <c r="C155" s="200" t="s">
        <v>294</v>
      </c>
      <c r="D155" s="160"/>
      <c r="E155" s="160"/>
      <c r="F155" s="201" t="s">
        <v>273</v>
      </c>
      <c r="G155" s="160"/>
      <c r="H155" s="200" t="s">
        <v>306</v>
      </c>
      <c r="I155" s="200" t="s">
        <v>269</v>
      </c>
      <c r="J155" s="200">
        <v>50</v>
      </c>
      <c r="K155" s="196"/>
    </row>
    <row r="156" spans="2:11" ht="15" customHeight="1">
      <c r="B156" s="178"/>
      <c r="C156" s="200" t="s">
        <v>292</v>
      </c>
      <c r="D156" s="160"/>
      <c r="E156" s="160"/>
      <c r="F156" s="201" t="s">
        <v>273</v>
      </c>
      <c r="G156" s="160"/>
      <c r="H156" s="200" t="s">
        <v>306</v>
      </c>
      <c r="I156" s="200" t="s">
        <v>269</v>
      </c>
      <c r="J156" s="200">
        <v>50</v>
      </c>
      <c r="K156" s="196"/>
    </row>
    <row r="157" spans="2:11" ht="15" customHeight="1">
      <c r="B157" s="178"/>
      <c r="C157" s="200" t="s">
        <v>103</v>
      </c>
      <c r="D157" s="160"/>
      <c r="E157" s="160"/>
      <c r="F157" s="201" t="s">
        <v>267</v>
      </c>
      <c r="G157" s="160"/>
      <c r="H157" s="200" t="s">
        <v>328</v>
      </c>
      <c r="I157" s="200" t="s">
        <v>269</v>
      </c>
      <c r="J157" s="200" t="s">
        <v>329</v>
      </c>
      <c r="K157" s="196"/>
    </row>
    <row r="158" spans="2:11" ht="15" customHeight="1">
      <c r="B158" s="178"/>
      <c r="C158" s="200" t="s">
        <v>330</v>
      </c>
      <c r="D158" s="160"/>
      <c r="E158" s="160"/>
      <c r="F158" s="201" t="s">
        <v>267</v>
      </c>
      <c r="G158" s="160"/>
      <c r="H158" s="200" t="s">
        <v>331</v>
      </c>
      <c r="I158" s="200" t="s">
        <v>301</v>
      </c>
      <c r="J158" s="200"/>
      <c r="K158" s="196"/>
    </row>
    <row r="159" spans="2:11" ht="15" customHeight="1">
      <c r="B159" s="202"/>
      <c r="C159" s="184"/>
      <c r="D159" s="184"/>
      <c r="E159" s="184"/>
      <c r="F159" s="184"/>
      <c r="G159" s="184"/>
      <c r="H159" s="184"/>
      <c r="I159" s="184"/>
      <c r="J159" s="184"/>
      <c r="K159" s="203"/>
    </row>
    <row r="160" spans="2:11" ht="18.75" customHeight="1">
      <c r="B160" s="156"/>
      <c r="C160" s="160"/>
      <c r="D160" s="160"/>
      <c r="E160" s="160"/>
      <c r="F160" s="177"/>
      <c r="G160" s="160"/>
      <c r="H160" s="160"/>
      <c r="I160" s="160"/>
      <c r="J160" s="160"/>
      <c r="K160" s="156"/>
    </row>
    <row r="161" spans="2:11" ht="18.75" customHeight="1"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</row>
    <row r="162" spans="2:11" ht="7.5" customHeight="1">
      <c r="B162" s="147"/>
      <c r="C162" s="148"/>
      <c r="D162" s="148"/>
      <c r="E162" s="148"/>
      <c r="F162" s="148"/>
      <c r="G162" s="148"/>
      <c r="H162" s="148"/>
      <c r="I162" s="148"/>
      <c r="J162" s="148"/>
      <c r="K162" s="149"/>
    </row>
    <row r="163" spans="2:11" ht="45" customHeight="1">
      <c r="B163" s="150"/>
      <c r="C163" s="256" t="s">
        <v>332</v>
      </c>
      <c r="D163" s="256"/>
      <c r="E163" s="256"/>
      <c r="F163" s="256"/>
      <c r="G163" s="256"/>
      <c r="H163" s="256"/>
      <c r="I163" s="256"/>
      <c r="J163" s="256"/>
      <c r="K163" s="151"/>
    </row>
    <row r="164" spans="2:11" ht="17.25" customHeight="1">
      <c r="B164" s="150"/>
      <c r="C164" s="171" t="s">
        <v>261</v>
      </c>
      <c r="D164" s="171"/>
      <c r="E164" s="171"/>
      <c r="F164" s="171" t="s">
        <v>262</v>
      </c>
      <c r="G164" s="204"/>
      <c r="H164" s="205" t="s">
        <v>111</v>
      </c>
      <c r="I164" s="205" t="s">
        <v>57</v>
      </c>
      <c r="J164" s="171" t="s">
        <v>263</v>
      </c>
      <c r="K164" s="151"/>
    </row>
    <row r="165" spans="2:11" ht="17.25" customHeight="1">
      <c r="B165" s="153"/>
      <c r="C165" s="173" t="s">
        <v>264</v>
      </c>
      <c r="D165" s="173"/>
      <c r="E165" s="173"/>
      <c r="F165" s="174" t="s">
        <v>265</v>
      </c>
      <c r="G165" s="206"/>
      <c r="H165" s="207"/>
      <c r="I165" s="207"/>
      <c r="J165" s="173" t="s">
        <v>266</v>
      </c>
      <c r="K165" s="154"/>
    </row>
    <row r="166" spans="2:11" ht="5.25" customHeight="1">
      <c r="B166" s="178"/>
      <c r="C166" s="176"/>
      <c r="D166" s="176"/>
      <c r="E166" s="176"/>
      <c r="F166" s="176"/>
      <c r="G166" s="160"/>
      <c r="H166" s="176"/>
      <c r="I166" s="176"/>
      <c r="J166" s="176"/>
      <c r="K166" s="196"/>
    </row>
    <row r="167" spans="2:11" ht="15" customHeight="1">
      <c r="B167" s="178"/>
      <c r="C167" s="160" t="s">
        <v>270</v>
      </c>
      <c r="D167" s="160"/>
      <c r="E167" s="160"/>
      <c r="F167" s="177" t="s">
        <v>267</v>
      </c>
      <c r="G167" s="160"/>
      <c r="H167" s="160" t="s">
        <v>306</v>
      </c>
      <c r="I167" s="160" t="s">
        <v>269</v>
      </c>
      <c r="J167" s="160">
        <v>120</v>
      </c>
      <c r="K167" s="196"/>
    </row>
    <row r="168" spans="2:11" ht="15" customHeight="1">
      <c r="B168" s="178"/>
      <c r="C168" s="160" t="s">
        <v>315</v>
      </c>
      <c r="D168" s="160"/>
      <c r="E168" s="160"/>
      <c r="F168" s="177" t="s">
        <v>267</v>
      </c>
      <c r="G168" s="160"/>
      <c r="H168" s="160" t="s">
        <v>316</v>
      </c>
      <c r="I168" s="160" t="s">
        <v>269</v>
      </c>
      <c r="J168" s="160" t="s">
        <v>317</v>
      </c>
      <c r="K168" s="196"/>
    </row>
    <row r="169" spans="2:11" ht="15" customHeight="1">
      <c r="B169" s="178"/>
      <c r="C169" s="160" t="s">
        <v>83</v>
      </c>
      <c r="D169" s="160"/>
      <c r="E169" s="160"/>
      <c r="F169" s="177" t="s">
        <v>267</v>
      </c>
      <c r="G169" s="160"/>
      <c r="H169" s="160" t="s">
        <v>333</v>
      </c>
      <c r="I169" s="160" t="s">
        <v>269</v>
      </c>
      <c r="J169" s="160" t="s">
        <v>317</v>
      </c>
      <c r="K169" s="196"/>
    </row>
    <row r="170" spans="2:11" ht="15" customHeight="1">
      <c r="B170" s="178"/>
      <c r="C170" s="160" t="s">
        <v>272</v>
      </c>
      <c r="D170" s="160"/>
      <c r="E170" s="160"/>
      <c r="F170" s="177" t="s">
        <v>273</v>
      </c>
      <c r="G170" s="160"/>
      <c r="H170" s="160" t="s">
        <v>333</v>
      </c>
      <c r="I170" s="160" t="s">
        <v>269</v>
      </c>
      <c r="J170" s="160">
        <v>50</v>
      </c>
      <c r="K170" s="196"/>
    </row>
    <row r="171" spans="2:11" ht="15" customHeight="1">
      <c r="B171" s="178"/>
      <c r="C171" s="160" t="s">
        <v>275</v>
      </c>
      <c r="D171" s="160"/>
      <c r="E171" s="160"/>
      <c r="F171" s="177" t="s">
        <v>267</v>
      </c>
      <c r="G171" s="160"/>
      <c r="H171" s="160" t="s">
        <v>333</v>
      </c>
      <c r="I171" s="160" t="s">
        <v>277</v>
      </c>
      <c r="J171" s="160"/>
      <c r="K171" s="196"/>
    </row>
    <row r="172" spans="2:11" ht="15" customHeight="1">
      <c r="B172" s="178"/>
      <c r="C172" s="160" t="s">
        <v>286</v>
      </c>
      <c r="D172" s="160"/>
      <c r="E172" s="160"/>
      <c r="F172" s="177" t="s">
        <v>273</v>
      </c>
      <c r="G172" s="160"/>
      <c r="H172" s="160" t="s">
        <v>333</v>
      </c>
      <c r="I172" s="160" t="s">
        <v>269</v>
      </c>
      <c r="J172" s="160">
        <v>50</v>
      </c>
      <c r="K172" s="196"/>
    </row>
    <row r="173" spans="2:11" ht="15" customHeight="1">
      <c r="B173" s="178"/>
      <c r="C173" s="160" t="s">
        <v>294</v>
      </c>
      <c r="D173" s="160"/>
      <c r="E173" s="160"/>
      <c r="F173" s="177" t="s">
        <v>273</v>
      </c>
      <c r="G173" s="160"/>
      <c r="H173" s="160" t="s">
        <v>333</v>
      </c>
      <c r="I173" s="160" t="s">
        <v>269</v>
      </c>
      <c r="J173" s="160">
        <v>50</v>
      </c>
      <c r="K173" s="196"/>
    </row>
    <row r="174" spans="2:11" ht="15" customHeight="1">
      <c r="B174" s="178"/>
      <c r="C174" s="160" t="s">
        <v>292</v>
      </c>
      <c r="D174" s="160"/>
      <c r="E174" s="160"/>
      <c r="F174" s="177" t="s">
        <v>273</v>
      </c>
      <c r="G174" s="160"/>
      <c r="H174" s="160" t="s">
        <v>333</v>
      </c>
      <c r="I174" s="160" t="s">
        <v>269</v>
      </c>
      <c r="J174" s="160">
        <v>50</v>
      </c>
      <c r="K174" s="196"/>
    </row>
    <row r="175" spans="2:11" ht="15" customHeight="1">
      <c r="B175" s="178"/>
      <c r="C175" s="160" t="s">
        <v>110</v>
      </c>
      <c r="D175" s="160"/>
      <c r="E175" s="160"/>
      <c r="F175" s="177" t="s">
        <v>267</v>
      </c>
      <c r="G175" s="160"/>
      <c r="H175" s="160" t="s">
        <v>334</v>
      </c>
      <c r="I175" s="160" t="s">
        <v>335</v>
      </c>
      <c r="J175" s="160"/>
      <c r="K175" s="196"/>
    </row>
    <row r="176" spans="2:11" ht="15" customHeight="1">
      <c r="B176" s="178"/>
      <c r="C176" s="160" t="s">
        <v>57</v>
      </c>
      <c r="D176" s="160"/>
      <c r="E176" s="160"/>
      <c r="F176" s="177" t="s">
        <v>267</v>
      </c>
      <c r="G176" s="160"/>
      <c r="H176" s="160" t="s">
        <v>336</v>
      </c>
      <c r="I176" s="160" t="s">
        <v>337</v>
      </c>
      <c r="J176" s="160">
        <v>1</v>
      </c>
      <c r="K176" s="196"/>
    </row>
    <row r="177" spans="2:11" ht="15" customHeight="1">
      <c r="B177" s="178"/>
      <c r="C177" s="160" t="s">
        <v>53</v>
      </c>
      <c r="D177" s="160"/>
      <c r="E177" s="160"/>
      <c r="F177" s="177" t="s">
        <v>267</v>
      </c>
      <c r="G177" s="160"/>
      <c r="H177" s="160" t="s">
        <v>338</v>
      </c>
      <c r="I177" s="160" t="s">
        <v>269</v>
      </c>
      <c r="J177" s="160">
        <v>20</v>
      </c>
      <c r="K177" s="196"/>
    </row>
    <row r="178" spans="2:11" ht="15" customHeight="1">
      <c r="B178" s="178"/>
      <c r="C178" s="160" t="s">
        <v>111</v>
      </c>
      <c r="D178" s="160"/>
      <c r="E178" s="160"/>
      <c r="F178" s="177" t="s">
        <v>267</v>
      </c>
      <c r="G178" s="160"/>
      <c r="H178" s="160" t="s">
        <v>339</v>
      </c>
      <c r="I178" s="160" t="s">
        <v>269</v>
      </c>
      <c r="J178" s="160">
        <v>255</v>
      </c>
      <c r="K178" s="196"/>
    </row>
    <row r="179" spans="2:11" ht="15" customHeight="1">
      <c r="B179" s="178"/>
      <c r="C179" s="160" t="s">
        <v>112</v>
      </c>
      <c r="D179" s="160"/>
      <c r="E179" s="160"/>
      <c r="F179" s="177" t="s">
        <v>267</v>
      </c>
      <c r="G179" s="160"/>
      <c r="H179" s="160" t="s">
        <v>232</v>
      </c>
      <c r="I179" s="160" t="s">
        <v>269</v>
      </c>
      <c r="J179" s="160">
        <v>10</v>
      </c>
      <c r="K179" s="196"/>
    </row>
    <row r="180" spans="2:11" ht="15" customHeight="1">
      <c r="B180" s="178"/>
      <c r="C180" s="160" t="s">
        <v>113</v>
      </c>
      <c r="D180" s="160"/>
      <c r="E180" s="160"/>
      <c r="F180" s="177" t="s">
        <v>267</v>
      </c>
      <c r="G180" s="160"/>
      <c r="H180" s="160" t="s">
        <v>340</v>
      </c>
      <c r="I180" s="160" t="s">
        <v>301</v>
      </c>
      <c r="J180" s="160"/>
      <c r="K180" s="196"/>
    </row>
    <row r="181" spans="2:11" ht="15" customHeight="1">
      <c r="B181" s="178"/>
      <c r="C181" s="160" t="s">
        <v>341</v>
      </c>
      <c r="D181" s="160"/>
      <c r="E181" s="160"/>
      <c r="F181" s="177" t="s">
        <v>267</v>
      </c>
      <c r="G181" s="160"/>
      <c r="H181" s="160" t="s">
        <v>342</v>
      </c>
      <c r="I181" s="160" t="s">
        <v>301</v>
      </c>
      <c r="J181" s="160"/>
      <c r="K181" s="196"/>
    </row>
    <row r="182" spans="2:11" ht="15" customHeight="1">
      <c r="B182" s="178"/>
      <c r="C182" s="160" t="s">
        <v>330</v>
      </c>
      <c r="D182" s="160"/>
      <c r="E182" s="160"/>
      <c r="F182" s="177" t="s">
        <v>267</v>
      </c>
      <c r="G182" s="160"/>
      <c r="H182" s="160" t="s">
        <v>343</v>
      </c>
      <c r="I182" s="160" t="s">
        <v>301</v>
      </c>
      <c r="J182" s="160"/>
      <c r="K182" s="196"/>
    </row>
    <row r="183" spans="2:11" ht="15" customHeight="1">
      <c r="B183" s="178"/>
      <c r="C183" s="160" t="s">
        <v>116</v>
      </c>
      <c r="D183" s="160"/>
      <c r="E183" s="160"/>
      <c r="F183" s="177" t="s">
        <v>273</v>
      </c>
      <c r="G183" s="160"/>
      <c r="H183" s="160" t="s">
        <v>344</v>
      </c>
      <c r="I183" s="160" t="s">
        <v>269</v>
      </c>
      <c r="J183" s="160">
        <v>50</v>
      </c>
      <c r="K183" s="196"/>
    </row>
    <row r="184" spans="2:11" ht="15" customHeight="1">
      <c r="B184" s="202"/>
      <c r="C184" s="184"/>
      <c r="D184" s="184"/>
      <c r="E184" s="184"/>
      <c r="F184" s="184"/>
      <c r="G184" s="184"/>
      <c r="H184" s="184"/>
      <c r="I184" s="184"/>
      <c r="J184" s="184"/>
      <c r="K184" s="203"/>
    </row>
    <row r="185" spans="2:11" ht="18.75" customHeight="1">
      <c r="B185" s="156"/>
      <c r="C185" s="160"/>
      <c r="D185" s="160"/>
      <c r="E185" s="160"/>
      <c r="F185" s="177"/>
      <c r="G185" s="160"/>
      <c r="H185" s="160"/>
      <c r="I185" s="160"/>
      <c r="J185" s="160"/>
      <c r="K185" s="156"/>
    </row>
    <row r="186" spans="2:11" ht="18.75" customHeight="1">
      <c r="B186" s="165"/>
      <c r="C186" s="165"/>
      <c r="D186" s="165"/>
      <c r="E186" s="165"/>
      <c r="F186" s="165"/>
      <c r="G186" s="165"/>
      <c r="H186" s="165"/>
      <c r="I186" s="165"/>
      <c r="J186" s="165"/>
      <c r="K186" s="165"/>
    </row>
    <row r="187" spans="2:11" ht="13.5">
      <c r="B187" s="147"/>
      <c r="C187" s="148"/>
      <c r="D187" s="148"/>
      <c r="E187" s="148"/>
      <c r="F187" s="148"/>
      <c r="G187" s="148"/>
      <c r="H187" s="148"/>
      <c r="I187" s="148"/>
      <c r="J187" s="148"/>
      <c r="K187" s="149"/>
    </row>
    <row r="188" spans="2:11" ht="21">
      <c r="B188" s="150"/>
      <c r="C188" s="256" t="s">
        <v>345</v>
      </c>
      <c r="D188" s="256"/>
      <c r="E188" s="256"/>
      <c r="F188" s="256"/>
      <c r="G188" s="256"/>
      <c r="H188" s="256"/>
      <c r="I188" s="256"/>
      <c r="J188" s="256"/>
      <c r="K188" s="151"/>
    </row>
    <row r="189" spans="2:11" ht="25.5" customHeight="1">
      <c r="B189" s="150"/>
      <c r="C189" s="208" t="s">
        <v>346</v>
      </c>
      <c r="D189" s="208"/>
      <c r="E189" s="208"/>
      <c r="F189" s="208" t="s">
        <v>347</v>
      </c>
      <c r="G189" s="209"/>
      <c r="H189" s="262" t="s">
        <v>348</v>
      </c>
      <c r="I189" s="262"/>
      <c r="J189" s="262"/>
      <c r="K189" s="151"/>
    </row>
    <row r="190" spans="2:11" ht="5.25" customHeight="1">
      <c r="B190" s="178"/>
      <c r="C190" s="176"/>
      <c r="D190" s="176"/>
      <c r="E190" s="176"/>
      <c r="F190" s="176"/>
      <c r="G190" s="160"/>
      <c r="H190" s="176"/>
      <c r="I190" s="176"/>
      <c r="J190" s="176"/>
      <c r="K190" s="196"/>
    </row>
    <row r="191" spans="2:11" ht="15" customHeight="1">
      <c r="B191" s="178"/>
      <c r="C191" s="160" t="s">
        <v>349</v>
      </c>
      <c r="D191" s="160"/>
      <c r="E191" s="160"/>
      <c r="F191" s="177" t="s">
        <v>43</v>
      </c>
      <c r="G191" s="160"/>
      <c r="H191" s="263" t="s">
        <v>350</v>
      </c>
      <c r="I191" s="263"/>
      <c r="J191" s="263"/>
      <c r="K191" s="196"/>
    </row>
    <row r="192" spans="2:11" ht="15" customHeight="1">
      <c r="B192" s="178"/>
      <c r="C192" s="182"/>
      <c r="D192" s="160"/>
      <c r="E192" s="160"/>
      <c r="F192" s="177" t="s">
        <v>44</v>
      </c>
      <c r="G192" s="160"/>
      <c r="H192" s="263" t="s">
        <v>351</v>
      </c>
      <c r="I192" s="263"/>
      <c r="J192" s="263"/>
      <c r="K192" s="196"/>
    </row>
    <row r="193" spans="2:11" ht="15" customHeight="1">
      <c r="B193" s="178"/>
      <c r="C193" s="182"/>
      <c r="D193" s="160"/>
      <c r="E193" s="160"/>
      <c r="F193" s="177" t="s">
        <v>47</v>
      </c>
      <c r="G193" s="160"/>
      <c r="H193" s="263" t="s">
        <v>352</v>
      </c>
      <c r="I193" s="263"/>
      <c r="J193" s="263"/>
      <c r="K193" s="196"/>
    </row>
    <row r="194" spans="2:11" ht="15" customHeight="1">
      <c r="B194" s="178"/>
      <c r="C194" s="160"/>
      <c r="D194" s="160"/>
      <c r="E194" s="160"/>
      <c r="F194" s="177" t="s">
        <v>45</v>
      </c>
      <c r="G194" s="160"/>
      <c r="H194" s="263" t="s">
        <v>353</v>
      </c>
      <c r="I194" s="263"/>
      <c r="J194" s="263"/>
      <c r="K194" s="196"/>
    </row>
    <row r="195" spans="2:11" ht="15" customHeight="1">
      <c r="B195" s="178"/>
      <c r="C195" s="160"/>
      <c r="D195" s="160"/>
      <c r="E195" s="160"/>
      <c r="F195" s="177" t="s">
        <v>46</v>
      </c>
      <c r="G195" s="160"/>
      <c r="H195" s="263" t="s">
        <v>354</v>
      </c>
      <c r="I195" s="263"/>
      <c r="J195" s="263"/>
      <c r="K195" s="196"/>
    </row>
    <row r="196" spans="2:11" ht="15" customHeight="1">
      <c r="B196" s="178"/>
      <c r="C196" s="160"/>
      <c r="D196" s="160"/>
      <c r="E196" s="160"/>
      <c r="F196" s="177"/>
      <c r="G196" s="160"/>
      <c r="H196" s="160"/>
      <c r="I196" s="160"/>
      <c r="J196" s="160"/>
      <c r="K196" s="196"/>
    </row>
    <row r="197" spans="2:11" ht="15" customHeight="1">
      <c r="B197" s="178"/>
      <c r="C197" s="160" t="s">
        <v>313</v>
      </c>
      <c r="D197" s="160"/>
      <c r="E197" s="160"/>
      <c r="F197" s="177" t="s">
        <v>78</v>
      </c>
      <c r="G197" s="160"/>
      <c r="H197" s="263" t="s">
        <v>355</v>
      </c>
      <c r="I197" s="263"/>
      <c r="J197" s="263"/>
      <c r="K197" s="196"/>
    </row>
    <row r="198" spans="2:11" ht="15" customHeight="1">
      <c r="B198" s="178"/>
      <c r="C198" s="182"/>
      <c r="D198" s="160"/>
      <c r="E198" s="160"/>
      <c r="F198" s="177" t="s">
        <v>211</v>
      </c>
      <c r="G198" s="160"/>
      <c r="H198" s="263" t="s">
        <v>212</v>
      </c>
      <c r="I198" s="263"/>
      <c r="J198" s="263"/>
      <c r="K198" s="196"/>
    </row>
    <row r="199" spans="2:11" ht="15" customHeight="1">
      <c r="B199" s="178"/>
      <c r="C199" s="160"/>
      <c r="D199" s="160"/>
      <c r="E199" s="160"/>
      <c r="F199" s="177" t="s">
        <v>209</v>
      </c>
      <c r="G199" s="160"/>
      <c r="H199" s="263" t="s">
        <v>356</v>
      </c>
      <c r="I199" s="263"/>
      <c r="J199" s="263"/>
      <c r="K199" s="196"/>
    </row>
    <row r="200" spans="2:11" ht="15" customHeight="1">
      <c r="B200" s="210"/>
      <c r="C200" s="182"/>
      <c r="D200" s="182"/>
      <c r="E200" s="182"/>
      <c r="F200" s="177" t="s">
        <v>213</v>
      </c>
      <c r="G200" s="165"/>
      <c r="H200" s="261" t="s">
        <v>214</v>
      </c>
      <c r="I200" s="261"/>
      <c r="J200" s="261"/>
      <c r="K200" s="211"/>
    </row>
    <row r="201" spans="2:11" ht="15" customHeight="1">
      <c r="B201" s="210"/>
      <c r="C201" s="182"/>
      <c r="D201" s="182"/>
      <c r="E201" s="182"/>
      <c r="F201" s="177" t="s">
        <v>215</v>
      </c>
      <c r="G201" s="165"/>
      <c r="H201" s="261" t="s">
        <v>357</v>
      </c>
      <c r="I201" s="261"/>
      <c r="J201" s="261"/>
      <c r="K201" s="211"/>
    </row>
    <row r="202" spans="2:11" ht="15" customHeight="1">
      <c r="B202" s="210"/>
      <c r="C202" s="182"/>
      <c r="D202" s="182"/>
      <c r="E202" s="182"/>
      <c r="F202" s="212"/>
      <c r="G202" s="165"/>
      <c r="H202" s="213"/>
      <c r="I202" s="213"/>
      <c r="J202" s="213"/>
      <c r="K202" s="211"/>
    </row>
    <row r="203" spans="2:11" ht="15" customHeight="1">
      <c r="B203" s="210"/>
      <c r="C203" s="160" t="s">
        <v>337</v>
      </c>
      <c r="D203" s="182"/>
      <c r="E203" s="182"/>
      <c r="F203" s="177">
        <v>1</v>
      </c>
      <c r="G203" s="165"/>
      <c r="H203" s="261" t="s">
        <v>358</v>
      </c>
      <c r="I203" s="261"/>
      <c r="J203" s="261"/>
      <c r="K203" s="211"/>
    </row>
    <row r="204" spans="2:11" ht="15" customHeight="1">
      <c r="B204" s="210"/>
      <c r="C204" s="182"/>
      <c r="D204" s="182"/>
      <c r="E204" s="182"/>
      <c r="F204" s="177">
        <v>2</v>
      </c>
      <c r="G204" s="165"/>
      <c r="H204" s="261" t="s">
        <v>359</v>
      </c>
      <c r="I204" s="261"/>
      <c r="J204" s="261"/>
      <c r="K204" s="211"/>
    </row>
    <row r="205" spans="2:11" ht="15" customHeight="1">
      <c r="B205" s="210"/>
      <c r="C205" s="182"/>
      <c r="D205" s="182"/>
      <c r="E205" s="182"/>
      <c r="F205" s="177">
        <v>3</v>
      </c>
      <c r="G205" s="165"/>
      <c r="H205" s="261" t="s">
        <v>360</v>
      </c>
      <c r="I205" s="261"/>
      <c r="J205" s="261"/>
      <c r="K205" s="211"/>
    </row>
    <row r="206" spans="2:11" ht="15" customHeight="1">
      <c r="B206" s="210"/>
      <c r="C206" s="182"/>
      <c r="D206" s="182"/>
      <c r="E206" s="182"/>
      <c r="F206" s="177">
        <v>4</v>
      </c>
      <c r="G206" s="165"/>
      <c r="H206" s="261" t="s">
        <v>361</v>
      </c>
      <c r="I206" s="261"/>
      <c r="J206" s="261"/>
      <c r="K206" s="211"/>
    </row>
    <row r="207" spans="2:11" ht="12.75" customHeight="1">
      <c r="B207" s="214"/>
      <c r="C207" s="215"/>
      <c r="D207" s="215"/>
      <c r="E207" s="215"/>
      <c r="F207" s="215"/>
      <c r="G207" s="215"/>
      <c r="H207" s="215"/>
      <c r="I207" s="215"/>
      <c r="J207" s="215"/>
      <c r="K207" s="216"/>
    </row>
  </sheetData>
  <sheetProtection password="DBBB" sheet="1"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Šivrová Petra</dc:creator>
  <cp:keywords/>
  <dc:description/>
  <cp:lastModifiedBy>Šivrová Petra</cp:lastModifiedBy>
  <dcterms:created xsi:type="dcterms:W3CDTF">2021-03-31T11:32:00Z</dcterms:created>
  <dcterms:modified xsi:type="dcterms:W3CDTF">2021-03-31T11:32:00Z</dcterms:modified>
  <cp:category/>
  <cp:version/>
  <cp:contentType/>
  <cp:contentStatus/>
</cp:coreProperties>
</file>