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4545" windowWidth="9720" windowHeight="4590" activeTab="0"/>
  </bookViews>
  <sheets>
    <sheet name="Rekapitulace" sheetId="1" r:id="rId1"/>
    <sheet name="Rozpočet položkový" sheetId="2" r:id="rId2"/>
  </sheets>
  <definedNames>
    <definedName name="_xlnm.Print_Area" localSheetId="0">'Rekapitulace'!$A:$G</definedName>
    <definedName name="_xlnm.Print_Area" localSheetId="1">'Rozpočet položkový'!$A:$H</definedName>
  </definedNames>
  <calcPr fullCalcOnLoad="1"/>
</workbook>
</file>

<file path=xl/comments2.xml><?xml version="1.0" encoding="utf-8"?>
<comments xmlns="http://schemas.openxmlformats.org/spreadsheetml/2006/main">
  <authors>
    <author>Hynek Bureš</author>
  </authors>
  <commentList>
    <comment ref="D56" authorId="0">
      <text>
        <r>
          <rPr>
            <b/>
            <sz val="8"/>
            <rFont val="Tahoma"/>
            <family val="2"/>
          </rPr>
          <t>Součet všech spínačů a zásuvek</t>
        </r>
      </text>
    </comment>
    <comment ref="D76" authorId="0">
      <text>
        <r>
          <rPr>
            <b/>
            <sz val="8"/>
            <rFont val="Tahoma"/>
            <family val="2"/>
          </rPr>
          <t>Spínače 1,2,6,7</t>
        </r>
      </text>
    </comment>
    <comment ref="D77" authorId="0">
      <text>
        <r>
          <rPr>
            <b/>
            <sz val="8"/>
            <rFont val="Tahoma"/>
            <family val="2"/>
          </rPr>
          <t>Spínače 5, 1+6, 6+6</t>
        </r>
      </text>
    </comment>
    <comment ref="D80" authorId="0">
      <text>
        <r>
          <rPr>
            <b/>
            <sz val="8"/>
            <rFont val="Tahoma"/>
            <family val="2"/>
          </rPr>
          <t>Všechny spínače a jedn. zásuvky
minus vícenísobné rámečky x počet pozic</t>
        </r>
      </text>
    </comment>
  </commentList>
</comments>
</file>

<file path=xl/sharedStrings.xml><?xml version="1.0" encoding="utf-8"?>
<sst xmlns="http://schemas.openxmlformats.org/spreadsheetml/2006/main" count="214" uniqueCount="114">
  <si>
    <t>Množství</t>
  </si>
  <si>
    <t>DPH</t>
  </si>
  <si>
    <t>kus</t>
  </si>
  <si>
    <t>m</t>
  </si>
  <si>
    <t>%</t>
  </si>
  <si>
    <t>Řádek</t>
  </si>
  <si>
    <t>Popis položky</t>
  </si>
  <si>
    <t>Podružný materiál</t>
  </si>
  <si>
    <t>hod</t>
  </si>
  <si>
    <t>Celkem bez DPH</t>
  </si>
  <si>
    <t>Celkem s DPH</t>
  </si>
  <si>
    <t>Celkem</t>
  </si>
  <si>
    <t>Prořez</t>
  </si>
  <si>
    <t>Ing. Hynek BUREŠ</t>
  </si>
  <si>
    <t>Rekapitulace</t>
  </si>
  <si>
    <t>Poznámky</t>
  </si>
  <si>
    <t>Materiál</t>
  </si>
  <si>
    <t>Práce</t>
  </si>
  <si>
    <t>Výtisk č.:</t>
  </si>
  <si>
    <t>Jedn.</t>
  </si>
  <si>
    <t>kg</t>
  </si>
  <si>
    <t>Poznámky :</t>
  </si>
  <si>
    <t>Krabice KU68 1901 (pod přístroj, univerzální spodek)</t>
  </si>
  <si>
    <t>Sádra stavební bílá</t>
  </si>
  <si>
    <t>Víčko ke krabici 68</t>
  </si>
  <si>
    <t>Svorkovnice S-66</t>
  </si>
  <si>
    <t>Přístroj domovního spínače řaz. 1</t>
  </si>
  <si>
    <t>Přístroj domovního spínače řaz. 5</t>
  </si>
  <si>
    <t>Kolébka domovního spínače jednoduchá</t>
  </si>
  <si>
    <t>Kolébka domovního spínače dvojitá</t>
  </si>
  <si>
    <t>Domovní dvojzásuvka s rámečkem komplet</t>
  </si>
  <si>
    <t>Rámeček jednoduchý pro domovní přístroje</t>
  </si>
  <si>
    <t>Multifunkční elektronické časové relé pod domovní přístroj</t>
  </si>
  <si>
    <t>Svorka pospojování na potrubí ZSA 16</t>
  </si>
  <si>
    <t>Referenční typ domovních spínačů a zásuvek základního provedení :
ABB Tango, barva bílá.</t>
  </si>
  <si>
    <t>Přípravné a koordinační práce, zkoušky, měření, revize</t>
  </si>
  <si>
    <t>Zhotovení dokumentace skutečného provedení</t>
  </si>
  <si>
    <t>Zpráva o výchozí revizi el. zařízení silnoporud</t>
  </si>
  <si>
    <t>Ukončení vodiče Cu do 4mm2 v rozváděči</t>
  </si>
  <si>
    <t>Vodič CY 4mm2 zž pospojování</t>
  </si>
  <si>
    <t>Jistič 6kA, 1-pólový 16A, char. B</t>
  </si>
  <si>
    <t>Jistič 6kA, 1-pólový 10A, char. B</t>
  </si>
  <si>
    <t>PPV (zajištění, zednické výpomoci, manipulace)</t>
  </si>
  <si>
    <t>VYPRACOVAL :</t>
  </si>
  <si>
    <t>DATUM :</t>
  </si>
  <si>
    <t>PODPIS :</t>
  </si>
  <si>
    <t>Kabel CYKY-J 3x 1,5mm2 (3C)</t>
  </si>
  <si>
    <t>Kabel CYKY-J 5x 1,5mm2 (5C)</t>
  </si>
  <si>
    <t>Kabel CYKY-J 3x 2,5mm2 (3C)</t>
  </si>
  <si>
    <t>Kabel CYKY-O 3x 1,5mm2 (3A)</t>
  </si>
  <si>
    <t>Ocenění montážních prací vychází z historických ceníků (C21M apod.) přepočtem na normohodiny.
Čas a cena montáže může být závislá na zručnosti a technickém vybavení dodavatele.</t>
  </si>
  <si>
    <t>Tento dokument slouží jako podklad pro vypracování cenové nabídky pro výběr zhotovitele a pro návrh časového harmonogramu prací.</t>
  </si>
  <si>
    <t>Dokumentace v žádném případě nenahrazuje přípravu práce dodavatele a nemůže být použita pro objednávku materiálu.</t>
  </si>
  <si>
    <t>Délková množství (metráž) jsou stanovena odborným odhadem a může dojít k odchylkám se skutečně potřebným množstvím. Je v zájmu všech stran během realizace optimalizovat trasy všech rozvodů</t>
  </si>
  <si>
    <t>z hlediska úspory množství materiálu v koordinaci všech zúčastněných profesí, při současném respektování všech normativních požadavků na ukládání el. vedení, zejména z hlediska bezpečnosti osob</t>
  </si>
  <si>
    <t>a majetku a zamezení negativního ovlivnění v případě souběhů různých vedení.</t>
  </si>
  <si>
    <t>AKCE :</t>
  </si>
  <si>
    <t>PROFESE :</t>
  </si>
  <si>
    <t>ČÍSLO ZAKÁZKY :</t>
  </si>
  <si>
    <t>Jména výrobců a obchodní názvy u položek jsou pouze informativní, uvedené jako reference technických parametrů, vzájemné kompatibility zařízení a dostupnosti odborného servisu.
Lze použít výrobky ekvivalentních vlastností jiných výrobců.</t>
  </si>
  <si>
    <t>INVESTOR :</t>
  </si>
  <si>
    <t>EL –  ELEKTROTECHNICKÁ ZAŘÍZENÍ</t>
  </si>
  <si>
    <t>Poskytnutí katalogového materiálu s vyobrazením a detailními technickými parametry projektovaných zařízení zadavateli je honorováno jako součást položek přípravných prací a dodavatelské dokumentace.</t>
  </si>
  <si>
    <t>Lišta vkládací LHD 40x20mm</t>
  </si>
  <si>
    <t>Trubka ohebná ø25mm MONOFLEX 1425</t>
  </si>
  <si>
    <t>K poptávce je nutno mít k dispozici kompletní složku dokumentace (textovou a výkresovou část), jejíž je součástí (resp. ekvivalent elektronicky - dwg, doc, xls nebo pdf).</t>
  </si>
  <si>
    <t>Zhotovitel si musí opatřit všechny potřebné podklady a informace tak, aby mohl předložit pevnou cenu a kvalifikovanou nabídku, na jejímž základě zhotoví dílo podle požadavku zadavatele.</t>
  </si>
  <si>
    <t>Dodatečné nároky (vícepráce) na základě chybějící znalosti nemohou být uznány (cenovou nabídku nelze zodpovědně sestavit pouze na základě projektovaných výměr).</t>
  </si>
  <si>
    <t>Měření umělého osvětlení a vystavení protokolu</t>
  </si>
  <si>
    <t>Práce jedn.
[Kč]</t>
  </si>
  <si>
    <t>Práce celk.
[Kč]</t>
  </si>
  <si>
    <t>Materíál jedn.
[Kč]</t>
  </si>
  <si>
    <t>Materiál celk.
[Kč]</t>
  </si>
  <si>
    <t>HZS Demontáže</t>
  </si>
  <si>
    <t>Vnitřní elektroinstalace - hrubé rozvody</t>
  </si>
  <si>
    <t>Průraz otvoru ve zdivu cihel. plochy 0,0225m2, tl. do15 cm</t>
  </si>
  <si>
    <t>Vybourání kapsy ve zdivu cihel. 7x7x5cm</t>
  </si>
  <si>
    <t>Drážka ve zdivu cihel. hl. do 3cm a š. 3cm</t>
  </si>
  <si>
    <t>Drážka ve zdivu cihel. hl. do 5cm a š. 5cm</t>
  </si>
  <si>
    <t>Drážka ve stropech beton. hl. do 3cm a š. 3cm</t>
  </si>
  <si>
    <t>Vyplnění a omítnutí rýh ve stropech hl. do 3 cm a š. 3 cm</t>
  </si>
  <si>
    <t>Vyplnění a omítnutí rýh ve stěnách hl. do 3 cm a š. 3 cm</t>
  </si>
  <si>
    <t>Vyplnění a omítnutí rýh ve stěnách hl. do 5 cm a š. 5 cm</t>
  </si>
  <si>
    <t>Zednické práce pro elektroinstalaci</t>
  </si>
  <si>
    <t>Hrubé rozvody kabelů a úložný materiál, spodky instalačních krabic, rozvodek a jiných zapuštěných zařízení, bez zapojování</t>
  </si>
  <si>
    <t xml:space="preserve">                POLOŽKOVÝ ROZPIS DODÁVEK MATERIÁLU A PRACÍ</t>
  </si>
  <si>
    <t>Přípravné práce zhotovitele, dodavatelská dokumentace</t>
  </si>
  <si>
    <t>Pružinová svorka pro plné vodiče do 2x 2,5mm2</t>
  </si>
  <si>
    <t>Pružinová svorka pro plné vodiče do 4x 2,5mm2</t>
  </si>
  <si>
    <t>Pružinová svorka pro plné/laněné vodiče do 3x 2,5mm2</t>
  </si>
  <si>
    <t>STATUTÁRNÍ MĚSTO DĚČÍN, Mírové nám. 1175/5, Děčín</t>
  </si>
  <si>
    <t>ZŠ Dr. Miroslava Tyrše Děčín II, Vrchlického 630/5</t>
  </si>
  <si>
    <t>– oprava sociálních zařízení, výměna ZTI a ÚT</t>
  </si>
  <si>
    <t>SO 1.1 – Oprava sociálních zařízení</t>
  </si>
  <si>
    <t>HB2019.011</t>
  </si>
  <si>
    <t>06 / 2019</t>
  </si>
  <si>
    <t>Opravy ve stávajících rozvaděčích</t>
  </si>
  <si>
    <t>Vnitřní elektroinstalace - kompletace</t>
  </si>
  <si>
    <t>Výměna přístrojů na stávajících pozicích, oprava stávajícího zařízení</t>
  </si>
  <si>
    <t>Připojení integrovaného splachovače 230V~</t>
  </si>
  <si>
    <t>Průraz otvoru ve zdivu cihel. plochy 0,0225m2, tl. do45 cm</t>
  </si>
  <si>
    <t>HZS Oprava stávajícího zařízení</t>
  </si>
  <si>
    <t>Domovní zásuvka bez rámečku s víčkem</t>
  </si>
  <si>
    <t>Spínač - Radarový senzor pohybu stropní</t>
  </si>
  <si>
    <t>Infrapasivní spínač stropní vestavný, výstup relé</t>
  </si>
  <si>
    <t>Osoušeč rukou nástěnný 1500W</t>
  </si>
  <si>
    <t>(A1) LED panel vestavný 220x220mm, 18W, 1500lm, 4000°K</t>
  </si>
  <si>
    <t>(A2) LED panel vestavný 300x300mm, 24W, 2000lm, 4000°K</t>
  </si>
  <si>
    <t>(B1) Svítidlo zářivkové průmyslové 2x 36W, IP65 plast</t>
  </si>
  <si>
    <t>(B2) Svítidlo zářivkové průmyslové 2x 58W, IP65 plast</t>
  </si>
  <si>
    <t>Připojení malého ventilátoru 230V~</t>
  </si>
  <si>
    <t>Zářivka lineární 36W, 3350lm, 4000°K bílá</t>
  </si>
  <si>
    <t>Zářivka lineární 58W, 5200lm, 4000°K bílá</t>
  </si>
  <si>
    <t>EL2 – VÝKAZ VÝMĚR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</si>
</sst>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.00,&quot; m&quot;"/>
    <numFmt numFmtId="167" formatCode="?.00,&quot;kus&quot;"/>
    <numFmt numFmtId="168" formatCode="0.00,&quot; m&quot;"/>
    <numFmt numFmtId="169" formatCode="0.00&quot; &quot;%"/>
    <numFmt numFmtId="170" formatCode="0.00,%"/>
    <numFmt numFmtId="171" formatCode="0.00,&quot; kus&quot;"/>
    <numFmt numFmtId="172" formatCode="0.00,&quot;kus&quot;"/>
    <numFmt numFmtId="173" formatCode="#,##0.00&quot;Kč&quot;"/>
    <numFmt numFmtId="174" formatCode="#,##0&quot;Kč&quot;"/>
    <numFmt numFmtId="175" formatCode="?.00&quot; kus&quot;"/>
    <numFmt numFmtId="176" formatCode="?.00&quot; m&quot;"/>
    <numFmt numFmtId="177" formatCode="?.??&quot; m&quot;"/>
    <numFmt numFmtId="178" formatCode="?.??&quot; kus&quot;"/>
    <numFmt numFmtId="179" formatCode="0.??&quot; kus&quot;"/>
    <numFmt numFmtId="180" formatCode="0.??&quot; m&quot;"/>
    <numFmt numFmtId="181" formatCode="0.00&quot; kus&quot;"/>
    <numFmt numFmtId="182" formatCode="0.00_ ;[Red]\-0.00\ "/>
    <numFmt numFmtId="183" formatCode="0&quot;  &quot;"/>
    <numFmt numFmtId="184" formatCode="0&quot;.  &quot;"/>
    <numFmt numFmtId="185" formatCode="[$-405]d\.\ mmmm\ yyyy"/>
    <numFmt numFmtId="186" formatCode="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\ _N_m;[Red]\-#,##0.0\ _N_m"/>
    <numFmt numFmtId="191" formatCode="0.0"/>
    <numFmt numFmtId="192" formatCode="#"/>
    <numFmt numFmtId="193" formatCode="_-* #,##0.00\ _K_č_-;[Red]\-* #,##0.00\ _K_č_-;_-* &quot;-&quot;??\ _K_č_-;_-@_-"/>
    <numFmt numFmtId="194" formatCode="_-* #,##0.00\ &quot;Kč&quot;_-;[Red]\-* #,##0.00\ &quot;Kč&quot;_-;_-* &quot;-&quot;??\ &quot;Kč&quot;_-;_-@_-"/>
    <numFmt numFmtId="195" formatCode="#,##0.00_ ;[Red]\-#,##0.00\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40" fontId="2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12" xfId="0" applyNumberFormat="1" applyFont="1" applyBorder="1" applyAlignment="1">
      <alignment/>
    </xf>
    <xf numFmtId="40" fontId="0" fillId="0" borderId="0" xfId="0" applyNumberFormat="1" applyFill="1" applyBorder="1" applyAlignment="1">
      <alignment/>
    </xf>
    <xf numFmtId="9" fontId="1" fillId="0" borderId="12" xfId="0" applyNumberFormat="1" applyFont="1" applyBorder="1" applyAlignment="1">
      <alignment horizontal="left"/>
    </xf>
    <xf numFmtId="0" fontId="2" fillId="0" borderId="0" xfId="0" applyFont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 horizontal="right" wrapText="1"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/>
    </xf>
    <xf numFmtId="184" fontId="5" fillId="33" borderId="0" xfId="0" applyNumberFormat="1" applyFont="1" applyFill="1" applyBorder="1" applyAlignment="1">
      <alignment/>
    </xf>
    <xf numFmtId="184" fontId="5" fillId="33" borderId="0" xfId="0" applyNumberFormat="1" applyFont="1" applyFill="1" applyBorder="1" applyAlignment="1">
      <alignment horizontal="left"/>
    </xf>
    <xf numFmtId="184" fontId="5" fillId="33" borderId="0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40" fontId="0" fillId="34" borderId="0" xfId="0" applyNumberFormat="1" applyFont="1" applyFill="1" applyBorder="1" applyAlignment="1">
      <alignment/>
    </xf>
    <xf numFmtId="40" fontId="0" fillId="3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textRotation="90"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vertical="top"/>
    </xf>
    <xf numFmtId="40" fontId="0" fillId="0" borderId="0" xfId="0" applyNumberForma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0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35" borderId="1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192" fontId="9" fillId="0" borderId="0" xfId="0" applyNumberFormat="1" applyFont="1" applyAlignment="1">
      <alignment/>
    </xf>
    <xf numFmtId="0" fontId="0" fillId="0" borderId="0" xfId="0" applyNumberFormat="1" applyAlignment="1">
      <alignment vertical="top"/>
    </xf>
    <xf numFmtId="0" fontId="1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84" fontId="0" fillId="0" borderId="0" xfId="0" applyNumberFormat="1" applyFill="1" applyBorder="1" applyAlignment="1">
      <alignment vertical="top"/>
    </xf>
    <xf numFmtId="40" fontId="0" fillId="0" borderId="0" xfId="0" applyNumberFormat="1" applyFont="1" applyFill="1" applyBorder="1" applyAlignment="1">
      <alignment/>
    </xf>
    <xf numFmtId="193" fontId="0" fillId="0" borderId="0" xfId="0" applyNumberFormat="1" applyFont="1" applyAlignment="1">
      <alignment/>
    </xf>
    <xf numFmtId="194" fontId="1" fillId="0" borderId="10" xfId="0" applyNumberFormat="1" applyFont="1" applyBorder="1" applyAlignment="1">
      <alignment/>
    </xf>
    <xf numFmtId="194" fontId="12" fillId="0" borderId="10" xfId="0" applyNumberFormat="1" applyFont="1" applyBorder="1" applyAlignment="1">
      <alignment/>
    </xf>
    <xf numFmtId="194" fontId="1" fillId="0" borderId="12" xfId="0" applyNumberFormat="1" applyFont="1" applyBorder="1" applyAlignment="1">
      <alignment horizontal="center"/>
    </xf>
    <xf numFmtId="194" fontId="12" fillId="0" borderId="12" xfId="0" applyNumberFormat="1" applyFont="1" applyBorder="1" applyAlignment="1">
      <alignment horizontal="center"/>
    </xf>
    <xf numFmtId="194" fontId="12" fillId="0" borderId="12" xfId="0" applyNumberFormat="1" applyFont="1" applyBorder="1" applyAlignment="1">
      <alignment/>
    </xf>
    <xf numFmtId="194" fontId="1" fillId="0" borderId="11" xfId="0" applyNumberFormat="1" applyFont="1" applyBorder="1" applyAlignment="1">
      <alignment/>
    </xf>
    <xf numFmtId="194" fontId="12" fillId="0" borderId="11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190" fontId="5" fillId="33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 horizontal="right" wrapText="1"/>
    </xf>
    <xf numFmtId="190" fontId="0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7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 vertical="top"/>
    </xf>
    <xf numFmtId="0" fontId="6" fillId="35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0" xfId="0" applyAlignment="1">
      <alignment vertical="top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"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  <dxf>
      <font>
        <color theme="1" tint="0.4999800026416778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1028700</xdr:colOff>
      <xdr:row>0</xdr:row>
      <xdr:rowOff>1009650</xdr:rowOff>
    </xdr:to>
    <xdr:pic>
      <xdr:nvPicPr>
        <xdr:cNvPr id="1" name="Picture 10" descr="HLAVA4wmf2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6</xdr:col>
      <xdr:colOff>1028700</xdr:colOff>
      <xdr:row>32</xdr:row>
      <xdr:rowOff>1047750</xdr:rowOff>
    </xdr:to>
    <xdr:pic>
      <xdr:nvPicPr>
        <xdr:cNvPr id="2" name="Picture 11" descr="HLAVA4wmf2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6810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8.8515625" style="0" customWidth="1"/>
    <col min="4" max="4" width="32.57421875" style="0" customWidth="1"/>
    <col min="5" max="5" width="15.7109375" style="3" customWidth="1"/>
    <col min="6" max="7" width="15.7109375" style="0" customWidth="1"/>
    <col min="8" max="9" width="15.7109375" style="30" customWidth="1"/>
  </cols>
  <sheetData>
    <row r="1" ht="84" customHeight="1"/>
    <row r="2" spans="1:9" s="10" customFormat="1" ht="27" customHeight="1">
      <c r="A2" s="9" t="s">
        <v>60</v>
      </c>
      <c r="C2" s="12"/>
      <c r="D2" s="12" t="s">
        <v>90</v>
      </c>
      <c r="E2" s="11"/>
      <c r="H2" s="31"/>
      <c r="I2" s="31"/>
    </row>
    <row r="3" spans="1:9" s="10" customFormat="1" ht="27" customHeight="1">
      <c r="A3" s="9" t="s">
        <v>56</v>
      </c>
      <c r="D3" s="12" t="s">
        <v>91</v>
      </c>
      <c r="E3" s="11"/>
      <c r="H3" s="31"/>
      <c r="I3" s="31"/>
    </row>
    <row r="4" spans="1:9" s="10" customFormat="1" ht="18" customHeight="1">
      <c r="A4" s="9"/>
      <c r="D4" s="12" t="s">
        <v>92</v>
      </c>
      <c r="E4" s="11"/>
      <c r="H4" s="31"/>
      <c r="I4" s="31"/>
    </row>
    <row r="5" spans="1:9" s="10" customFormat="1" ht="18" customHeight="1">
      <c r="A5" s="9"/>
      <c r="D5" s="12" t="s">
        <v>93</v>
      </c>
      <c r="E5" s="11"/>
      <c r="H5" s="31"/>
      <c r="I5" s="31"/>
    </row>
    <row r="6" spans="1:9" s="10" customFormat="1" ht="27" customHeight="1">
      <c r="A6" s="9" t="s">
        <v>57</v>
      </c>
      <c r="D6" s="11" t="s">
        <v>61</v>
      </c>
      <c r="E6" s="11"/>
      <c r="H6" s="31"/>
      <c r="I6" s="31"/>
    </row>
    <row r="7" spans="1:9" s="10" customFormat="1" ht="27" customHeight="1">
      <c r="A7" s="9" t="s">
        <v>58</v>
      </c>
      <c r="D7" s="12" t="s">
        <v>94</v>
      </c>
      <c r="E7" s="11"/>
      <c r="H7" s="31"/>
      <c r="I7" s="31"/>
    </row>
    <row r="8" ht="30" customHeight="1">
      <c r="G8" s="20" t="s">
        <v>18</v>
      </c>
    </row>
    <row r="9" spans="5:9" s="45" customFormat="1" ht="42" customHeight="1">
      <c r="E9" s="46"/>
      <c r="H9" s="47"/>
      <c r="I9" s="47"/>
    </row>
    <row r="10" spans="1:7" ht="33" customHeight="1">
      <c r="A10" s="110" t="s">
        <v>113</v>
      </c>
      <c r="B10" s="111"/>
      <c r="C10" s="111"/>
      <c r="D10" s="111"/>
      <c r="E10" s="111"/>
      <c r="F10" s="111"/>
      <c r="G10" s="112"/>
    </row>
    <row r="11" spans="5:9" s="45" customFormat="1" ht="27" customHeight="1">
      <c r="E11" s="46"/>
      <c r="H11" s="47"/>
      <c r="I11" s="47"/>
    </row>
    <row r="12" spans="1:9" s="48" customFormat="1" ht="36" customHeight="1">
      <c r="A12" s="103" t="s">
        <v>51</v>
      </c>
      <c r="B12" s="104"/>
      <c r="C12" s="104"/>
      <c r="D12" s="104"/>
      <c r="E12" s="104"/>
      <c r="F12" s="104"/>
      <c r="G12" s="104"/>
      <c r="I12" s="49"/>
    </row>
    <row r="13" spans="1:9" s="48" customFormat="1" ht="36" customHeight="1">
      <c r="A13" s="103" t="s">
        <v>65</v>
      </c>
      <c r="B13" s="104"/>
      <c r="C13" s="104"/>
      <c r="D13" s="104"/>
      <c r="E13" s="104"/>
      <c r="F13" s="104"/>
      <c r="G13" s="104"/>
      <c r="I13" s="49"/>
    </row>
    <row r="14" spans="1:9" s="48" customFormat="1" ht="36" customHeight="1">
      <c r="A14" s="103" t="s">
        <v>66</v>
      </c>
      <c r="B14" s="104"/>
      <c r="C14" s="104"/>
      <c r="D14" s="104"/>
      <c r="E14" s="104"/>
      <c r="F14" s="104"/>
      <c r="G14" s="104"/>
      <c r="I14" s="49"/>
    </row>
    <row r="15" spans="1:9" s="48" customFormat="1" ht="36" customHeight="1">
      <c r="A15" s="103" t="s">
        <v>67</v>
      </c>
      <c r="B15" s="104"/>
      <c r="C15" s="104"/>
      <c r="D15" s="104"/>
      <c r="E15" s="104"/>
      <c r="F15" s="104"/>
      <c r="G15" s="104"/>
      <c r="I15" s="49"/>
    </row>
    <row r="16" spans="1:9" s="48" customFormat="1" ht="36" customHeight="1">
      <c r="A16" s="103" t="s">
        <v>52</v>
      </c>
      <c r="B16" s="104"/>
      <c r="C16" s="104"/>
      <c r="D16" s="104"/>
      <c r="E16" s="104"/>
      <c r="F16" s="104"/>
      <c r="G16" s="104"/>
      <c r="I16" s="49"/>
    </row>
    <row r="17" spans="5:9" s="45" customFormat="1" ht="12.75">
      <c r="E17" s="46"/>
      <c r="H17" s="47"/>
      <c r="I17" s="47"/>
    </row>
    <row r="18" spans="1:9" s="45" customFormat="1" ht="41.25" customHeight="1">
      <c r="A18" s="48" t="s">
        <v>21</v>
      </c>
      <c r="C18" s="105" t="s">
        <v>59</v>
      </c>
      <c r="D18" s="106"/>
      <c r="E18" s="107"/>
      <c r="F18" s="107"/>
      <c r="G18" s="108"/>
      <c r="H18" s="47"/>
      <c r="I18" s="47"/>
    </row>
    <row r="19" spans="3:9" s="45" customFormat="1" ht="3" customHeight="1">
      <c r="C19" s="104"/>
      <c r="D19" s="104"/>
      <c r="E19" s="104"/>
      <c r="F19" s="104"/>
      <c r="G19" s="104"/>
      <c r="H19" s="47"/>
      <c r="I19" s="47"/>
    </row>
    <row r="20" spans="3:9" s="45" customFormat="1" ht="30" customHeight="1">
      <c r="C20" s="104" t="s">
        <v>50</v>
      </c>
      <c r="D20" s="104"/>
      <c r="E20" s="109"/>
      <c r="F20" s="109"/>
      <c r="G20" s="109"/>
      <c r="H20" s="47"/>
      <c r="I20" s="47"/>
    </row>
    <row r="21" spans="3:9" s="45" customFormat="1" ht="26.25" customHeight="1">
      <c r="C21" s="104" t="s">
        <v>53</v>
      </c>
      <c r="D21" s="104"/>
      <c r="E21" s="109"/>
      <c r="F21" s="109"/>
      <c r="G21" s="109"/>
      <c r="H21" s="47"/>
      <c r="I21" s="47"/>
    </row>
    <row r="22" spans="3:9" s="45" customFormat="1" ht="26.25" customHeight="1">
      <c r="C22" s="104" t="s">
        <v>54</v>
      </c>
      <c r="D22" s="104"/>
      <c r="E22" s="109"/>
      <c r="F22" s="109"/>
      <c r="G22" s="109"/>
      <c r="H22" s="47"/>
      <c r="I22" s="47"/>
    </row>
    <row r="23" spans="3:9" s="45" customFormat="1" ht="17.25" customHeight="1">
      <c r="C23" s="104" t="s">
        <v>55</v>
      </c>
      <c r="D23" s="104"/>
      <c r="E23" s="109"/>
      <c r="F23" s="109"/>
      <c r="G23" s="109"/>
      <c r="H23" s="47"/>
      <c r="I23" s="47"/>
    </row>
    <row r="24" spans="3:9" s="45" customFormat="1" ht="30" customHeight="1">
      <c r="C24" s="104" t="s">
        <v>62</v>
      </c>
      <c r="D24" s="104"/>
      <c r="E24" s="109"/>
      <c r="F24" s="109"/>
      <c r="G24" s="109"/>
      <c r="H24" s="47"/>
      <c r="I24" s="47"/>
    </row>
    <row r="25" spans="3:9" s="45" customFormat="1" ht="12.75">
      <c r="C25" s="104"/>
      <c r="D25" s="104"/>
      <c r="E25" s="104"/>
      <c r="F25" s="104"/>
      <c r="G25" s="104"/>
      <c r="H25" s="47"/>
      <c r="I25" s="47"/>
    </row>
    <row r="26" spans="3:9" s="64" customFormat="1" ht="27" customHeight="1">
      <c r="C26" s="102"/>
      <c r="D26" s="102"/>
      <c r="E26" s="102"/>
      <c r="F26" s="102"/>
      <c r="G26" s="102"/>
      <c r="H26" s="65"/>
      <c r="I26" s="65"/>
    </row>
    <row r="27" spans="8:9" s="66" customFormat="1" ht="12.75">
      <c r="H27" s="67"/>
      <c r="I27" s="67"/>
    </row>
    <row r="28" spans="1:9" s="68" customFormat="1" ht="18" customHeight="1">
      <c r="A28" s="68" t="s">
        <v>43</v>
      </c>
      <c r="C28" s="69"/>
      <c r="D28" s="70" t="s">
        <v>13</v>
      </c>
      <c r="H28" s="71"/>
      <c r="I28" s="71"/>
    </row>
    <row r="29" spans="8:9" s="66" customFormat="1" ht="12" customHeight="1">
      <c r="H29" s="67"/>
      <c r="I29" s="67"/>
    </row>
    <row r="30" spans="1:9" s="68" customFormat="1" ht="18" customHeight="1">
      <c r="A30" s="68" t="s">
        <v>44</v>
      </c>
      <c r="D30" s="72" t="s">
        <v>95</v>
      </c>
      <c r="E30" s="68" t="s">
        <v>45</v>
      </c>
      <c r="H30" s="71"/>
      <c r="I30" s="71"/>
    </row>
    <row r="31" spans="8:9" s="66" customFormat="1" ht="12.75">
      <c r="H31" s="67"/>
      <c r="I31" s="67"/>
    </row>
    <row r="32" ht="3" customHeight="1"/>
    <row r="33" ht="86.25" customHeight="1"/>
    <row r="34" spans="1:9" s="10" customFormat="1" ht="27" customHeight="1">
      <c r="A34" s="63" t="str">
        <f aca="true" t="shared" si="0" ref="A34:A39">A2</f>
        <v>INVESTOR :</v>
      </c>
      <c r="B34" s="63"/>
      <c r="C34" s="12"/>
      <c r="D34" s="63" t="str">
        <f aca="true" t="shared" si="1" ref="D34:D39">D2</f>
        <v>STATUTÁRNÍ MĚSTO DĚČÍN, Mírové nám. 1175/5, Děčín</v>
      </c>
      <c r="E34" s="11"/>
      <c r="H34" s="31"/>
      <c r="I34" s="31"/>
    </row>
    <row r="35" spans="1:9" s="10" customFormat="1" ht="27" customHeight="1">
      <c r="A35" s="63" t="str">
        <f t="shared" si="0"/>
        <v>AKCE :</v>
      </c>
      <c r="B35" s="63"/>
      <c r="D35" s="63" t="str">
        <f t="shared" si="1"/>
        <v>ZŠ Dr. Miroslava Tyrše Děčín II, Vrchlického 630/5</v>
      </c>
      <c r="E35" s="11"/>
      <c r="H35" s="31"/>
      <c r="I35" s="31"/>
    </row>
    <row r="36" spans="1:9" s="10" customFormat="1" ht="18" customHeight="1">
      <c r="A36" s="63">
        <f t="shared" si="0"/>
        <v>0</v>
      </c>
      <c r="B36" s="63"/>
      <c r="D36" s="63" t="str">
        <f t="shared" si="1"/>
        <v>– oprava sociálních zařízení, výměna ZTI a ÚT</v>
      </c>
      <c r="E36" s="11"/>
      <c r="H36" s="31"/>
      <c r="I36" s="31"/>
    </row>
    <row r="37" spans="1:9" s="10" customFormat="1" ht="18" customHeight="1">
      <c r="A37" s="63">
        <f t="shared" si="0"/>
        <v>0</v>
      </c>
      <c r="B37" s="63"/>
      <c r="D37" s="63" t="str">
        <f t="shared" si="1"/>
        <v>SO 1.1 – Oprava sociálních zařízení</v>
      </c>
      <c r="E37" s="11"/>
      <c r="H37" s="31"/>
      <c r="I37" s="31"/>
    </row>
    <row r="38" spans="1:9" s="10" customFormat="1" ht="27" customHeight="1">
      <c r="A38" s="63" t="str">
        <f t="shared" si="0"/>
        <v>PROFESE :</v>
      </c>
      <c r="B38" s="63"/>
      <c r="D38" s="63" t="str">
        <f t="shared" si="1"/>
        <v>EL –  ELEKTROTECHNICKÁ ZAŘÍZENÍ</v>
      </c>
      <c r="E38" s="11"/>
      <c r="H38" s="31"/>
      <c r="I38" s="31"/>
    </row>
    <row r="39" spans="1:9" s="10" customFormat="1" ht="27" customHeight="1">
      <c r="A39" s="63" t="str">
        <f t="shared" si="0"/>
        <v>ČÍSLO ZAKÁZKY :</v>
      </c>
      <c r="B39" s="63"/>
      <c r="D39" s="63" t="str">
        <f t="shared" si="1"/>
        <v>HB2019.011</v>
      </c>
      <c r="E39" s="11"/>
      <c r="H39" s="31"/>
      <c r="I39" s="31"/>
    </row>
    <row r="40" ht="48" customHeight="1"/>
    <row r="41" spans="2:9" s="6" customFormat="1" ht="42" customHeight="1">
      <c r="B41" s="8" t="s">
        <v>14</v>
      </c>
      <c r="C41" s="7"/>
      <c r="E41" s="7"/>
      <c r="F41" s="7"/>
      <c r="H41" s="30"/>
      <c r="I41" s="30"/>
    </row>
    <row r="42" spans="2:9" s="4" customFormat="1" ht="21.75" customHeight="1">
      <c r="B42" s="13"/>
      <c r="E42" s="5" t="s">
        <v>16</v>
      </c>
      <c r="F42" s="5" t="s">
        <v>17</v>
      </c>
      <c r="G42" s="5" t="s">
        <v>11</v>
      </c>
      <c r="H42" s="32"/>
      <c r="I42" s="32"/>
    </row>
    <row r="43" spans="1:9" s="16" customFormat="1" ht="12.75">
      <c r="A43" s="15">
        <f>'Rozpočet položkový'!A3</f>
        <v>1</v>
      </c>
      <c r="B43" s="16" t="str">
        <f>'Rozpočet položkový'!B3</f>
        <v>Přípravné a koordinační práce, zkoušky, měření, revize</v>
      </c>
      <c r="E43" s="76">
        <f>'Rozpočet položkový'!F11</f>
        <v>0</v>
      </c>
      <c r="F43" s="76">
        <f>'Rozpočet položkový'!H11</f>
        <v>0</v>
      </c>
      <c r="G43" s="76">
        <f>SUM(E43:F43)</f>
        <v>0</v>
      </c>
      <c r="H43" s="84"/>
      <c r="I43" s="84"/>
    </row>
    <row r="44" spans="1:9" s="16" customFormat="1" ht="12.75">
      <c r="A44" s="15">
        <f>'Rozpočet položkový'!A15</f>
        <v>2</v>
      </c>
      <c r="B44" s="16" t="str">
        <f>'Rozpočet položkový'!B15</f>
        <v>Zednické práce pro elektroinstalaci</v>
      </c>
      <c r="E44" s="76">
        <f>'Rozpočet položkový'!F28</f>
        <v>0</v>
      </c>
      <c r="F44" s="76">
        <f>'Rozpočet položkový'!H28</f>
        <v>0</v>
      </c>
      <c r="G44" s="76">
        <f>SUM(E44:F44)</f>
        <v>0</v>
      </c>
      <c r="H44" s="84"/>
      <c r="I44" s="84"/>
    </row>
    <row r="45" spans="1:9" s="16" customFormat="1" ht="12.75">
      <c r="A45" s="15">
        <f>'Rozpočet položkový'!A32</f>
        <v>3</v>
      </c>
      <c r="B45" s="16" t="str">
        <f>'Rozpočet položkový'!B32</f>
        <v>Opravy ve stávajících rozvaděčích</v>
      </c>
      <c r="E45" s="76">
        <f>'Rozpočet položkový'!F40</f>
        <v>0</v>
      </c>
      <c r="F45" s="76">
        <f>'Rozpočet položkový'!H40</f>
        <v>0</v>
      </c>
      <c r="G45" s="76">
        <f>SUM(E45:F45)</f>
        <v>0</v>
      </c>
      <c r="H45" s="84"/>
      <c r="I45" s="84"/>
    </row>
    <row r="46" spans="1:9" s="16" customFormat="1" ht="12.75">
      <c r="A46" s="15">
        <f>'Rozpočet položkový'!A44</f>
        <v>4</v>
      </c>
      <c r="B46" s="16" t="str">
        <f>'Rozpočet položkový'!B44</f>
        <v>Vnitřní elektroinstalace - hrubé rozvody</v>
      </c>
      <c r="E46" s="76">
        <f>'Rozpočet položkový'!F61</f>
        <v>0</v>
      </c>
      <c r="F46" s="76">
        <f>'Rozpočet položkový'!H61</f>
        <v>0</v>
      </c>
      <c r="G46" s="76">
        <f>SUM(E46:F46)</f>
        <v>0</v>
      </c>
      <c r="H46" s="84"/>
      <c r="I46" s="84"/>
    </row>
    <row r="47" spans="1:9" s="16" customFormat="1" ht="13.5" thickBot="1">
      <c r="A47" s="15">
        <f>'Rozpočet položkový'!A65</f>
        <v>5</v>
      </c>
      <c r="B47" s="16" t="str">
        <f>'Rozpočet položkový'!B65</f>
        <v>Vnitřní elektroinstalace - kompletace</v>
      </c>
      <c r="E47" s="76">
        <f>'Rozpočet položkový'!F97</f>
        <v>0</v>
      </c>
      <c r="F47" s="76">
        <f>'Rozpočet položkový'!H97</f>
        <v>0</v>
      </c>
      <c r="G47" s="76">
        <f>SUM(E47:F47)</f>
        <v>0</v>
      </c>
      <c r="H47" s="84"/>
      <c r="I47" s="84"/>
    </row>
    <row r="48" spans="2:9" s="1" customFormat="1" ht="17.25" customHeight="1">
      <c r="B48" s="1" t="s">
        <v>9</v>
      </c>
      <c r="E48" s="77">
        <f>SUM(E43:E47)</f>
        <v>0</v>
      </c>
      <c r="F48" s="77">
        <f>SUM(F43:F47)</f>
        <v>0</v>
      </c>
      <c r="G48" s="77">
        <f>SUM(G43:G47)</f>
        <v>0</v>
      </c>
      <c r="H48" s="78"/>
      <c r="I48" s="78"/>
    </row>
    <row r="49" spans="2:9" s="17" customFormat="1" ht="17.25" customHeight="1">
      <c r="B49" s="17" t="s">
        <v>1</v>
      </c>
      <c r="C49" s="19">
        <v>0.21</v>
      </c>
      <c r="E49" s="79">
        <f>ROUND(E48*$C49,1)</f>
        <v>0</v>
      </c>
      <c r="F49" s="79">
        <f>ROUND(F48*$C49,1)</f>
        <v>0</v>
      </c>
      <c r="G49" s="79">
        <f>SUM(E49:F49)</f>
        <v>0</v>
      </c>
      <c r="H49" s="80"/>
      <c r="I49" s="81"/>
    </row>
    <row r="50" spans="2:9" s="2" customFormat="1" ht="17.25" customHeight="1" thickBot="1">
      <c r="B50" s="2" t="s">
        <v>10</v>
      </c>
      <c r="E50" s="82">
        <f>SUM(E48:E49)</f>
        <v>0</v>
      </c>
      <c r="F50" s="82">
        <f>SUM(F48:F49)</f>
        <v>0</v>
      </c>
      <c r="G50" s="82">
        <f>SUM(G48:G49)</f>
        <v>0</v>
      </c>
      <c r="H50" s="83"/>
      <c r="I50" s="83"/>
    </row>
    <row r="51" ht="13.5" thickTop="1"/>
    <row r="52" ht="42" customHeight="1"/>
    <row r="53" spans="8:9" s="66" customFormat="1" ht="12.75">
      <c r="H53" s="67"/>
      <c r="I53" s="67"/>
    </row>
    <row r="54" spans="1:9" s="68" customFormat="1" ht="18" customHeight="1">
      <c r="A54" s="68" t="s">
        <v>43</v>
      </c>
      <c r="C54" s="69"/>
      <c r="D54" s="70" t="s">
        <v>13</v>
      </c>
      <c r="H54" s="71"/>
      <c r="I54" s="71"/>
    </row>
    <row r="55" spans="8:9" s="66" customFormat="1" ht="12" customHeight="1">
      <c r="H55" s="67"/>
      <c r="I55" s="67"/>
    </row>
    <row r="56" spans="1:9" s="68" customFormat="1" ht="18" customHeight="1">
      <c r="A56" s="68" t="s">
        <v>44</v>
      </c>
      <c r="D56" s="73" t="str">
        <f>D30</f>
        <v>06 / 2019</v>
      </c>
      <c r="H56" s="71"/>
      <c r="I56" s="71"/>
    </row>
    <row r="57" spans="8:9" s="66" customFormat="1" ht="12.75">
      <c r="H57" s="67"/>
      <c r="I57" s="67"/>
    </row>
  </sheetData>
  <sheetProtection/>
  <mergeCells count="15">
    <mergeCell ref="A10:G10"/>
    <mergeCell ref="A14:G14"/>
    <mergeCell ref="A15:G15"/>
    <mergeCell ref="C19:G19"/>
    <mergeCell ref="C20:G20"/>
    <mergeCell ref="C26:G26"/>
    <mergeCell ref="A12:G12"/>
    <mergeCell ref="A13:G13"/>
    <mergeCell ref="A16:G16"/>
    <mergeCell ref="C18:G18"/>
    <mergeCell ref="C23:G23"/>
    <mergeCell ref="C25:G25"/>
    <mergeCell ref="C21:G21"/>
    <mergeCell ref="C22:G22"/>
    <mergeCell ref="C24:G24"/>
  </mergeCells>
  <printOptions/>
  <pageMargins left="0.5905511811023623" right="0.3937007874015748" top="0.31496062992125984" bottom="0.984251968503937" header="0.31496062992125984" footer="0.31496062992125984"/>
  <pageSetup fitToHeight="0" fitToWidth="1" horizontalDpi="300" verticalDpi="300" orientation="portrait" paperSize="9" scale="90" r:id="rId2"/>
  <headerFooter alignWithMargins="0">
    <oddFooter>&amp;C&amp;A&amp;RStránka &amp;P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7109375" style="23" customWidth="1"/>
    <col min="2" max="2" width="50.7109375" style="24" customWidth="1"/>
    <col min="3" max="3" width="6.7109375" style="24" customWidth="1"/>
    <col min="4" max="4" width="11.7109375" style="21" customWidth="1"/>
    <col min="5" max="5" width="14.7109375" style="18" customWidth="1"/>
    <col min="6" max="6" width="14.7109375" style="26" customWidth="1"/>
    <col min="7" max="8" width="14.7109375" style="18" customWidth="1"/>
    <col min="9" max="9" width="15.7109375" style="18" customWidth="1"/>
    <col min="10" max="16384" width="9.140625" style="24" customWidth="1"/>
  </cols>
  <sheetData>
    <row r="1" spans="1:12" s="60" customFormat="1" ht="33" customHeight="1">
      <c r="A1" s="61"/>
      <c r="B1" s="62" t="s">
        <v>85</v>
      </c>
      <c r="C1" s="62"/>
      <c r="D1" s="62"/>
      <c r="E1" s="62"/>
      <c r="F1" s="62"/>
      <c r="G1" s="62"/>
      <c r="H1" s="100"/>
      <c r="I1"/>
      <c r="J1" s="59"/>
      <c r="K1" s="59"/>
      <c r="L1" s="24"/>
    </row>
    <row r="2" ht="21.75" customHeight="1"/>
    <row r="3" spans="1:9" s="37" customFormat="1" ht="36" customHeight="1">
      <c r="A3" s="33">
        <v>1</v>
      </c>
      <c r="B3" s="34" t="s">
        <v>35</v>
      </c>
      <c r="C3" s="35"/>
      <c r="D3" s="36"/>
      <c r="E3" s="35"/>
      <c r="F3" s="36"/>
      <c r="G3" s="35"/>
      <c r="H3" s="35"/>
      <c r="I3" s="35"/>
    </row>
    <row r="4" spans="1:9" s="54" customFormat="1" ht="30" customHeight="1">
      <c r="A4" s="53" t="s">
        <v>5</v>
      </c>
      <c r="B4" s="54" t="s">
        <v>6</v>
      </c>
      <c r="C4" s="55" t="s">
        <v>19</v>
      </c>
      <c r="D4" s="22" t="s">
        <v>0</v>
      </c>
      <c r="E4" s="22" t="s">
        <v>71</v>
      </c>
      <c r="F4" s="22" t="s">
        <v>72</v>
      </c>
      <c r="G4" s="22" t="s">
        <v>69</v>
      </c>
      <c r="H4" s="22" t="s">
        <v>70</v>
      </c>
      <c r="I4" s="22"/>
    </row>
    <row r="5" spans="1:9" s="39" customFormat="1" ht="3" customHeight="1">
      <c r="A5" s="38"/>
      <c r="D5" s="40"/>
      <c r="E5" s="41"/>
      <c r="F5" s="41"/>
      <c r="G5" s="41"/>
      <c r="H5" s="41"/>
      <c r="I5" s="41"/>
    </row>
    <row r="6" spans="1:8" ht="12.75">
      <c r="A6" s="74">
        <f>ROW()</f>
        <v>6</v>
      </c>
      <c r="B6" s="57" t="s">
        <v>86</v>
      </c>
      <c r="C6" s="24" t="s">
        <v>8</v>
      </c>
      <c r="D6" s="21">
        <v>16</v>
      </c>
      <c r="H6" s="26">
        <f>IF(C6="%",ROUND(D6*G6*0.01,1),ROUND(D6*G6,1))</f>
        <v>0</v>
      </c>
    </row>
    <row r="7" spans="1:8" ht="12.75">
      <c r="A7" s="74">
        <f>ROW()</f>
        <v>7</v>
      </c>
      <c r="B7" s="24" t="s">
        <v>36</v>
      </c>
      <c r="C7" s="24" t="s">
        <v>8</v>
      </c>
      <c r="D7" s="21">
        <v>6</v>
      </c>
      <c r="H7" s="26">
        <f>IF(C7="%",ROUND(D7*G7*0.01,1),ROUND(D7*G7,1))</f>
        <v>0</v>
      </c>
    </row>
    <row r="8" spans="1:8" ht="12.75">
      <c r="A8" s="74">
        <f>ROW()</f>
        <v>8</v>
      </c>
      <c r="B8" s="24" t="s">
        <v>37</v>
      </c>
      <c r="C8" s="24" t="s">
        <v>8</v>
      </c>
      <c r="D8" s="21">
        <v>6</v>
      </c>
      <c r="H8" s="26">
        <f>IF(C8="%",ROUND(D8*G8*0.01,1),ROUND(D8*G8,1))</f>
        <v>0</v>
      </c>
    </row>
    <row r="9" spans="1:8" ht="12.75">
      <c r="A9" s="74">
        <f>ROW()</f>
        <v>9</v>
      </c>
      <c r="B9" s="24" t="s">
        <v>68</v>
      </c>
      <c r="C9" s="24" t="s">
        <v>8</v>
      </c>
      <c r="D9" s="21">
        <v>6</v>
      </c>
      <c r="H9" s="26">
        <f>IF(C9="%",ROUND(D9*G9*0.01,1),ROUND(D9*G9,1))</f>
        <v>0</v>
      </c>
    </row>
    <row r="10" spans="1:9" s="39" customFormat="1" ht="3" customHeight="1">
      <c r="A10" s="38"/>
      <c r="D10" s="40"/>
      <c r="E10" s="41"/>
      <c r="F10" s="41"/>
      <c r="G10" s="41"/>
      <c r="H10" s="41"/>
      <c r="I10" s="41"/>
    </row>
    <row r="11" spans="1:9" s="86" customFormat="1" ht="18" customHeight="1">
      <c r="A11" s="90"/>
      <c r="B11" s="86" t="s">
        <v>11</v>
      </c>
      <c r="D11" s="91"/>
      <c r="E11" s="92"/>
      <c r="F11" s="28">
        <f>SUM(F5:F10)</f>
        <v>0</v>
      </c>
      <c r="G11" s="92"/>
      <c r="H11" s="28">
        <f>SUM(H5:H10)</f>
        <v>0</v>
      </c>
      <c r="I11" s="92">
        <f>F11+H11</f>
        <v>0</v>
      </c>
    </row>
    <row r="12" ht="6" customHeight="1"/>
    <row r="13" spans="1:10" ht="60" customHeight="1">
      <c r="A13" s="42" t="s">
        <v>15</v>
      </c>
      <c r="B13" s="113"/>
      <c r="C13" s="113"/>
      <c r="D13" s="113"/>
      <c r="E13" s="43"/>
      <c r="F13" s="44"/>
      <c r="G13" s="43"/>
      <c r="H13" s="43"/>
      <c r="I13" s="43"/>
      <c r="J13" s="89"/>
    </row>
    <row r="14" ht="12.75"/>
    <row r="15" spans="1:9" s="37" customFormat="1" ht="36" customHeight="1">
      <c r="A15" s="33">
        <v>2</v>
      </c>
      <c r="B15" s="34" t="s">
        <v>83</v>
      </c>
      <c r="C15" s="35"/>
      <c r="D15" s="36"/>
      <c r="E15" s="35"/>
      <c r="F15" s="36"/>
      <c r="G15" s="93"/>
      <c r="H15" s="93"/>
      <c r="I15" s="93"/>
    </row>
    <row r="16" spans="1:9" s="86" customFormat="1" ht="30" customHeight="1">
      <c r="A16" s="85" t="s">
        <v>5</v>
      </c>
      <c r="B16" s="86" t="s">
        <v>6</v>
      </c>
      <c r="C16" s="87" t="s">
        <v>19</v>
      </c>
      <c r="D16" s="22" t="s">
        <v>0</v>
      </c>
      <c r="E16" s="22" t="s">
        <v>71</v>
      </c>
      <c r="F16" s="22" t="s">
        <v>72</v>
      </c>
      <c r="G16" s="94" t="s">
        <v>69</v>
      </c>
      <c r="H16" s="94" t="s">
        <v>70</v>
      </c>
      <c r="I16" s="94"/>
    </row>
    <row r="17" spans="1:9" s="39" customFormat="1" ht="3" customHeight="1">
      <c r="A17" s="38"/>
      <c r="D17" s="40"/>
      <c r="E17" s="41"/>
      <c r="F17" s="41"/>
      <c r="G17" s="95"/>
      <c r="H17" s="95"/>
      <c r="I17" s="95"/>
    </row>
    <row r="18" spans="1:9" ht="12.75">
      <c r="A18" s="74">
        <f>ROW()</f>
        <v>18</v>
      </c>
      <c r="B18" s="24" t="s">
        <v>75</v>
      </c>
      <c r="C18" s="24" t="s">
        <v>2</v>
      </c>
      <c r="D18" s="58">
        <v>12</v>
      </c>
      <c r="E18" s="24"/>
      <c r="F18" s="24"/>
      <c r="G18" s="25"/>
      <c r="H18" s="75">
        <f aca="true" t="shared" si="0" ref="H18:H26">IF(C18="%",ROUND(D18*G18*0.01,1),ROUND(D18*G18,1))</f>
        <v>0</v>
      </c>
      <c r="I18" s="25"/>
    </row>
    <row r="19" spans="1:9" ht="12.75">
      <c r="A19" s="74">
        <f>ROW()</f>
        <v>19</v>
      </c>
      <c r="B19" s="57" t="s">
        <v>100</v>
      </c>
      <c r="C19" s="24" t="s">
        <v>2</v>
      </c>
      <c r="D19" s="58">
        <v>8</v>
      </c>
      <c r="E19" s="24"/>
      <c r="F19" s="24"/>
      <c r="G19" s="25"/>
      <c r="H19" s="75">
        <f t="shared" si="0"/>
        <v>0</v>
      </c>
      <c r="I19" s="25"/>
    </row>
    <row r="20" spans="1:9" ht="12.75">
      <c r="A20" s="74">
        <f>ROW()</f>
        <v>20</v>
      </c>
      <c r="B20" s="24" t="s">
        <v>76</v>
      </c>
      <c r="C20" s="24" t="s">
        <v>2</v>
      </c>
      <c r="D20" s="58">
        <v>16</v>
      </c>
      <c r="E20" s="24"/>
      <c r="F20" s="24"/>
      <c r="G20" s="25"/>
      <c r="H20" s="75">
        <f t="shared" si="0"/>
        <v>0</v>
      </c>
      <c r="I20" s="25"/>
    </row>
    <row r="21" spans="1:9" ht="12.75">
      <c r="A21" s="74">
        <f>ROW()</f>
        <v>21</v>
      </c>
      <c r="B21" s="24" t="s">
        <v>77</v>
      </c>
      <c r="C21" s="24" t="s">
        <v>3</v>
      </c>
      <c r="D21" s="58">
        <v>87</v>
      </c>
      <c r="E21" s="24"/>
      <c r="F21" s="24"/>
      <c r="G21" s="25"/>
      <c r="H21" s="75">
        <f t="shared" si="0"/>
        <v>0</v>
      </c>
      <c r="I21" s="25"/>
    </row>
    <row r="22" spans="1:9" ht="12.75">
      <c r="A22" s="74">
        <f>ROW()</f>
        <v>22</v>
      </c>
      <c r="B22" s="24" t="s">
        <v>78</v>
      </c>
      <c r="C22" s="24" t="s">
        <v>3</v>
      </c>
      <c r="D22" s="58">
        <v>16</v>
      </c>
      <c r="E22" s="24"/>
      <c r="F22" s="24"/>
      <c r="G22" s="25"/>
      <c r="H22" s="75">
        <f t="shared" si="0"/>
        <v>0</v>
      </c>
      <c r="I22" s="25"/>
    </row>
    <row r="23" spans="1:9" ht="12.75">
      <c r="A23" s="74">
        <f>ROW()</f>
        <v>23</v>
      </c>
      <c r="B23" s="24" t="s">
        <v>79</v>
      </c>
      <c r="C23" s="24" t="s">
        <v>3</v>
      </c>
      <c r="D23" s="58">
        <v>14</v>
      </c>
      <c r="E23" s="24"/>
      <c r="F23" s="24"/>
      <c r="G23" s="25"/>
      <c r="H23" s="75">
        <f t="shared" si="0"/>
        <v>0</v>
      </c>
      <c r="I23" s="25"/>
    </row>
    <row r="24" spans="1:9" ht="12.75">
      <c r="A24" s="74">
        <f>ROW()</f>
        <v>24</v>
      </c>
      <c r="B24" s="24" t="s">
        <v>80</v>
      </c>
      <c r="C24" s="24" t="s">
        <v>3</v>
      </c>
      <c r="D24" s="58">
        <v>14</v>
      </c>
      <c r="E24" s="24"/>
      <c r="F24" s="24"/>
      <c r="G24" s="25"/>
      <c r="H24" s="75">
        <f t="shared" si="0"/>
        <v>0</v>
      </c>
      <c r="I24" s="25"/>
    </row>
    <row r="25" spans="1:9" ht="12.75">
      <c r="A25" s="74">
        <f>ROW()</f>
        <v>25</v>
      </c>
      <c r="B25" s="24" t="s">
        <v>81</v>
      </c>
      <c r="C25" s="24" t="s">
        <v>3</v>
      </c>
      <c r="D25" s="58">
        <v>87</v>
      </c>
      <c r="E25" s="24"/>
      <c r="F25" s="24"/>
      <c r="G25" s="25"/>
      <c r="H25" s="75">
        <f t="shared" si="0"/>
        <v>0</v>
      </c>
      <c r="I25" s="25"/>
    </row>
    <row r="26" spans="1:9" ht="12.75">
      <c r="A26" s="74">
        <f>ROW()</f>
        <v>26</v>
      </c>
      <c r="B26" s="24" t="s">
        <v>82</v>
      </c>
      <c r="C26" s="24" t="s">
        <v>3</v>
      </c>
      <c r="D26" s="58">
        <v>16</v>
      </c>
      <c r="E26" s="24"/>
      <c r="F26" s="24"/>
      <c r="G26" s="25"/>
      <c r="H26" s="75">
        <f t="shared" si="0"/>
        <v>0</v>
      </c>
      <c r="I26" s="25"/>
    </row>
    <row r="27" spans="1:9" s="39" customFormat="1" ht="3" customHeight="1">
      <c r="A27" s="38"/>
      <c r="D27" s="40"/>
      <c r="E27" s="41"/>
      <c r="F27" s="41"/>
      <c r="G27" s="95"/>
      <c r="H27" s="95"/>
      <c r="I27" s="95"/>
    </row>
    <row r="28" spans="2:9" ht="18" customHeight="1">
      <c r="B28" s="96" t="s">
        <v>11</v>
      </c>
      <c r="C28" s="57"/>
      <c r="D28" s="58"/>
      <c r="E28" s="24"/>
      <c r="F28" s="28">
        <f>SUM(F17:F27)</f>
        <v>0</v>
      </c>
      <c r="G28" s="97"/>
      <c r="H28" s="28">
        <f>SUM(H17:H27)</f>
        <v>0</v>
      </c>
      <c r="I28" s="92">
        <f>F28+H28</f>
        <v>0</v>
      </c>
    </row>
    <row r="29" spans="4:9" ht="6" customHeight="1">
      <c r="D29" s="58"/>
      <c r="F29" s="75"/>
      <c r="G29" s="98"/>
      <c r="H29" s="98"/>
      <c r="I29" s="98"/>
    </row>
    <row r="30" spans="1:9" ht="60" customHeight="1">
      <c r="A30" s="42" t="s">
        <v>15</v>
      </c>
      <c r="B30" s="113"/>
      <c r="C30" s="113"/>
      <c r="D30" s="113"/>
      <c r="E30" s="43"/>
      <c r="F30" s="88"/>
      <c r="G30" s="99"/>
      <c r="H30" s="99"/>
      <c r="I30" s="99"/>
    </row>
    <row r="31" ht="12.75"/>
    <row r="32" spans="1:8" s="37" customFormat="1" ht="36" customHeight="1">
      <c r="A32" s="33">
        <v>3</v>
      </c>
      <c r="B32" s="34" t="s">
        <v>96</v>
      </c>
      <c r="C32" s="35"/>
      <c r="D32" s="36"/>
      <c r="E32" s="35"/>
      <c r="F32" s="36"/>
      <c r="G32" s="35"/>
      <c r="H32" s="35"/>
    </row>
    <row r="33" spans="1:8" s="54" customFormat="1" ht="30" customHeight="1">
      <c r="A33" s="53" t="s">
        <v>5</v>
      </c>
      <c r="B33" s="54" t="s">
        <v>6</v>
      </c>
      <c r="C33" s="55" t="s">
        <v>19</v>
      </c>
      <c r="D33" s="22" t="s">
        <v>0</v>
      </c>
      <c r="E33" s="22" t="s">
        <v>71</v>
      </c>
      <c r="F33" s="22" t="s">
        <v>72</v>
      </c>
      <c r="G33" s="56" t="s">
        <v>69</v>
      </c>
      <c r="H33" s="56" t="s">
        <v>70</v>
      </c>
    </row>
    <row r="34" spans="1:8" s="39" customFormat="1" ht="3" customHeight="1">
      <c r="A34" s="38"/>
      <c r="D34" s="40"/>
      <c r="E34" s="41"/>
      <c r="F34" s="41"/>
      <c r="G34" s="41"/>
      <c r="H34" s="41"/>
    </row>
    <row r="35" spans="1:9" ht="12.75">
      <c r="A35" s="74">
        <f>ROW()</f>
        <v>35</v>
      </c>
      <c r="B35" s="24" t="s">
        <v>41</v>
      </c>
      <c r="C35" s="24" t="s">
        <v>2</v>
      </c>
      <c r="D35" s="21">
        <v>13</v>
      </c>
      <c r="E35" s="25"/>
      <c r="F35" s="26">
        <f>IF(C35="%",ROUND(D35*E35*0.01,1),ROUND(D35*E35,1))</f>
        <v>0</v>
      </c>
      <c r="G35" s="25"/>
      <c r="H35" s="25">
        <f>IF(D35&gt;=0,G35*$D35,G35*$D35*(-0.5))</f>
        <v>0</v>
      </c>
      <c r="I35" s="25"/>
    </row>
    <row r="36" spans="1:9" ht="12.75">
      <c r="A36" s="74">
        <f>ROW()</f>
        <v>36</v>
      </c>
      <c r="B36" s="57" t="s">
        <v>40</v>
      </c>
      <c r="C36" s="24" t="s">
        <v>2</v>
      </c>
      <c r="D36" s="21">
        <v>4</v>
      </c>
      <c r="E36" s="25"/>
      <c r="F36" s="26">
        <f>IF(C36="%",ROUND(D36*E36*0.01,1),ROUND(D36*E36,1))</f>
        <v>0</v>
      </c>
      <c r="G36" s="25"/>
      <c r="H36" s="25">
        <f>IF(D36&gt;=0,G36*$D36,G36*$D36*(-0.5))</f>
        <v>0</v>
      </c>
      <c r="I36" s="25"/>
    </row>
    <row r="37" spans="1:8" s="27" customFormat="1" ht="12.75">
      <c r="A37" s="74">
        <f>ROW()</f>
        <v>37</v>
      </c>
      <c r="B37" s="27" t="s">
        <v>7</v>
      </c>
      <c r="C37" s="27" t="s">
        <v>4</v>
      </c>
      <c r="D37" s="21">
        <v>3</v>
      </c>
      <c r="E37" s="14">
        <f>SUM(F34:F36)</f>
        <v>0</v>
      </c>
      <c r="F37" s="26">
        <f>IF(C37="%",ROUND(D37*E37*0.01,1),ROUND(D37*E37,1))</f>
        <v>0</v>
      </c>
      <c r="G37" s="14"/>
      <c r="H37" s="14"/>
    </row>
    <row r="38" spans="1:9" ht="12.75">
      <c r="A38" s="74">
        <f>ROW()</f>
        <v>38</v>
      </c>
      <c r="B38" s="57" t="s">
        <v>101</v>
      </c>
      <c r="C38" s="24" t="s">
        <v>8</v>
      </c>
      <c r="D38" s="21">
        <v>4</v>
      </c>
      <c r="E38" s="24"/>
      <c r="F38" s="24"/>
      <c r="H38" s="26">
        <f>IF(C38="%",ROUND(D38*G38*0.01,1),ROUND(D38*G38,1))</f>
        <v>0</v>
      </c>
      <c r="I38" s="24"/>
    </row>
    <row r="39" spans="1:8" s="39" customFormat="1" ht="3" customHeight="1">
      <c r="A39" s="38"/>
      <c r="D39" s="40"/>
      <c r="E39" s="41"/>
      <c r="F39" s="41"/>
      <c r="G39" s="41"/>
      <c r="H39" s="41"/>
    </row>
    <row r="40" spans="1:9" s="86" customFormat="1" ht="18" customHeight="1">
      <c r="A40" s="90"/>
      <c r="B40" s="86" t="s">
        <v>11</v>
      </c>
      <c r="D40" s="91"/>
      <c r="E40" s="92"/>
      <c r="F40" s="28">
        <f>SUM(F34:F39)</f>
        <v>0</v>
      </c>
      <c r="G40" s="92"/>
      <c r="H40" s="28">
        <f>SUM(H34:H39)</f>
        <v>0</v>
      </c>
      <c r="I40" s="92">
        <f>F40+H40</f>
        <v>0</v>
      </c>
    </row>
    <row r="41" ht="6" customHeight="1">
      <c r="I41" s="24"/>
    </row>
    <row r="42" spans="1:9" ht="60" customHeight="1">
      <c r="A42" s="42" t="s">
        <v>15</v>
      </c>
      <c r="B42" s="113" t="s">
        <v>98</v>
      </c>
      <c r="C42" s="113"/>
      <c r="D42" s="113"/>
      <c r="E42" s="43"/>
      <c r="F42" s="44"/>
      <c r="G42" s="43"/>
      <c r="H42" s="43"/>
      <c r="I42" s="24"/>
    </row>
    <row r="43" ht="12.75">
      <c r="I43" s="24"/>
    </row>
    <row r="44" spans="1:9" s="37" customFormat="1" ht="36" customHeight="1">
      <c r="A44" s="33">
        <v>4</v>
      </c>
      <c r="B44" s="34" t="s">
        <v>74</v>
      </c>
      <c r="C44" s="35"/>
      <c r="D44" s="36"/>
      <c r="E44" s="35"/>
      <c r="F44" s="36"/>
      <c r="G44" s="35"/>
      <c r="H44" s="35"/>
      <c r="I44" s="35"/>
    </row>
    <row r="45" spans="1:9" s="54" customFormat="1" ht="30" customHeight="1">
      <c r="A45" s="53" t="s">
        <v>5</v>
      </c>
      <c r="B45" s="54" t="s">
        <v>6</v>
      </c>
      <c r="C45" s="55" t="s">
        <v>19</v>
      </c>
      <c r="D45" s="22" t="s">
        <v>0</v>
      </c>
      <c r="E45" s="22" t="s">
        <v>71</v>
      </c>
      <c r="F45" s="22" t="s">
        <v>72</v>
      </c>
      <c r="G45" s="22" t="s">
        <v>69</v>
      </c>
      <c r="H45" s="22" t="s">
        <v>70</v>
      </c>
      <c r="I45" s="22"/>
    </row>
    <row r="46" spans="1:9" s="39" customFormat="1" ht="3" customHeight="1">
      <c r="A46" s="38"/>
      <c r="D46" s="40"/>
      <c r="E46" s="41"/>
      <c r="F46" s="41"/>
      <c r="G46" s="41"/>
      <c r="H46" s="41"/>
      <c r="I46" s="41"/>
    </row>
    <row r="47" spans="1:9" ht="12.75">
      <c r="A47" s="74">
        <f>ROW()</f>
        <v>47</v>
      </c>
      <c r="B47" s="24" t="s">
        <v>64</v>
      </c>
      <c r="C47" s="24" t="s">
        <v>3</v>
      </c>
      <c r="D47" s="21">
        <v>45</v>
      </c>
      <c r="E47" s="25"/>
      <c r="F47" s="26">
        <f aca="true" t="shared" si="1" ref="F47:F57">IF(C47="%",ROUND(D47*E47*0.01,1),ROUND(D47*E47,1))</f>
        <v>0</v>
      </c>
      <c r="G47" s="25"/>
      <c r="H47" s="25">
        <f aca="true" t="shared" si="2" ref="H47:H53">IF(D47&gt;=0,G47*$D47,G47*$D47*(-0.5))</f>
        <v>0</v>
      </c>
      <c r="I47" s="25"/>
    </row>
    <row r="48" spans="1:9" ht="12.75">
      <c r="A48" s="74">
        <f>ROW()</f>
        <v>48</v>
      </c>
      <c r="B48" s="24" t="s">
        <v>63</v>
      </c>
      <c r="C48" s="24" t="s">
        <v>3</v>
      </c>
      <c r="D48" s="21">
        <v>17.5</v>
      </c>
      <c r="E48" s="25"/>
      <c r="F48" s="26">
        <f>IF(C48="%",ROUND(D48*E48*0.01,1),ROUND(D48*E48,1))</f>
        <v>0</v>
      </c>
      <c r="G48" s="25"/>
      <c r="H48" s="25">
        <f t="shared" si="2"/>
        <v>0</v>
      </c>
      <c r="I48" s="25"/>
    </row>
    <row r="49" spans="1:9" ht="12.75">
      <c r="A49" s="74">
        <f>ROW()</f>
        <v>49</v>
      </c>
      <c r="B49" s="24" t="s">
        <v>39</v>
      </c>
      <c r="C49" s="24" t="s">
        <v>3</v>
      </c>
      <c r="D49" s="21">
        <v>26</v>
      </c>
      <c r="E49" s="25"/>
      <c r="F49" s="26">
        <f t="shared" si="1"/>
        <v>0</v>
      </c>
      <c r="G49" s="25"/>
      <c r="H49" s="25">
        <f t="shared" si="2"/>
        <v>0</v>
      </c>
      <c r="I49" s="25"/>
    </row>
    <row r="50" spans="1:9" ht="12.75">
      <c r="A50" s="74">
        <f>ROW()</f>
        <v>50</v>
      </c>
      <c r="B50" s="24" t="s">
        <v>49</v>
      </c>
      <c r="C50" s="24" t="s">
        <v>3</v>
      </c>
      <c r="D50" s="21">
        <v>37</v>
      </c>
      <c r="E50" s="25"/>
      <c r="F50" s="26">
        <f t="shared" si="1"/>
        <v>0</v>
      </c>
      <c r="G50" s="25"/>
      <c r="H50" s="25">
        <f t="shared" si="2"/>
        <v>0</v>
      </c>
      <c r="I50" s="25"/>
    </row>
    <row r="51" spans="1:9" ht="12.75">
      <c r="A51" s="74">
        <f>ROW()</f>
        <v>51</v>
      </c>
      <c r="B51" s="24" t="s">
        <v>46</v>
      </c>
      <c r="C51" s="24" t="s">
        <v>3</v>
      </c>
      <c r="D51" s="21">
        <v>414</v>
      </c>
      <c r="E51" s="25"/>
      <c r="F51" s="26">
        <f t="shared" si="1"/>
        <v>0</v>
      </c>
      <c r="G51" s="25"/>
      <c r="H51" s="25">
        <f t="shared" si="2"/>
        <v>0</v>
      </c>
      <c r="I51" s="25"/>
    </row>
    <row r="52" spans="1:9" ht="12.75">
      <c r="A52" s="74">
        <f>ROW()</f>
        <v>52</v>
      </c>
      <c r="B52" s="24" t="s">
        <v>47</v>
      </c>
      <c r="C52" s="24" t="s">
        <v>3</v>
      </c>
      <c r="D52" s="21">
        <v>22</v>
      </c>
      <c r="E52" s="25"/>
      <c r="F52" s="26">
        <f t="shared" si="1"/>
        <v>0</v>
      </c>
      <c r="G52" s="25"/>
      <c r="H52" s="25">
        <f t="shared" si="2"/>
        <v>0</v>
      </c>
      <c r="I52" s="25"/>
    </row>
    <row r="53" spans="1:9" ht="12.75">
      <c r="A53" s="74">
        <f>ROW()</f>
        <v>53</v>
      </c>
      <c r="B53" s="24" t="s">
        <v>48</v>
      </c>
      <c r="C53" s="24" t="s">
        <v>3</v>
      </c>
      <c r="D53" s="21">
        <v>106</v>
      </c>
      <c r="E53" s="25"/>
      <c r="F53" s="26">
        <f t="shared" si="1"/>
        <v>0</v>
      </c>
      <c r="G53" s="25"/>
      <c r="H53" s="25">
        <f t="shared" si="2"/>
        <v>0</v>
      </c>
      <c r="I53" s="25"/>
    </row>
    <row r="54" spans="1:9" s="27" customFormat="1" ht="12.75">
      <c r="A54" s="74">
        <f>ROW()</f>
        <v>54</v>
      </c>
      <c r="B54" s="27" t="s">
        <v>12</v>
      </c>
      <c r="C54" s="27" t="s">
        <v>4</v>
      </c>
      <c r="D54" s="21">
        <v>5</v>
      </c>
      <c r="E54" s="14">
        <f>SUM(F46:F53)</f>
        <v>0</v>
      </c>
      <c r="F54" s="26">
        <f t="shared" si="1"/>
        <v>0</v>
      </c>
      <c r="G54" s="14"/>
      <c r="H54" s="14"/>
      <c r="I54" s="14"/>
    </row>
    <row r="55" spans="1:9" ht="12.75">
      <c r="A55" s="74">
        <f>ROW()</f>
        <v>55</v>
      </c>
      <c r="B55" s="24" t="s">
        <v>23</v>
      </c>
      <c r="C55" s="24" t="s">
        <v>20</v>
      </c>
      <c r="D55" s="21">
        <v>30</v>
      </c>
      <c r="E55" s="25"/>
      <c r="F55" s="26">
        <f t="shared" si="1"/>
        <v>0</v>
      </c>
      <c r="G55" s="25"/>
      <c r="H55" s="25">
        <f>IF(D55&gt;=0,G55*$D55,G55*$D55*(-0.5))</f>
        <v>0</v>
      </c>
      <c r="I55" s="25"/>
    </row>
    <row r="56" spans="1:9" ht="12.75">
      <c r="A56" s="74">
        <f>ROW()</f>
        <v>56</v>
      </c>
      <c r="B56" s="24" t="s">
        <v>22</v>
      </c>
      <c r="C56" s="24" t="s">
        <v>2</v>
      </c>
      <c r="D56" s="21">
        <f>SUM(D69,D74:D75,D78,D79)</f>
        <v>34</v>
      </c>
      <c r="E56" s="25"/>
      <c r="F56" s="26">
        <f t="shared" si="1"/>
        <v>0</v>
      </c>
      <c r="G56" s="25"/>
      <c r="H56" s="25">
        <f>IF(D56&gt;=0,G56*$D56,G56*$D56*(-0.5))</f>
        <v>0</v>
      </c>
      <c r="I56" s="25"/>
    </row>
    <row r="57" spans="1:9" s="27" customFormat="1" ht="12.75">
      <c r="A57" s="74">
        <f>ROW()</f>
        <v>57</v>
      </c>
      <c r="B57" s="27" t="s">
        <v>7</v>
      </c>
      <c r="C57" s="27" t="s">
        <v>4</v>
      </c>
      <c r="D57" s="21">
        <v>3</v>
      </c>
      <c r="E57" s="14">
        <f>SUM(F46:F56)</f>
        <v>0</v>
      </c>
      <c r="F57" s="26">
        <f t="shared" si="1"/>
        <v>0</v>
      </c>
      <c r="G57" s="14"/>
      <c r="H57" s="14"/>
      <c r="I57" s="14"/>
    </row>
    <row r="58" spans="1:8" ht="12.75">
      <c r="A58" s="74">
        <f>ROW()</f>
        <v>58</v>
      </c>
      <c r="B58" s="57" t="s">
        <v>73</v>
      </c>
      <c r="C58" s="24" t="s">
        <v>8</v>
      </c>
      <c r="D58" s="21">
        <v>12</v>
      </c>
      <c r="H58" s="26">
        <f>IF(C58="%",ROUND(D58*G58*0.01,1),ROUND(D58*G58,1))</f>
        <v>0</v>
      </c>
    </row>
    <row r="59" spans="1:9" ht="12.75">
      <c r="A59" s="74">
        <f>ROW()</f>
        <v>59</v>
      </c>
      <c r="B59" s="29" t="s">
        <v>42</v>
      </c>
      <c r="C59" s="24" t="s">
        <v>4</v>
      </c>
      <c r="D59" s="21">
        <v>5</v>
      </c>
      <c r="G59" s="14">
        <f>SUM(H46:H58)</f>
        <v>0</v>
      </c>
      <c r="H59" s="26">
        <f>IF(C59="%",ROUND(D59*G59*0.01,1),ROUND(D59*G59,1))</f>
        <v>0</v>
      </c>
      <c r="I59" s="14"/>
    </row>
    <row r="60" spans="1:9" s="39" customFormat="1" ht="3" customHeight="1">
      <c r="A60" s="38"/>
      <c r="D60" s="40"/>
      <c r="E60" s="41"/>
      <c r="F60" s="41"/>
      <c r="G60" s="41"/>
      <c r="H60" s="41"/>
      <c r="I60" s="41"/>
    </row>
    <row r="61" spans="1:9" s="86" customFormat="1" ht="18" customHeight="1">
      <c r="A61" s="90"/>
      <c r="B61" s="86" t="s">
        <v>11</v>
      </c>
      <c r="D61" s="91"/>
      <c r="E61" s="92"/>
      <c r="F61" s="28">
        <f>SUM(F46:F60)</f>
        <v>0</v>
      </c>
      <c r="G61" s="92"/>
      <c r="H61" s="28">
        <f>SUM(H46:H60)</f>
        <v>0</v>
      </c>
      <c r="I61" s="92">
        <f>F61+H61</f>
        <v>0</v>
      </c>
    </row>
    <row r="62" ht="6" customHeight="1"/>
    <row r="63" spans="1:9" ht="60" customHeight="1">
      <c r="A63" s="42" t="s">
        <v>15</v>
      </c>
      <c r="B63" s="113" t="s">
        <v>84</v>
      </c>
      <c r="C63" s="113"/>
      <c r="D63" s="113"/>
      <c r="E63" s="43"/>
      <c r="F63" s="44"/>
      <c r="G63" s="43"/>
      <c r="H63" s="43"/>
      <c r="I63" s="43"/>
    </row>
    <row r="64" ht="12.75"/>
    <row r="65" spans="1:9" s="37" customFormat="1" ht="36" customHeight="1">
      <c r="A65" s="33">
        <v>5</v>
      </c>
      <c r="B65" s="34" t="s">
        <v>97</v>
      </c>
      <c r="C65" s="35"/>
      <c r="D65" s="36"/>
      <c r="E65" s="35"/>
      <c r="F65" s="36"/>
      <c r="G65" s="35"/>
      <c r="H65" s="35"/>
      <c r="I65" s="35"/>
    </row>
    <row r="66" spans="1:9" s="54" customFormat="1" ht="30" customHeight="1">
      <c r="A66" s="53" t="s">
        <v>5</v>
      </c>
      <c r="B66" s="54" t="s">
        <v>6</v>
      </c>
      <c r="C66" s="55" t="s">
        <v>19</v>
      </c>
      <c r="D66" s="22" t="s">
        <v>0</v>
      </c>
      <c r="E66" s="22" t="s">
        <v>71</v>
      </c>
      <c r="F66" s="22" t="s">
        <v>72</v>
      </c>
      <c r="G66" s="22" t="s">
        <v>69</v>
      </c>
      <c r="H66" s="22" t="s">
        <v>70</v>
      </c>
      <c r="I66" s="22"/>
    </row>
    <row r="67" spans="1:9" s="39" customFormat="1" ht="3" customHeight="1">
      <c r="A67" s="38"/>
      <c r="D67" s="40"/>
      <c r="E67" s="41"/>
      <c r="F67" s="41"/>
      <c r="G67" s="41"/>
      <c r="H67" s="41"/>
      <c r="I67" s="41"/>
    </row>
    <row r="68" spans="1:9" ht="12.75">
      <c r="A68" s="74">
        <f>ROW()</f>
        <v>68</v>
      </c>
      <c r="B68" s="24" t="s">
        <v>38</v>
      </c>
      <c r="C68" s="24" t="s">
        <v>2</v>
      </c>
      <c r="D68" s="21">
        <v>52</v>
      </c>
      <c r="E68" s="25"/>
      <c r="G68" s="25"/>
      <c r="H68" s="25">
        <f aca="true" t="shared" si="3" ref="H68:H93">IF(D68&gt;=0,G68*$D68,G68*$D68*(-0.5))</f>
        <v>0</v>
      </c>
      <c r="I68" s="25"/>
    </row>
    <row r="69" spans="1:9" ht="12.75">
      <c r="A69" s="74">
        <f>ROW()</f>
        <v>69</v>
      </c>
      <c r="B69" s="24" t="s">
        <v>24</v>
      </c>
      <c r="C69" s="24" t="s">
        <v>2</v>
      </c>
      <c r="D69" s="21">
        <v>18</v>
      </c>
      <c r="E69" s="25"/>
      <c r="F69" s="26">
        <f aca="true" t="shared" si="4" ref="F69:F94">IF(C69="%",ROUND(D69*E69*0.01,1),ROUND(D69*E69,1))</f>
        <v>0</v>
      </c>
      <c r="G69" s="25"/>
      <c r="H69" s="25">
        <f t="shared" si="3"/>
        <v>0</v>
      </c>
      <c r="I69" s="25"/>
    </row>
    <row r="70" spans="1:9" ht="12.75">
      <c r="A70" s="74">
        <f>ROW()</f>
        <v>70</v>
      </c>
      <c r="B70" s="24" t="s">
        <v>25</v>
      </c>
      <c r="C70" s="24" t="s">
        <v>2</v>
      </c>
      <c r="D70" s="21">
        <v>0</v>
      </c>
      <c r="E70" s="25"/>
      <c r="F70" s="26">
        <f t="shared" si="4"/>
        <v>0</v>
      </c>
      <c r="G70" s="25"/>
      <c r="H70" s="25">
        <f t="shared" si="3"/>
        <v>0</v>
      </c>
      <c r="I70" s="25"/>
    </row>
    <row r="71" spans="1:9" ht="12.75">
      <c r="A71" s="74">
        <f>ROW()</f>
        <v>71</v>
      </c>
      <c r="B71" s="24" t="s">
        <v>87</v>
      </c>
      <c r="C71" s="24" t="s">
        <v>2</v>
      </c>
      <c r="D71" s="21">
        <v>20</v>
      </c>
      <c r="E71" s="25"/>
      <c r="F71" s="26">
        <f>IF(C71="%",ROUND(D71*E71*0.01,1),ROUND(D71*E71,1))</f>
        <v>0</v>
      </c>
      <c r="G71" s="25"/>
      <c r="H71" s="25">
        <f>IF(D71&gt;=0,G71*$D71,G71*$D71*(-0.5))</f>
        <v>0</v>
      </c>
      <c r="I71" s="25"/>
    </row>
    <row r="72" spans="1:9" ht="12.75">
      <c r="A72" s="74">
        <f>ROW()</f>
        <v>72</v>
      </c>
      <c r="B72" s="24" t="s">
        <v>88</v>
      </c>
      <c r="C72" s="24" t="s">
        <v>2</v>
      </c>
      <c r="D72" s="21">
        <v>16</v>
      </c>
      <c r="E72" s="25"/>
      <c r="F72" s="26">
        <f>IF(C72="%",ROUND(D72*E72*0.01,1),ROUND(D72*E72,1))</f>
        <v>0</v>
      </c>
      <c r="G72" s="25"/>
      <c r="H72" s="25">
        <f>IF(D72&gt;=0,G72*$D72,G72*$D72*(-0.5))</f>
        <v>0</v>
      </c>
      <c r="I72" s="25"/>
    </row>
    <row r="73" spans="1:9" ht="12.75">
      <c r="A73" s="74">
        <f>ROW()</f>
        <v>73</v>
      </c>
      <c r="B73" s="24" t="s">
        <v>89</v>
      </c>
      <c r="C73" s="24" t="s">
        <v>2</v>
      </c>
      <c r="D73" s="21">
        <v>28</v>
      </c>
      <c r="E73" s="25"/>
      <c r="F73" s="26">
        <f>IF(C73="%",ROUND(D73*E73*0.01,1),ROUND(D73*E73,1))</f>
        <v>0</v>
      </c>
      <c r="G73" s="25"/>
      <c r="H73" s="25">
        <f>IF(D73&gt;=0,G73*$D73,G73*$D73*(-0.5))</f>
        <v>0</v>
      </c>
      <c r="I73" s="25"/>
    </row>
    <row r="74" spans="1:9" ht="12.75">
      <c r="A74" s="74">
        <f>ROW()</f>
        <v>74</v>
      </c>
      <c r="B74" s="24" t="s">
        <v>26</v>
      </c>
      <c r="C74" s="24" t="s">
        <v>2</v>
      </c>
      <c r="D74" s="21">
        <v>8</v>
      </c>
      <c r="E74" s="25"/>
      <c r="F74" s="26">
        <f t="shared" si="4"/>
        <v>0</v>
      </c>
      <c r="G74" s="25"/>
      <c r="H74" s="25">
        <f t="shared" si="3"/>
        <v>0</v>
      </c>
      <c r="I74" s="25"/>
    </row>
    <row r="75" spans="1:9" ht="12.75">
      <c r="A75" s="74">
        <f>ROW()</f>
        <v>75</v>
      </c>
      <c r="B75" s="24" t="s">
        <v>27</v>
      </c>
      <c r="C75" s="24" t="s">
        <v>2</v>
      </c>
      <c r="D75" s="21">
        <v>1</v>
      </c>
      <c r="E75" s="25"/>
      <c r="F75" s="26">
        <f t="shared" si="4"/>
        <v>0</v>
      </c>
      <c r="G75" s="25"/>
      <c r="H75" s="25">
        <f t="shared" si="3"/>
        <v>0</v>
      </c>
      <c r="I75" s="25"/>
    </row>
    <row r="76" spans="1:9" ht="12.75">
      <c r="A76" s="74">
        <f>ROW()</f>
        <v>76</v>
      </c>
      <c r="B76" s="24" t="s">
        <v>28</v>
      </c>
      <c r="C76" s="24" t="s">
        <v>2</v>
      </c>
      <c r="D76" s="21">
        <f>SUM(D74,)</f>
        <v>8</v>
      </c>
      <c r="E76" s="25"/>
      <c r="F76" s="26">
        <f t="shared" si="4"/>
        <v>0</v>
      </c>
      <c r="G76" s="25"/>
      <c r="H76" s="25">
        <f t="shared" si="3"/>
        <v>0</v>
      </c>
      <c r="I76" s="25"/>
    </row>
    <row r="77" spans="1:9" ht="12.75">
      <c r="A77" s="74">
        <f>ROW()</f>
        <v>77</v>
      </c>
      <c r="B77" s="24" t="s">
        <v>29</v>
      </c>
      <c r="C77" s="24" t="s">
        <v>2</v>
      </c>
      <c r="D77" s="21">
        <f>SUM(D75,)</f>
        <v>1</v>
      </c>
      <c r="E77" s="25"/>
      <c r="F77" s="26">
        <f t="shared" si="4"/>
        <v>0</v>
      </c>
      <c r="G77" s="25"/>
      <c r="H77" s="25">
        <f t="shared" si="3"/>
        <v>0</v>
      </c>
      <c r="I77" s="25"/>
    </row>
    <row r="78" spans="1:9" ht="12.75">
      <c r="A78" s="74">
        <f>ROW()</f>
        <v>78</v>
      </c>
      <c r="B78" s="57" t="s">
        <v>102</v>
      </c>
      <c r="C78" s="24" t="s">
        <v>2</v>
      </c>
      <c r="D78" s="21">
        <v>3</v>
      </c>
      <c r="E78" s="25"/>
      <c r="F78" s="26">
        <f t="shared" si="4"/>
        <v>0</v>
      </c>
      <c r="G78" s="25"/>
      <c r="H78" s="25">
        <f t="shared" si="3"/>
        <v>0</v>
      </c>
      <c r="I78" s="25"/>
    </row>
    <row r="79" spans="1:9" ht="12.75">
      <c r="A79" s="74">
        <f>ROW()</f>
        <v>79</v>
      </c>
      <c r="B79" s="24" t="s">
        <v>30</v>
      </c>
      <c r="C79" s="24" t="s">
        <v>2</v>
      </c>
      <c r="D79" s="21">
        <v>4</v>
      </c>
      <c r="E79" s="25"/>
      <c r="F79" s="26">
        <f t="shared" si="4"/>
        <v>0</v>
      </c>
      <c r="G79" s="25"/>
      <c r="H79" s="25">
        <f t="shared" si="3"/>
        <v>0</v>
      </c>
      <c r="I79" s="25"/>
    </row>
    <row r="80" spans="1:9" ht="12.75">
      <c r="A80" s="74">
        <f>ROW()</f>
        <v>80</v>
      </c>
      <c r="B80" s="24" t="s">
        <v>31</v>
      </c>
      <c r="C80" s="24" t="s">
        <v>2</v>
      </c>
      <c r="D80" s="21">
        <f>SUM(D74:D75,D78:D78)</f>
        <v>12</v>
      </c>
      <c r="E80" s="25"/>
      <c r="F80" s="26">
        <f t="shared" si="4"/>
        <v>0</v>
      </c>
      <c r="G80" s="25"/>
      <c r="H80" s="25">
        <f t="shared" si="3"/>
        <v>0</v>
      </c>
      <c r="I80" s="25"/>
    </row>
    <row r="81" spans="1:9" ht="12.75">
      <c r="A81" s="74">
        <f>ROW()</f>
        <v>81</v>
      </c>
      <c r="B81" s="57" t="s">
        <v>103</v>
      </c>
      <c r="C81" s="24" t="s">
        <v>2</v>
      </c>
      <c r="D81" s="21">
        <v>6</v>
      </c>
      <c r="E81" s="25"/>
      <c r="F81" s="26">
        <f t="shared" si="4"/>
        <v>0</v>
      </c>
      <c r="G81" s="25"/>
      <c r="H81" s="25">
        <f t="shared" si="3"/>
        <v>0</v>
      </c>
      <c r="I81" s="25"/>
    </row>
    <row r="82" spans="1:9" ht="12.75">
      <c r="A82" s="74">
        <f>ROW()</f>
        <v>82</v>
      </c>
      <c r="B82" s="57" t="s">
        <v>104</v>
      </c>
      <c r="C82" s="24" t="s">
        <v>2</v>
      </c>
      <c r="D82" s="21">
        <v>6</v>
      </c>
      <c r="E82" s="25"/>
      <c r="F82" s="26">
        <f t="shared" si="4"/>
        <v>0</v>
      </c>
      <c r="G82" s="25"/>
      <c r="H82" s="25">
        <f t="shared" si="3"/>
        <v>0</v>
      </c>
      <c r="I82" s="25"/>
    </row>
    <row r="83" spans="1:9" ht="12.75">
      <c r="A83" s="74">
        <f>ROW()</f>
        <v>83</v>
      </c>
      <c r="B83" s="24" t="s">
        <v>32</v>
      </c>
      <c r="C83" s="24" t="s">
        <v>2</v>
      </c>
      <c r="D83" s="21">
        <v>6</v>
      </c>
      <c r="E83" s="25"/>
      <c r="F83" s="26">
        <f t="shared" si="4"/>
        <v>0</v>
      </c>
      <c r="G83" s="25"/>
      <c r="H83" s="25">
        <f t="shared" si="3"/>
        <v>0</v>
      </c>
      <c r="I83" s="25"/>
    </row>
    <row r="84" spans="1:9" ht="12.75">
      <c r="A84" s="74">
        <f>ROW()</f>
        <v>84</v>
      </c>
      <c r="B84" s="24" t="s">
        <v>33</v>
      </c>
      <c r="C84" s="24" t="s">
        <v>2</v>
      </c>
      <c r="D84" s="21">
        <v>3</v>
      </c>
      <c r="E84" s="25"/>
      <c r="F84" s="26">
        <f t="shared" si="4"/>
        <v>0</v>
      </c>
      <c r="G84" s="25"/>
      <c r="H84" s="25">
        <f t="shared" si="3"/>
        <v>0</v>
      </c>
      <c r="I84" s="25"/>
    </row>
    <row r="85" spans="1:9" ht="12.75">
      <c r="A85" s="74">
        <f>ROW()</f>
        <v>85</v>
      </c>
      <c r="B85" s="101" t="s">
        <v>110</v>
      </c>
      <c r="C85" t="s">
        <v>2</v>
      </c>
      <c r="D85" s="50">
        <v>14</v>
      </c>
      <c r="E85" s="52"/>
      <c r="G85" s="52"/>
      <c r="H85" s="52">
        <f>IF(D85&gt;=0,G85*$D85,G85*$D85*(-0.5))</f>
        <v>0</v>
      </c>
      <c r="I85" s="52"/>
    </row>
    <row r="86" spans="1:9" ht="12.75">
      <c r="A86" s="74">
        <f>ROW()</f>
        <v>86</v>
      </c>
      <c r="B86" s="101" t="s">
        <v>99</v>
      </c>
      <c r="C86" t="s">
        <v>2</v>
      </c>
      <c r="D86" s="50">
        <v>11</v>
      </c>
      <c r="E86" s="52"/>
      <c r="G86" s="52"/>
      <c r="H86" s="52">
        <f>IF(D86&gt;=0,G86*$D86,G86*$D86*(-0.5))</f>
        <v>0</v>
      </c>
      <c r="I86" s="52"/>
    </row>
    <row r="87" spans="1:9" ht="12.75">
      <c r="A87" s="74">
        <f>ROW()</f>
        <v>87</v>
      </c>
      <c r="B87" s="101" t="s">
        <v>105</v>
      </c>
      <c r="C87" t="s">
        <v>2</v>
      </c>
      <c r="D87" s="50">
        <v>6</v>
      </c>
      <c r="E87" s="52"/>
      <c r="F87" s="26">
        <f>IF(C87="%",ROUND(D87*E87*0.01,1),ROUND(D87*E87,1))</f>
        <v>0</v>
      </c>
      <c r="G87" s="52"/>
      <c r="H87" s="52">
        <f>IF(D87&gt;=0,G87*$D87,G87*$D87*(-0.5))</f>
        <v>0</v>
      </c>
      <c r="I87" s="52"/>
    </row>
    <row r="88" spans="1:9" ht="12.75">
      <c r="A88" s="74">
        <f>ROW()</f>
        <v>88</v>
      </c>
      <c r="B88" s="101" t="s">
        <v>106</v>
      </c>
      <c r="C88" t="s">
        <v>2</v>
      </c>
      <c r="D88" s="50">
        <v>15</v>
      </c>
      <c r="E88" s="51"/>
      <c r="F88" s="26">
        <f t="shared" si="4"/>
        <v>0</v>
      </c>
      <c r="G88" s="51"/>
      <c r="H88" s="51">
        <f t="shared" si="3"/>
        <v>0</v>
      </c>
      <c r="I88" s="51"/>
    </row>
    <row r="89" spans="1:9" ht="12.75">
      <c r="A89" s="74">
        <f>ROW()</f>
        <v>89</v>
      </c>
      <c r="B89" s="101" t="s">
        <v>107</v>
      </c>
      <c r="C89" t="s">
        <v>2</v>
      </c>
      <c r="D89" s="50">
        <v>8</v>
      </c>
      <c r="E89" s="51"/>
      <c r="F89" s="26">
        <f t="shared" si="4"/>
        <v>0</v>
      </c>
      <c r="G89" s="51"/>
      <c r="H89" s="51">
        <f t="shared" si="3"/>
        <v>0</v>
      </c>
      <c r="I89" s="51"/>
    </row>
    <row r="90" spans="1:9" ht="12.75">
      <c r="A90" s="74">
        <f>ROW()</f>
        <v>90</v>
      </c>
      <c r="B90" s="101" t="s">
        <v>108</v>
      </c>
      <c r="C90" t="s">
        <v>2</v>
      </c>
      <c r="D90" s="50">
        <v>2</v>
      </c>
      <c r="E90" s="51"/>
      <c r="F90" s="26">
        <f t="shared" si="4"/>
        <v>0</v>
      </c>
      <c r="G90" s="51"/>
      <c r="H90" s="51">
        <f t="shared" si="3"/>
        <v>0</v>
      </c>
      <c r="I90" s="51"/>
    </row>
    <row r="91" spans="1:9" ht="12.75">
      <c r="A91" s="74">
        <f>ROW()</f>
        <v>91</v>
      </c>
      <c r="B91" s="101" t="s">
        <v>109</v>
      </c>
      <c r="C91" t="s">
        <v>2</v>
      </c>
      <c r="D91" s="50">
        <v>9</v>
      </c>
      <c r="E91" s="51"/>
      <c r="F91" s="26">
        <f t="shared" si="4"/>
        <v>0</v>
      </c>
      <c r="G91" s="51"/>
      <c r="H91" s="51">
        <f t="shared" si="3"/>
        <v>0</v>
      </c>
      <c r="I91" s="51"/>
    </row>
    <row r="92" spans="1:9" ht="12.75">
      <c r="A92" s="74">
        <f>ROW()</f>
        <v>92</v>
      </c>
      <c r="B92" s="101" t="s">
        <v>111</v>
      </c>
      <c r="C92" t="s">
        <v>2</v>
      </c>
      <c r="D92" s="50">
        <v>16</v>
      </c>
      <c r="E92" s="52"/>
      <c r="F92" s="26">
        <f t="shared" si="4"/>
        <v>0</v>
      </c>
      <c r="G92" s="52"/>
      <c r="H92" s="52">
        <f t="shared" si="3"/>
        <v>0</v>
      </c>
      <c r="I92" s="52"/>
    </row>
    <row r="93" spans="1:9" ht="12.75">
      <c r="A93" s="74">
        <f>ROW()</f>
        <v>93</v>
      </c>
      <c r="B93" s="101" t="s">
        <v>112</v>
      </c>
      <c r="C93" t="s">
        <v>2</v>
      </c>
      <c r="D93" s="50">
        <v>18</v>
      </c>
      <c r="E93" s="52"/>
      <c r="F93" s="26">
        <f t="shared" si="4"/>
        <v>0</v>
      </c>
      <c r="G93" s="52"/>
      <c r="H93" s="52">
        <f t="shared" si="3"/>
        <v>0</v>
      </c>
      <c r="I93" s="52"/>
    </row>
    <row r="94" spans="1:9" s="27" customFormat="1" ht="12.75">
      <c r="A94" s="74">
        <f>ROW()</f>
        <v>94</v>
      </c>
      <c r="B94" s="27" t="s">
        <v>7</v>
      </c>
      <c r="C94" s="27" t="s">
        <v>4</v>
      </c>
      <c r="D94" s="21">
        <v>3</v>
      </c>
      <c r="E94" s="14">
        <f>SUM(F67:F93)</f>
        <v>0</v>
      </c>
      <c r="F94" s="26">
        <f t="shared" si="4"/>
        <v>0</v>
      </c>
      <c r="G94" s="14"/>
      <c r="H94" s="14"/>
      <c r="I94" s="14"/>
    </row>
    <row r="95" spans="1:9" ht="12.75">
      <c r="A95" s="74">
        <f>ROW()</f>
        <v>95</v>
      </c>
      <c r="B95" s="29" t="s">
        <v>42</v>
      </c>
      <c r="C95" s="24" t="s">
        <v>4</v>
      </c>
      <c r="D95" s="21">
        <v>5</v>
      </c>
      <c r="E95" s="24"/>
      <c r="F95" s="24"/>
      <c r="G95" s="14">
        <f>SUM(H67:H94)</f>
        <v>0</v>
      </c>
      <c r="H95" s="26">
        <f>IF(C95="%",ROUND(D95*G95*0.01,1),ROUND(D95*G95,1))</f>
        <v>0</v>
      </c>
      <c r="I95" s="14"/>
    </row>
    <row r="96" spans="1:9" s="39" customFormat="1" ht="3" customHeight="1">
      <c r="A96" s="38"/>
      <c r="D96" s="40"/>
      <c r="E96" s="41"/>
      <c r="F96" s="41"/>
      <c r="G96" s="41"/>
      <c r="H96" s="41"/>
      <c r="I96" s="41"/>
    </row>
    <row r="97" spans="1:9" s="86" customFormat="1" ht="18" customHeight="1">
      <c r="A97" s="90"/>
      <c r="B97" s="86" t="s">
        <v>11</v>
      </c>
      <c r="D97" s="91"/>
      <c r="E97" s="92"/>
      <c r="F97" s="28">
        <f>SUM(F67:F96)</f>
        <v>0</v>
      </c>
      <c r="G97" s="92"/>
      <c r="H97" s="28">
        <f>SUM(H67:H96)</f>
        <v>0</v>
      </c>
      <c r="I97" s="92">
        <f>F97+H97</f>
        <v>0</v>
      </c>
    </row>
    <row r="98" ht="6" customHeight="1"/>
    <row r="99" spans="1:9" ht="60" customHeight="1">
      <c r="A99" s="42" t="s">
        <v>15</v>
      </c>
      <c r="B99" s="113" t="s">
        <v>34</v>
      </c>
      <c r="C99" s="113"/>
      <c r="D99" s="113"/>
      <c r="E99" s="43"/>
      <c r="F99" s="44"/>
      <c r="G99" s="43"/>
      <c r="H99" s="43"/>
      <c r="I99" s="43"/>
    </row>
  </sheetData>
  <sheetProtection/>
  <mergeCells count="5">
    <mergeCell ref="B13:D13"/>
    <mergeCell ref="B63:D63"/>
    <mergeCell ref="B99:D99"/>
    <mergeCell ref="B30:D30"/>
    <mergeCell ref="B42:D42"/>
  </mergeCells>
  <conditionalFormatting sqref="E45:F45">
    <cfRule type="cellIs" priority="36" dxfId="0" operator="equal" stopIfTrue="1">
      <formula>0</formula>
    </cfRule>
  </conditionalFormatting>
  <conditionalFormatting sqref="G45">
    <cfRule type="cellIs" priority="35" dxfId="0" operator="equal" stopIfTrue="1">
      <formula>0</formula>
    </cfRule>
  </conditionalFormatting>
  <conditionalFormatting sqref="H45">
    <cfRule type="cellIs" priority="34" dxfId="0" operator="equal" stopIfTrue="1">
      <formula>0</formula>
    </cfRule>
  </conditionalFormatting>
  <conditionalFormatting sqref="G4">
    <cfRule type="cellIs" priority="33" dxfId="0" operator="equal" stopIfTrue="1">
      <formula>0</formula>
    </cfRule>
  </conditionalFormatting>
  <conditionalFormatting sqref="H4">
    <cfRule type="cellIs" priority="32" dxfId="0" operator="equal" stopIfTrue="1">
      <formula>0</formula>
    </cfRule>
  </conditionalFormatting>
  <conditionalFormatting sqref="G66">
    <cfRule type="cellIs" priority="27" dxfId="0" operator="equal" stopIfTrue="1">
      <formula>0</formula>
    </cfRule>
  </conditionalFormatting>
  <conditionalFormatting sqref="H66">
    <cfRule type="cellIs" priority="26" dxfId="0" operator="equal" stopIfTrue="1">
      <formula>0</formula>
    </cfRule>
  </conditionalFormatting>
  <conditionalFormatting sqref="E16:F16">
    <cfRule type="cellIs" priority="17" dxfId="0" operator="equal" stopIfTrue="1">
      <formula>0</formula>
    </cfRule>
  </conditionalFormatting>
  <conditionalFormatting sqref="E4:F4">
    <cfRule type="cellIs" priority="14" dxfId="0" operator="equal" stopIfTrue="1">
      <formula>0</formula>
    </cfRule>
  </conditionalFormatting>
  <conditionalFormatting sqref="E66:F66">
    <cfRule type="cellIs" priority="13" dxfId="0" operator="equal" stopIfTrue="1">
      <formula>0</formula>
    </cfRule>
  </conditionalFormatting>
  <conditionalFormatting sqref="I45">
    <cfRule type="cellIs" priority="9" dxfId="0" operator="equal" stopIfTrue="1">
      <formula>0</formula>
    </cfRule>
  </conditionalFormatting>
  <conditionalFormatting sqref="I4">
    <cfRule type="cellIs" priority="8" dxfId="0" operator="equal" stopIfTrue="1">
      <formula>0</formula>
    </cfRule>
  </conditionalFormatting>
  <conditionalFormatting sqref="I66">
    <cfRule type="cellIs" priority="5" dxfId="0" operator="equal" stopIfTrue="1">
      <formula>0</formula>
    </cfRule>
  </conditionalFormatting>
  <conditionalFormatting sqref="E33:F33">
    <cfRule type="cellIs" priority="1" dxfId="0" operator="equal" stopIfTrue="1">
      <formula>0</formula>
    </cfRule>
  </conditionalFormatting>
  <printOptions/>
  <pageMargins left="0.3937007874015748" right="0.1968503937007874" top="0.5118110236220472" bottom="0.5905511811023623" header="0.5118110236220472" footer="0.1968503937007874"/>
  <pageSetup fitToHeight="0" fitToWidth="1" horizontalDpi="300" verticalDpi="300" orientation="portrait" paperSize="9" scale="74" r:id="rId3"/>
  <headerFooter alignWithMargins="0">
    <oddFooter>&amp;C&amp;A&amp;RStránka &amp;P</oddFooter>
  </headerFooter>
  <rowBreaks count="1" manualBreakCount="1">
    <brk id="4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Hynek Bureš</cp:lastModifiedBy>
  <cp:lastPrinted>2018-01-30T13:00:19Z</cp:lastPrinted>
  <dcterms:created xsi:type="dcterms:W3CDTF">2015-09-12T10:30:18Z</dcterms:created>
  <dcterms:modified xsi:type="dcterms:W3CDTF">2021-05-06T14:20:59Z</dcterms:modified>
  <cp:category/>
  <cp:version/>
  <cp:contentType/>
  <cp:contentStatus/>
  <cp:revision>1</cp:revision>
</cp:coreProperties>
</file>