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0 - Stavební úpravy obj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'100 - Stavební úpravy obj...'!$C$91:$K$201</definedName>
    <definedName name="_xlnm.Print_Area" localSheetId="1">'100 - Stavební úpravy obj...'!$C$4:$J$37,'100 - Stavební úpravy obj...'!$C$43:$J$75,'100 - Stavební úpravy obj...'!$C$81:$K$201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'100 - Stavební úpravy obj...'!$91:$91</definedName>
  </definedNames>
  <calcPr fullCalcOnLoad="1"/>
</workbook>
</file>

<file path=xl/sharedStrings.xml><?xml version="1.0" encoding="utf-8"?>
<sst xmlns="http://schemas.openxmlformats.org/spreadsheetml/2006/main" count="2008" uniqueCount="619">
  <si>
    <t>Export Komplet</t>
  </si>
  <si>
    <t>VZ</t>
  </si>
  <si>
    <t>2.0</t>
  </si>
  <si>
    <t>ZAMOK</t>
  </si>
  <si>
    <t>False</t>
  </si>
  <si>
    <t>{fa56905c-e49f-4fc7-870c-3e316a960aec}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</si>
  <si>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</si>
  <si>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</si>
  <si>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</si>
  <si>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</si>
  <si>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</si>
  <si>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</si>
  <si>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</si>
  <si>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</si>
  <si>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</si>
  <si>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</si>
  <si>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</si>
  <si>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objektu č.p. 44, školka Vilsnice</t>
  </si>
  <si>
    <t>KSO:</t>
  </si>
  <si>
    <t/>
  </si>
  <si>
    <t>CC-CZ:</t>
  </si>
  <si>
    <t>Místo:</t>
  </si>
  <si>
    <t>Děčín</t>
  </si>
  <si>
    <t>Datum:</t>
  </si>
  <si>
    <t>17. 5. 2021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</si>
  <si>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</si>
  <si>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</si>
  <si>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</si>
  <si>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</si>
  <si>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</si>
  <si>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</si>
  <si>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</si>
  <si>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</si>
  <si>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16451295</t>
  </si>
  <si>
    <t>Radek Beytler</t>
  </si>
  <si>
    <t>CZ621031093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</si>
  <si>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</si>
  <si>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</si>
  <si>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</si>
  <si>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</si>
  <si>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</si>
  <si>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</si>
  <si>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</si>
  <si>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</si>
  <si>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</si>
  <si>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</si>
  <si>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</si>
  <si>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</si>
  <si>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</si>
  <si>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</si>
  <si>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</si>
  <si>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</si>
  <si>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</si>
  <si>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</si>
  <si>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</si>
  <si>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</si>
  <si>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</si>
  <si>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</si>
  <si>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</si>
  <si>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</si>
  <si>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</si>
  <si>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</si>
  <si>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</si>
  <si>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</si>
  <si>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</si>
  <si>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</si>
  <si>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</si>
  <si>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</si>
  <si>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</si>
  <si>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</si>
  <si>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</si>
  <si>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</si>
  <si>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</si>
  <si>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</si>
  <si>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</si>
  <si>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</si>
  <si>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</si>
  <si>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</si>
  <si>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</si>
  <si>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</si>
  <si>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</si>
  <si>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</si>
  <si>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</si>
  <si>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</si>
  <si>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</si>
  <si>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</si>
  <si>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</si>
  <si>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</si>
  <si>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</si>
  <si>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</si>
  <si>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</si>
  <si>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</si>
  <si>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61 - Úprava povrchů vnitřních</t>
  </si>
  <si>
    <t xml:space="preserve">    95 - Různé konstrukce a práce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</si>
  <si>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</si>
  <si>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</si>
  <si>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</si>
  <si>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</si>
  <si>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</si>
  <si>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</si>
  <si>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</si>
  <si>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751 - Vzduchotechnika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</si>
  <si>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</si>
  <si>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</si>
  <si>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</si>
  <si>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</si>
  <si>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</si>
  <si>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Vybavení nábytkem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</si>
  <si>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</si>
  <si>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</si>
  <si>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</si>
  <si>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</si>
  <si>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</si>
  <si>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</si>
  <si>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</si>
  <si>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</si>
  <si>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</si>
  <si>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</si>
  <si>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</si>
  <si>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</si>
  <si>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</si>
  <si>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</si>
  <si>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</si>
  <si>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</si>
  <si>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</si>
  <si>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</si>
  <si>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</si>
  <si>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</si>
  <si>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Příčky z pórobetonových tvárnic hladkých na tenké maltové lože objemová hmotnost do 500 kg/m3, tloušťka příčky 100 mm</t>
  </si>
  <si>
    <t>m2</t>
  </si>
  <si>
    <t>CS ÚRS 2020 01</t>
  </si>
  <si>
    <t>4</t>
  </si>
  <si>
    <t>19329946</t>
  </si>
  <si>
    <t>VV</t>
  </si>
  <si>
    <t>(0,70+1,85+0,50)*3,30</t>
  </si>
  <si>
    <t>342291111</t>
  </si>
  <si>
    <t>Ukotvení příček polyuretanovou pěnou, tl. příčky do 100 mm</t>
  </si>
  <si>
    <t>m</t>
  </si>
  <si>
    <t>-1100162108</t>
  </si>
  <si>
    <t>0,70+1,85+0,50</t>
  </si>
  <si>
    <t>342291121</t>
  </si>
  <si>
    <t>Ukotvení příček plochými kotvami, do konstrukce cihelné</t>
  </si>
  <si>
    <t>-76317150</t>
  </si>
  <si>
    <t>2*3,30</t>
  </si>
  <si>
    <t>6</t>
  </si>
  <si>
    <t>Úpravy povrchů, podlahy a osazování výplní</t>
  </si>
  <si>
    <t>612142001</t>
  </si>
  <si>
    <t>Potažení vnitřních ploch pletivem v ploše nebo pruzích, na plném podkladu sklovláknitým vtlačením do tmelu stěn</t>
  </si>
  <si>
    <t>-1201323711</t>
  </si>
  <si>
    <t>10,065*2</t>
  </si>
  <si>
    <t>5</t>
  </si>
  <si>
    <t>612311131</t>
  </si>
  <si>
    <t>Potažení vnitřních ploch štukem tloušťky do 3 mm svislých konstrukcí stěn</t>
  </si>
  <si>
    <t>2116626870</t>
  </si>
  <si>
    <t>642942111</t>
  </si>
  <si>
    <t>Osazování zárubní nebo rámů kovových dveřních lisovaných nebo z úhelníků bez dveřních křídel na cementovou maltu, plochy otvoru do 2,5 m2</t>
  </si>
  <si>
    <t>kus</t>
  </si>
  <si>
    <t>85569045</t>
  </si>
  <si>
    <t>7</t>
  </si>
  <si>
    <t>M</t>
  </si>
  <si>
    <t>55331348</t>
  </si>
  <si>
    <t>zárubeň ocelová pro běžné zdění a pórobeton 100 levá/pravá 700</t>
  </si>
  <si>
    <t>8</t>
  </si>
  <si>
    <t>-1666346096</t>
  </si>
  <si>
    <t>61</t>
  </si>
  <si>
    <t>Úprava povrchů vnitřních</t>
  </si>
  <si>
    <t>612131101</t>
  </si>
  <si>
    <t>Podkladní a spojovací vrstva vnitřních omítaných ploch cementový postřik nanášený ručně celoplošně stěn</t>
  </si>
  <si>
    <t>-1254801413</t>
  </si>
  <si>
    <t>9</t>
  </si>
  <si>
    <t>612135001</t>
  </si>
  <si>
    <t>Vyrovnání nerovností podkladu vnitřních omítaných ploch maltou, tloušťky do 10 mm vápenocementovou stěn</t>
  </si>
  <si>
    <t>1974037542</t>
  </si>
  <si>
    <t>10</t>
  </si>
  <si>
    <t>612321121</t>
  </si>
  <si>
    <t>Omítka vápenocementová vnitřních ploch nanášená ručně jednovrstvá, tloušťky do 10 mm hladká svislých konstrukcí stěn</t>
  </si>
  <si>
    <t>201890643</t>
  </si>
  <si>
    <t>11</t>
  </si>
  <si>
    <t>619995001</t>
  </si>
  <si>
    <t>Začištění omítek (s dodáním hmot) kolem oken, dveří, podlah, obkladů apod.</t>
  </si>
  <si>
    <t>-1258404252</t>
  </si>
  <si>
    <t>"sklad"(2,04+2,95)*2+2*2,00</t>
  </si>
  <si>
    <t>"kuchyň"(3,95+7,21)*2+6*2,00</t>
  </si>
  <si>
    <t>Součet</t>
  </si>
  <si>
    <t>95</t>
  </si>
  <si>
    <t>Různé konstrukce a práce</t>
  </si>
  <si>
    <t>12</t>
  </si>
  <si>
    <t>950.1</t>
  </si>
  <si>
    <t>Demontáž a zpetná montáž zařízení kuchyně včetně potřebného přemístění</t>
  </si>
  <si>
    <t>kpl</t>
  </si>
  <si>
    <t>R-položka</t>
  </si>
  <si>
    <t>1768705088</t>
  </si>
  <si>
    <t>96</t>
  </si>
  <si>
    <t>Bourání konstrukcí</t>
  </si>
  <si>
    <t>13</t>
  </si>
  <si>
    <t>721210812</t>
  </si>
  <si>
    <t>Demontáž kanalizačního příslušenství - vpustí podlahových DN 70</t>
  </si>
  <si>
    <t>1608387513</t>
  </si>
  <si>
    <t>14</t>
  </si>
  <si>
    <t>763211811</t>
  </si>
  <si>
    <t>Demontáž příček ze sádrovláknitých desek s nosnou konstrukcí z ocelových profilů jednoduchých, opláštění jednoduché</t>
  </si>
  <si>
    <t>948908190</t>
  </si>
  <si>
    <t>965081213</t>
  </si>
  <si>
    <t>Bourání podlah z dlaždic bez podkladního lože nebo mazaniny, s jakoukoliv výplní spár keramických nebo xylolitových tl. do 10 mm, plochy přes 1 m2</t>
  </si>
  <si>
    <t>328812674</t>
  </si>
  <si>
    <t>"sklad"5,91</t>
  </si>
  <si>
    <t>"kuchyň"21,34</t>
  </si>
  <si>
    <t>16</t>
  </si>
  <si>
    <t>974029147</t>
  </si>
  <si>
    <t>Vysekání rýh ve zdivu kamenném do hl. 70 mm a šířky do 300 mm</t>
  </si>
  <si>
    <t>-919916536</t>
  </si>
  <si>
    <t>17</t>
  </si>
  <si>
    <t>974029153</t>
  </si>
  <si>
    <t>Vysekání rýh ve zdivu kamenném do hl. 100 mm a šířky do 100 mm</t>
  </si>
  <si>
    <t>-674806490</t>
  </si>
  <si>
    <t>18</t>
  </si>
  <si>
    <t>978013191</t>
  </si>
  <si>
    <t>Otlučení vápenných nebo vápenocementových omítek vnitřních ploch stěn s vyškrabáním spar, s očištěním zdiva, v rozsahu přes 50 do 100 %</t>
  </si>
  <si>
    <t>-483490902</t>
  </si>
  <si>
    <t>997</t>
  </si>
  <si>
    <t>Přesun sutě</t>
  </si>
  <si>
    <t>19</t>
  </si>
  <si>
    <t>997013211</t>
  </si>
  <si>
    <t>Vnitrostaveništní doprava suti a vybouraných hmot vodorovně do 50 m svisle ručně pro budovy a haly výšky do 6 m</t>
  </si>
  <si>
    <t>t</t>
  </si>
  <si>
    <t>2092738286</t>
  </si>
  <si>
    <t>20</t>
  </si>
  <si>
    <t>997013511</t>
  </si>
  <si>
    <t>Odvoz suti a vybouraných hmot z meziskládky na skládku s naložením a se složením, na vzdálenost do 1 km</t>
  </si>
  <si>
    <t>-723345960</t>
  </si>
  <si>
    <t>997013509</t>
  </si>
  <si>
    <t>Odvoz suti a vybouraných hmot na skládku nebo meziskládku se složením, na vzdálenost Příplatek k ceně za každý další i započatý 1 km přes 1 km</t>
  </si>
  <si>
    <t>-238118924</t>
  </si>
  <si>
    <t>4,216*14 'Přepočtené koeficientem množství</t>
  </si>
  <si>
    <t>22</t>
  </si>
  <si>
    <t>94620003</t>
  </si>
  <si>
    <t>poplatek za uložení stavebního odpadu cihelného zatříděného kódem 17 01 02</t>
  </si>
  <si>
    <t>-451607698</t>
  </si>
  <si>
    <t>23</t>
  </si>
  <si>
    <t>94620230</t>
  </si>
  <si>
    <t>poplatek za uložení stavebního odpadu keramického zatříděného kódem 17 01 03</t>
  </si>
  <si>
    <t>-127531789</t>
  </si>
  <si>
    <t>24</t>
  </si>
  <si>
    <t>94620250</t>
  </si>
  <si>
    <t>poplatek za uložení směsného stavebního a demoličního odpadu zatříděného kódem 17 09 04</t>
  </si>
  <si>
    <t>-316524934</t>
  </si>
  <si>
    <t>998</t>
  </si>
  <si>
    <t>Přesun hmot</t>
  </si>
  <si>
    <t>25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</si>
  <si>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</si>
  <si>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</si>
  <si>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-2144753124</t>
  </si>
  <si>
    <t>PSV</t>
  </si>
  <si>
    <t>Práce a dodávky PSV</t>
  </si>
  <si>
    <t>721</t>
  </si>
  <si>
    <t>Zdravotechnika - vnitřní kanalizace</t>
  </si>
  <si>
    <t>26</t>
  </si>
  <si>
    <t>721.1</t>
  </si>
  <si>
    <t>Úprava stávajících odpadů, napojení vpusti na stávající kanalizaci</t>
  </si>
  <si>
    <t>691429662</t>
  </si>
  <si>
    <t>27</t>
  </si>
  <si>
    <t>721211403</t>
  </si>
  <si>
    <t>Podlahové vpusti s vodorovným odtokem DN 50/75 s kulovým kloubem</t>
  </si>
  <si>
    <t>1189839839</t>
  </si>
  <si>
    <t>28</t>
  </si>
  <si>
    <t>998721101</t>
  </si>
  <si>
    <t>Přesun hmot pro vnitřní kanalizace stanovený z hmotnosti přesunovaného materiálu vodorovná dopravní vzdálenost do 50 m v objektech výšky do 6 m</t>
  </si>
  <si>
    <t>-1580213344</t>
  </si>
  <si>
    <t>722</t>
  </si>
  <si>
    <t>Zdravotechnika - vnitřní vodovod</t>
  </si>
  <si>
    <t>29</t>
  </si>
  <si>
    <t>722.1</t>
  </si>
  <si>
    <t>Úprava stávajícího vodovodu - uložení rozvodů pod omítku</t>
  </si>
  <si>
    <t>-1064335067</t>
  </si>
  <si>
    <t>725</t>
  </si>
  <si>
    <t>Zdravotechnika - zařizovací předměty</t>
  </si>
  <si>
    <t>30</t>
  </si>
  <si>
    <t>725821341</t>
  </si>
  <si>
    <t>Tlaková sprcha s ramínkem</t>
  </si>
  <si>
    <t>soubor</t>
  </si>
  <si>
    <t>-1557778231</t>
  </si>
  <si>
    <t>31</t>
  </si>
  <si>
    <t>998725101</t>
  </si>
  <si>
    <t>Přesun hmot pro zařizovací předměty stanovený z hmotnosti přesunovaného materiálu vodorovná dopravní vzdálenost do 50 m v objektech výšky do 6 m</t>
  </si>
  <si>
    <t>1667560800</t>
  </si>
  <si>
    <t>751</t>
  </si>
  <si>
    <t>Vzduchotechnika</t>
  </si>
  <si>
    <t>32</t>
  </si>
  <si>
    <t>725.1</t>
  </si>
  <si>
    <t>Nástěnná klimatizace S12EQ (vnitřní a vnější jednotka)</t>
  </si>
  <si>
    <t>-219412377</t>
  </si>
  <si>
    <t>33</t>
  </si>
  <si>
    <t>725.2</t>
  </si>
  <si>
    <t>Potrubí cca 3 m</t>
  </si>
  <si>
    <t>1992260342</t>
  </si>
  <si>
    <t>34</t>
  </si>
  <si>
    <t>725.3</t>
  </si>
  <si>
    <t>Konzole</t>
  </si>
  <si>
    <t>sada</t>
  </si>
  <si>
    <t>455313216</t>
  </si>
  <si>
    <t>35</t>
  </si>
  <si>
    <t>725.4</t>
  </si>
  <si>
    <t>OSM (montážní pěna a spojovací materiál)</t>
  </si>
  <si>
    <t>653975896</t>
  </si>
  <si>
    <t>36</t>
  </si>
  <si>
    <t>725.5</t>
  </si>
  <si>
    <t>Montáž vnitřní a venkovní jednotky, průraz zdí, Propojeni potrubím a uvedení do provozu</t>
  </si>
  <si>
    <t>-492816754</t>
  </si>
  <si>
    <t>766</t>
  </si>
  <si>
    <t>Konstrukce truhlářské</t>
  </si>
  <si>
    <t>37</t>
  </si>
  <si>
    <t>766660001</t>
  </si>
  <si>
    <t>Montáž dveřních křídel dřevěných nebo plastových otevíravých do ocelové zárubně povrchově upravených jednokřídlových, šířky do 800 mm</t>
  </si>
  <si>
    <t>CS ÚRS 2021 01</t>
  </si>
  <si>
    <t>1611411382</t>
  </si>
  <si>
    <t>38</t>
  </si>
  <si>
    <t>61162013</t>
  </si>
  <si>
    <t>dveře jednokřídlé voštinové povrch fóliový plné 700x1970/2100mm</t>
  </si>
  <si>
    <t>1141508950</t>
  </si>
  <si>
    <t>39</t>
  </si>
  <si>
    <t>766660729</t>
  </si>
  <si>
    <t>Montáž dveřních doplňků dveřního kování interiérového štítku s klikou</t>
  </si>
  <si>
    <t>-1366357047</t>
  </si>
  <si>
    <t>40</t>
  </si>
  <si>
    <t>54914610</t>
  </si>
  <si>
    <t>kování dveřní vrchní klika včetně rozet a montážního materiálu R BB nerez PK</t>
  </si>
  <si>
    <t>-1540210293</t>
  </si>
  <si>
    <t>41</t>
  </si>
  <si>
    <t>998766101</t>
  </si>
  <si>
    <t>Přesun hmot pro konstrukce truhlářské stanovený z hmotnosti přesunovaného materiálu vodorovná dopravní vzdálenost do 50 m v objektech výšky do 6 m</t>
  </si>
  <si>
    <t>54980469</t>
  </si>
  <si>
    <t>771</t>
  </si>
  <si>
    <t>Podlahy z dlaždic</t>
  </si>
  <si>
    <t>42</t>
  </si>
  <si>
    <t>771121011</t>
  </si>
  <si>
    <t>Příprava podkladu před provedením dlažby nátěr penetrační na podlahu</t>
  </si>
  <si>
    <t>437227971</t>
  </si>
  <si>
    <t>43</t>
  </si>
  <si>
    <t>771151012</t>
  </si>
  <si>
    <t>Příprava podkladu před provedením dlažby samonivelační stěrka min.pevnosti 20 MPa, tloušťky přes 3 do 5 mm</t>
  </si>
  <si>
    <t>1044953043</t>
  </si>
  <si>
    <t>44</t>
  </si>
  <si>
    <t>771574112</t>
  </si>
  <si>
    <t>Montáž podlah z dlaždic keramických lepených flexibilním lepidlem maloformátových hladkých přes 9 do 12 ks/m2</t>
  </si>
  <si>
    <t>-194071894</t>
  </si>
  <si>
    <t>45</t>
  </si>
  <si>
    <t>59761409</t>
  </si>
  <si>
    <t>dlažba keramická slinutá protiskluzná do interiéru i exteriéru pro vysoké mechanické namáhání přes 9 do 12ks/m2</t>
  </si>
  <si>
    <t>542397023</t>
  </si>
  <si>
    <t>P</t>
  </si>
  <si>
    <t>Poznámka k položce:
- síla min. 9 mm nebo větší
- rozměr 298 x 298 mm
- protiskluzná úprava, součinitel smykového tření min. 0,5, PEI IV vyšší odolnost otěruvzdornosti.
Pro kuchyně je podle ČSN pro protiskluznost R12
Pro ostatní  prostory (sklad) postačí protiskluznost R10
- barva a provedení dle výběru investora</t>
  </si>
  <si>
    <t>27,25*1,1 'Přepočtené koeficientem množství</t>
  </si>
  <si>
    <t>46</t>
  </si>
  <si>
    <t>998771101</t>
  </si>
  <si>
    <t>Přesun hmot pro podlahy z dlaždic stanovený z hmotnosti přesunovaného materiálu vodorovná dopravní vzdálenost do 50 m v objektech výšky do 6 m</t>
  </si>
  <si>
    <t>-1669529411</t>
  </si>
  <si>
    <t>781</t>
  </si>
  <si>
    <t>Dokončovací práce - obklady</t>
  </si>
  <si>
    <t>47</t>
  </si>
  <si>
    <t>781474115</t>
  </si>
  <si>
    <t>Montáž obkladů vnitřních stěn z dlaždic keramických lepených flexibilním lepidlem maloformátových hladkých přes 22 do 25 ks/m2</t>
  </si>
  <si>
    <t>-660773343</t>
  </si>
  <si>
    <t>48</t>
  </si>
  <si>
    <t>781571121</t>
  </si>
  <si>
    <t>Montáž obkladů ostění z obkladaček keramických lepených standardním lepidlem šířky ostění přes 200 do 400 mm</t>
  </si>
  <si>
    <t>-644350435</t>
  </si>
  <si>
    <t>0,60*4</t>
  </si>
  <si>
    <t>49</t>
  </si>
  <si>
    <t>59761039</t>
  </si>
  <si>
    <t>obklad keramický hladký přes 22 do 25ks/m2</t>
  </si>
  <si>
    <t>-1957740304</t>
  </si>
  <si>
    <t>52,96*1,2 'Přepočtené koeficientem množství</t>
  </si>
  <si>
    <t>50</t>
  </si>
  <si>
    <t>998781101</t>
  </si>
  <si>
    <t>Přesun hmot pro obklady keramické stanovený z hmotnosti přesunovaného materiálu vodorovná dopravní vzdálenost do 50 m v objektech výšky do 6 m</t>
  </si>
  <si>
    <t>-1093170868</t>
  </si>
  <si>
    <t>783</t>
  </si>
  <si>
    <t>Dokončovací práce - nátěry</t>
  </si>
  <si>
    <t>51</t>
  </si>
  <si>
    <t>783314101</t>
  </si>
  <si>
    <t>Základní nátěr zámečnických konstrukcí jednonásobný syntetický</t>
  </si>
  <si>
    <t>-1208392986</t>
  </si>
  <si>
    <t>"ocelové zárubně"1*5,00*0,30</t>
  </si>
  <si>
    <t>52</t>
  </si>
  <si>
    <t>783315101</t>
  </si>
  <si>
    <t>Mezinátěr zámečnických konstrukcí jednonásobný syntetický standardní</t>
  </si>
  <si>
    <t>-1379279104</t>
  </si>
  <si>
    <t>53</t>
  </si>
  <si>
    <t>783317101</t>
  </si>
  <si>
    <t>Krycí nátěr (email) zámečnických konstrukcí jednonásobný syntetický standardní</t>
  </si>
  <si>
    <t>-815697568</t>
  </si>
  <si>
    <t>784</t>
  </si>
  <si>
    <t>Dokončovací práce - malby a tapety</t>
  </si>
  <si>
    <t>54</t>
  </si>
  <si>
    <t>784121001</t>
  </si>
  <si>
    <t>Oškrabání malby v místnostech výšky do 3,80 m</t>
  </si>
  <si>
    <t>-933973394</t>
  </si>
  <si>
    <t>"stěny bez obkladu"27,69</t>
  </si>
  <si>
    <t>"stropy"5,91+21,34</t>
  </si>
  <si>
    <t>55</t>
  </si>
  <si>
    <t>784181101</t>
  </si>
  <si>
    <t>Penetrace podkladu jednonásobná základní akrylátová v místnostech výšky do 3,80 m</t>
  </si>
  <si>
    <t>-1157534952</t>
  </si>
  <si>
    <t>56</t>
  </si>
  <si>
    <t>784191003</t>
  </si>
  <si>
    <t>Čištění vnitřních ploch hrubý úklid po provedení malířských prací omytím oken dvojitých nebo zdvojených</t>
  </si>
  <si>
    <t>1692206089</t>
  </si>
  <si>
    <t>1,45*1,45</t>
  </si>
  <si>
    <t>2,10*1,45</t>
  </si>
  <si>
    <t>57</t>
  </si>
  <si>
    <t>784191005</t>
  </si>
  <si>
    <t>Čištění vnitřních ploch hrubý úklid po provedení malířských prací omytím dveří nebo vrat</t>
  </si>
  <si>
    <t>-1701287591</t>
  </si>
  <si>
    <t>58</t>
  </si>
  <si>
    <t>784211101</t>
  </si>
  <si>
    <t>Malby z malířských směsí otěruvzdorných za mokra dvojnásobné, bílé za mokra otěruvzdorné výborně v místnostech výšky do 3,80 m</t>
  </si>
  <si>
    <t>-1707333613</t>
  </si>
  <si>
    <t>OST</t>
  </si>
  <si>
    <t>Vybavení nábytkem</t>
  </si>
  <si>
    <t>59</t>
  </si>
  <si>
    <t>OST 01</t>
  </si>
  <si>
    <t>D+ M Stůl pracovní se svařovanými dřezy a skříňkou 180x70x85 cm</t>
  </si>
  <si>
    <t>512</t>
  </si>
  <si>
    <t>316438644</t>
  </si>
  <si>
    <t>Poznámka k položce:
- skříňka s policí a dvířky
- 1x dřez 50/60, 1x dřez 60/60
- trnož + zadní lem</t>
  </si>
  <si>
    <t>60</t>
  </si>
  <si>
    <t>OST 02</t>
  </si>
  <si>
    <t>D + M Stůl pracovní s policí a zásuvkami 135x75x85 cm</t>
  </si>
  <si>
    <t>-517156792</t>
  </si>
  <si>
    <t>Poznámka k položce:
- 2x zásuvka pod deskou
- zadní lem + spodní police</t>
  </si>
  <si>
    <t>OST 03</t>
  </si>
  <si>
    <t>D + M Stůl pracovní s plastovou pracovní deskou 135x75x85 cm</t>
  </si>
  <si>
    <t>1478466182</t>
  </si>
  <si>
    <t xml:space="preserve">Poznámka k položce:
- plastová deska 4cm
- 2x zásuvka pod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</si>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</sst>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100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Stavební úpravy objektu č.p. 44, školka Vilsnice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Děčín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17. 5. 2021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Děčín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Radek Beytler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74</v>
      </c>
      <c r="BT54" s="109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0" s="7" customFormat="1" ht="24.75" customHeight="1">
      <c r="A55" s="110" t="s">
        <v>78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'100 - Stavební úpravy obj...'!J28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'100 - Stavební úpravy obj...'!P92</f>
        <v>0</v>
      </c>
      <c r="AV55" s="119">
        <f>'100 - Stavební úpravy obj...'!J31</f>
        <v>0</v>
      </c>
      <c r="AW55" s="119">
        <f>'100 - Stavební úpravy obj...'!J32</f>
        <v>0</v>
      </c>
      <c r="AX55" s="119">
        <f>'100 - Stavební úpravy obj...'!J33</f>
        <v>0</v>
      </c>
      <c r="AY55" s="119">
        <f>'100 - Stavební úpravy obj...'!J34</f>
        <v>0</v>
      </c>
      <c r="AZ55" s="119">
        <f>'100 - Stavební úpravy obj...'!F31</f>
        <v>0</v>
      </c>
      <c r="BA55" s="119">
        <f>'100 - Stavební úpravy obj...'!F32</f>
        <v>0</v>
      </c>
      <c r="BB55" s="119">
        <f>'100 - Stavební úpravy obj...'!F33</f>
        <v>0</v>
      </c>
      <c r="BC55" s="119">
        <f>'100 - Stavební úpravy obj...'!F34</f>
        <v>0</v>
      </c>
      <c r="BD55" s="121">
        <f>'100 - Stavební úpravy obj...'!F35</f>
        <v>0</v>
      </c>
      <c r="BE55" s="7"/>
      <c r="BT55" s="122" t="s">
        <v>80</v>
      </c>
      <c r="BU55" s="122" t="s">
        <v>81</v>
      </c>
      <c r="BV55" s="122" t="s">
        <v>76</v>
      </c>
      <c r="BW55" s="122" t="s">
        <v>5</v>
      </c>
      <c r="BX55" s="122" t="s">
        <v>77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00 - Stavební úpravy obj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82</v>
      </c>
    </row>
    <row r="4" spans="2:46" s="1" customFormat="1" ht="24.95" customHeight="1">
      <c r="B4" s="20"/>
      <c r="D4" s="125" t="s">
        <v>83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17. 5. 2021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27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28</v>
      </c>
      <c r="F13" s="38"/>
      <c r="G13" s="38"/>
      <c r="H13" s="38"/>
      <c r="I13" s="127" t="s">
        <v>29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30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29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32</v>
      </c>
      <c r="E18" s="38"/>
      <c r="F18" s="38"/>
      <c r="G18" s="38"/>
      <c r="H18" s="38"/>
      <c r="I18" s="127" t="s">
        <v>26</v>
      </c>
      <c r="J18" s="130" t="s">
        <v>33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">
        <v>34</v>
      </c>
      <c r="F19" s="38"/>
      <c r="G19" s="38"/>
      <c r="H19" s="38"/>
      <c r="I19" s="127" t="s">
        <v>29</v>
      </c>
      <c r="J19" s="130" t="s">
        <v>35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37</v>
      </c>
      <c r="E21" s="38"/>
      <c r="F21" s="38"/>
      <c r="G21" s="38"/>
      <c r="H21" s="38"/>
      <c r="I21" s="127" t="s">
        <v>26</v>
      </c>
      <c r="J21" s="130" t="str">
        <f>IF('Rekapitulace stavby'!AN19="","",'Rekapitulace stavby'!AN19)</f>
        <v/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tr">
        <f>IF('Rekapitulace stavby'!E20="","",'Rekapitulace stavby'!E20)</f>
        <v xml:space="preserve"> </v>
      </c>
      <c r="F22" s="38"/>
      <c r="G22" s="38"/>
      <c r="H22" s="38"/>
      <c r="I22" s="127" t="s">
        <v>29</v>
      </c>
      <c r="J22" s="130" t="str">
        <f>IF('Rekapitulace stavby'!AN20="","",'Rekapitulace stavby'!AN20)</f>
        <v/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39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84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41</v>
      </c>
      <c r="E28" s="38"/>
      <c r="F28" s="38"/>
      <c r="G28" s="38"/>
      <c r="H28" s="38"/>
      <c r="I28" s="38"/>
      <c r="J28" s="138">
        <f>ROUND(J92,2)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43</v>
      </c>
      <c r="G30" s="38"/>
      <c r="H30" s="38"/>
      <c r="I30" s="139" t="s">
        <v>42</v>
      </c>
      <c r="J30" s="139" t="s">
        <v>44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45</v>
      </c>
      <c r="E31" s="127" t="s">
        <v>46</v>
      </c>
      <c r="F31" s="141">
        <f>ROUND((SUM(BE92:BE201)),2)</f>
        <v>0</v>
      </c>
      <c r="G31" s="38"/>
      <c r="H31" s="38"/>
      <c r="I31" s="142">
        <v>0.21</v>
      </c>
      <c r="J31" s="141">
        <f>ROUND(((SUM(BE92:BE201))*I31),2)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47</v>
      </c>
      <c r="F32" s="141">
        <f>ROUND((SUM(BF92:BF201)),2)</f>
        <v>0</v>
      </c>
      <c r="G32" s="38"/>
      <c r="H32" s="38"/>
      <c r="I32" s="142">
        <v>0.15</v>
      </c>
      <c r="J32" s="141">
        <f>ROUND(((SUM(BF92:BF201))*I32),2)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48</v>
      </c>
      <c r="F33" s="141">
        <f>ROUND((SUM(BG92:BG201)),2)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49</v>
      </c>
      <c r="F34" s="141">
        <f>ROUND((SUM(BH92:BH201)),2)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50</v>
      </c>
      <c r="F35" s="141">
        <f>ROUND((SUM(BI92:BI201)),2)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51</v>
      </c>
      <c r="E37" s="145"/>
      <c r="F37" s="145"/>
      <c r="G37" s="146" t="s">
        <v>52</v>
      </c>
      <c r="H37" s="147" t="s">
        <v>53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85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Stavební úpravy objektu č.p. 44, školka Vilsnice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Děčín</v>
      </c>
      <c r="G48" s="40"/>
      <c r="H48" s="40"/>
      <c r="I48" s="32" t="s">
        <v>23</v>
      </c>
      <c r="J48" s="72" t="str">
        <f>IF(J10="","",J10)</f>
        <v>17. 5. 2021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>Statutární město Děčín</v>
      </c>
      <c r="G50" s="40"/>
      <c r="H50" s="40"/>
      <c r="I50" s="32" t="s">
        <v>32</v>
      </c>
      <c r="J50" s="36" t="str">
        <f>E19</f>
        <v>Radek Beytler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30</v>
      </c>
      <c r="D51" s="40"/>
      <c r="E51" s="40"/>
      <c r="F51" s="27" t="str">
        <f>IF(E16="","",E16)</f>
        <v>Vyplň údaj</v>
      </c>
      <c r="G51" s="40"/>
      <c r="H51" s="40"/>
      <c r="I51" s="32" t="s">
        <v>37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86</v>
      </c>
      <c r="D53" s="155"/>
      <c r="E53" s="155"/>
      <c r="F53" s="155"/>
      <c r="G53" s="155"/>
      <c r="H53" s="155"/>
      <c r="I53" s="155"/>
      <c r="J53" s="156" t="s">
        <v>87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73</v>
      </c>
      <c r="D55" s="40"/>
      <c r="E55" s="40"/>
      <c r="F55" s="40"/>
      <c r="G55" s="40"/>
      <c r="H55" s="40"/>
      <c r="I55" s="40"/>
      <c r="J55" s="102">
        <f>J92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88</v>
      </c>
    </row>
    <row r="56" spans="1:31" s="9" customFormat="1" ht="24.95" customHeight="1">
      <c r="A56" s="9"/>
      <c r="B56" s="158"/>
      <c r="C56" s="159"/>
      <c r="D56" s="160" t="s">
        <v>89</v>
      </c>
      <c r="E56" s="161"/>
      <c r="F56" s="161"/>
      <c r="G56" s="161"/>
      <c r="H56" s="161"/>
      <c r="I56" s="161"/>
      <c r="J56" s="162">
        <f>J93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90</v>
      </c>
      <c r="E57" s="167"/>
      <c r="F57" s="167"/>
      <c r="G57" s="167"/>
      <c r="H57" s="167"/>
      <c r="I57" s="167"/>
      <c r="J57" s="168">
        <f>J94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4"/>
      <c r="C58" s="165"/>
      <c r="D58" s="166" t="s">
        <v>91</v>
      </c>
      <c r="E58" s="167"/>
      <c r="F58" s="167"/>
      <c r="G58" s="167"/>
      <c r="H58" s="167"/>
      <c r="I58" s="167"/>
      <c r="J58" s="168">
        <f>J101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4"/>
      <c r="C59" s="165"/>
      <c r="D59" s="166" t="s">
        <v>92</v>
      </c>
      <c r="E59" s="167"/>
      <c r="F59" s="167"/>
      <c r="G59" s="167"/>
      <c r="H59" s="167"/>
      <c r="I59" s="167"/>
      <c r="J59" s="168">
        <f>J107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4"/>
      <c r="C60" s="165"/>
      <c r="D60" s="166" t="s">
        <v>93</v>
      </c>
      <c r="E60" s="167"/>
      <c r="F60" s="167"/>
      <c r="G60" s="167"/>
      <c r="H60" s="167"/>
      <c r="I60" s="167"/>
      <c r="J60" s="168">
        <f>J115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4"/>
      <c r="C61" s="165"/>
      <c r="D61" s="166" t="s">
        <v>94</v>
      </c>
      <c r="E61" s="167"/>
      <c r="F61" s="167"/>
      <c r="G61" s="167"/>
      <c r="H61" s="167"/>
      <c r="I61" s="167"/>
      <c r="J61" s="168">
        <f>J117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4"/>
      <c r="C62" s="165"/>
      <c r="D62" s="166" t="s">
        <v>95</v>
      </c>
      <c r="E62" s="167"/>
      <c r="F62" s="167"/>
      <c r="G62" s="167"/>
      <c r="H62" s="167"/>
      <c r="I62" s="167"/>
      <c r="J62" s="168">
        <f>J128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4"/>
      <c r="C63" s="165"/>
      <c r="D63" s="166" t="s">
        <v>96</v>
      </c>
      <c r="E63" s="167"/>
      <c r="F63" s="167"/>
      <c r="G63" s="167"/>
      <c r="H63" s="167"/>
      <c r="I63" s="167"/>
      <c r="J63" s="168">
        <f>J136</f>
        <v>0</v>
      </c>
      <c r="K63" s="165"/>
      <c r="L63" s="16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58"/>
      <c r="C64" s="159"/>
      <c r="D64" s="160" t="s">
        <v>97</v>
      </c>
      <c r="E64" s="161"/>
      <c r="F64" s="161"/>
      <c r="G64" s="161"/>
      <c r="H64" s="161"/>
      <c r="I64" s="161"/>
      <c r="J64" s="162">
        <f>J138</f>
        <v>0</v>
      </c>
      <c r="K64" s="159"/>
      <c r="L64" s="16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64"/>
      <c r="C65" s="165"/>
      <c r="D65" s="166" t="s">
        <v>98</v>
      </c>
      <c r="E65" s="167"/>
      <c r="F65" s="167"/>
      <c r="G65" s="167"/>
      <c r="H65" s="167"/>
      <c r="I65" s="167"/>
      <c r="J65" s="168">
        <f>J139</f>
        <v>0</v>
      </c>
      <c r="K65" s="165"/>
      <c r="L65" s="16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4"/>
      <c r="C66" s="165"/>
      <c r="D66" s="166" t="s">
        <v>99</v>
      </c>
      <c r="E66" s="167"/>
      <c r="F66" s="167"/>
      <c r="G66" s="167"/>
      <c r="H66" s="167"/>
      <c r="I66" s="167"/>
      <c r="J66" s="168">
        <f>J143</f>
        <v>0</v>
      </c>
      <c r="K66" s="165"/>
      <c r="L66" s="16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4"/>
      <c r="C67" s="165"/>
      <c r="D67" s="166" t="s">
        <v>100</v>
      </c>
      <c r="E67" s="167"/>
      <c r="F67" s="167"/>
      <c r="G67" s="167"/>
      <c r="H67" s="167"/>
      <c r="I67" s="167"/>
      <c r="J67" s="168">
        <f>J145</f>
        <v>0</v>
      </c>
      <c r="K67" s="165"/>
      <c r="L67" s="16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4"/>
      <c r="C68" s="165"/>
      <c r="D68" s="166" t="s">
        <v>101</v>
      </c>
      <c r="E68" s="167"/>
      <c r="F68" s="167"/>
      <c r="G68" s="167"/>
      <c r="H68" s="167"/>
      <c r="I68" s="167"/>
      <c r="J68" s="168">
        <f>J148</f>
        <v>0</v>
      </c>
      <c r="K68" s="165"/>
      <c r="L68" s="16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4"/>
      <c r="C69" s="165"/>
      <c r="D69" s="166" t="s">
        <v>102</v>
      </c>
      <c r="E69" s="167"/>
      <c r="F69" s="167"/>
      <c r="G69" s="167"/>
      <c r="H69" s="167"/>
      <c r="I69" s="167"/>
      <c r="J69" s="168">
        <f>J154</f>
        <v>0</v>
      </c>
      <c r="K69" s="165"/>
      <c r="L69" s="16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4"/>
      <c r="C70" s="165"/>
      <c r="D70" s="166" t="s">
        <v>103</v>
      </c>
      <c r="E70" s="167"/>
      <c r="F70" s="167"/>
      <c r="G70" s="167"/>
      <c r="H70" s="167"/>
      <c r="I70" s="167"/>
      <c r="J70" s="168">
        <f>J160</f>
        <v>0</v>
      </c>
      <c r="K70" s="165"/>
      <c r="L70" s="16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4"/>
      <c r="C71" s="165"/>
      <c r="D71" s="166" t="s">
        <v>104</v>
      </c>
      <c r="E71" s="167"/>
      <c r="F71" s="167"/>
      <c r="G71" s="167"/>
      <c r="H71" s="167"/>
      <c r="I71" s="167"/>
      <c r="J71" s="168">
        <f>J171</f>
        <v>0</v>
      </c>
      <c r="K71" s="165"/>
      <c r="L71" s="16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4"/>
      <c r="C72" s="165"/>
      <c r="D72" s="166" t="s">
        <v>105</v>
      </c>
      <c r="E72" s="167"/>
      <c r="F72" s="167"/>
      <c r="G72" s="167"/>
      <c r="H72" s="167"/>
      <c r="I72" s="167"/>
      <c r="J72" s="168">
        <f>J178</f>
        <v>0</v>
      </c>
      <c r="K72" s="165"/>
      <c r="L72" s="16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4"/>
      <c r="C73" s="165"/>
      <c r="D73" s="166" t="s">
        <v>106</v>
      </c>
      <c r="E73" s="167"/>
      <c r="F73" s="167"/>
      <c r="G73" s="167"/>
      <c r="H73" s="167"/>
      <c r="I73" s="167"/>
      <c r="J73" s="168">
        <f>J183</f>
        <v>0</v>
      </c>
      <c r="K73" s="165"/>
      <c r="L73" s="16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58"/>
      <c r="C74" s="159"/>
      <c r="D74" s="160" t="s">
        <v>107</v>
      </c>
      <c r="E74" s="161"/>
      <c r="F74" s="161"/>
      <c r="G74" s="161"/>
      <c r="H74" s="161"/>
      <c r="I74" s="161"/>
      <c r="J74" s="162">
        <f>J195</f>
        <v>0</v>
      </c>
      <c r="K74" s="159"/>
      <c r="L74" s="16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2" customFormat="1" ht="21.8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2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108</v>
      </c>
      <c r="D81" s="40"/>
      <c r="E81" s="40"/>
      <c r="F81" s="40"/>
      <c r="G81" s="40"/>
      <c r="H81" s="40"/>
      <c r="I81" s="40"/>
      <c r="J81" s="40"/>
      <c r="K81" s="40"/>
      <c r="L81" s="12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2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40"/>
      <c r="J83" s="40"/>
      <c r="K83" s="40"/>
      <c r="L83" s="12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69" t="str">
        <f>E7</f>
        <v>Stavební úpravy objektu č.p. 44, školka Vilsnice</v>
      </c>
      <c r="F84" s="40"/>
      <c r="G84" s="40"/>
      <c r="H84" s="40"/>
      <c r="I84" s="40"/>
      <c r="J84" s="40"/>
      <c r="K84" s="40"/>
      <c r="L84" s="12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2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F10</f>
        <v>Děčín</v>
      </c>
      <c r="G86" s="40"/>
      <c r="H86" s="40"/>
      <c r="I86" s="32" t="s">
        <v>23</v>
      </c>
      <c r="J86" s="72" t="str">
        <f>IF(J10="","",J10)</f>
        <v>17. 5. 2021</v>
      </c>
      <c r="K86" s="40"/>
      <c r="L86" s="12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2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E13</f>
        <v>Statutární město Děčín</v>
      </c>
      <c r="G88" s="40"/>
      <c r="H88" s="40"/>
      <c r="I88" s="32" t="s">
        <v>32</v>
      </c>
      <c r="J88" s="36" t="str">
        <f>E19</f>
        <v>Radek Beytler</v>
      </c>
      <c r="K88" s="40"/>
      <c r="L88" s="12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30</v>
      </c>
      <c r="D89" s="40"/>
      <c r="E89" s="40"/>
      <c r="F89" s="27" t="str">
        <f>IF(E16="","",E16)</f>
        <v>Vyplň údaj</v>
      </c>
      <c r="G89" s="40"/>
      <c r="H89" s="40"/>
      <c r="I89" s="32" t="s">
        <v>37</v>
      </c>
      <c r="J89" s="36" t="str">
        <f>E22</f>
        <v xml:space="preserve"> </v>
      </c>
      <c r="K89" s="40"/>
      <c r="L89" s="12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2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70"/>
      <c r="B91" s="171"/>
      <c r="C91" s="172" t="s">
        <v>109</v>
      </c>
      <c r="D91" s="173" t="s">
        <v>60</v>
      </c>
      <c r="E91" s="173" t="s">
        <v>56</v>
      </c>
      <c r="F91" s="173" t="s">
        <v>57</v>
      </c>
      <c r="G91" s="173" t="s">
        <v>110</v>
      </c>
      <c r="H91" s="173" t="s">
        <v>111</v>
      </c>
      <c r="I91" s="173" t="s">
        <v>112</v>
      </c>
      <c r="J91" s="173" t="s">
        <v>87</v>
      </c>
      <c r="K91" s="174" t="s">
        <v>113</v>
      </c>
      <c r="L91" s="175"/>
      <c r="M91" s="92" t="s">
        <v>19</v>
      </c>
      <c r="N91" s="93" t="s">
        <v>45</v>
      </c>
      <c r="O91" s="93" t="s">
        <v>114</v>
      </c>
      <c r="P91" s="93" t="s">
        <v>115</v>
      </c>
      <c r="Q91" s="93" t="s">
        <v>116</v>
      </c>
      <c r="R91" s="93" t="s">
        <v>117</v>
      </c>
      <c r="S91" s="93" t="s">
        <v>118</v>
      </c>
      <c r="T91" s="94" t="s">
        <v>119</v>
      </c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</row>
    <row r="92" spans="1:63" s="2" customFormat="1" ht="22.8" customHeight="1">
      <c r="A92" s="38"/>
      <c r="B92" s="39"/>
      <c r="C92" s="99" t="s">
        <v>120</v>
      </c>
      <c r="D92" s="40"/>
      <c r="E92" s="40"/>
      <c r="F92" s="40"/>
      <c r="G92" s="40"/>
      <c r="H92" s="40"/>
      <c r="I92" s="40"/>
      <c r="J92" s="176">
        <f>BK92</f>
        <v>0</v>
      </c>
      <c r="K92" s="40"/>
      <c r="L92" s="44"/>
      <c r="M92" s="95"/>
      <c r="N92" s="177"/>
      <c r="O92" s="96"/>
      <c r="P92" s="178">
        <f>P93+P138+P195</f>
        <v>0</v>
      </c>
      <c r="Q92" s="96"/>
      <c r="R92" s="178">
        <f>R93+R138+R195</f>
        <v>5.278262810000001</v>
      </c>
      <c r="S92" s="96"/>
      <c r="T92" s="179">
        <f>T93+T138+T195</f>
        <v>4.2160364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74</v>
      </c>
      <c r="AU92" s="17" t="s">
        <v>88</v>
      </c>
      <c r="BK92" s="180">
        <f>BK93+BK138+BK195</f>
        <v>0</v>
      </c>
    </row>
    <row r="93" spans="1:63" s="12" customFormat="1" ht="25.9" customHeight="1">
      <c r="A93" s="12"/>
      <c r="B93" s="181"/>
      <c r="C93" s="182"/>
      <c r="D93" s="183" t="s">
        <v>74</v>
      </c>
      <c r="E93" s="184" t="s">
        <v>121</v>
      </c>
      <c r="F93" s="184" t="s">
        <v>122</v>
      </c>
      <c r="G93" s="182"/>
      <c r="H93" s="182"/>
      <c r="I93" s="185"/>
      <c r="J93" s="186">
        <f>BK93</f>
        <v>0</v>
      </c>
      <c r="K93" s="182"/>
      <c r="L93" s="187"/>
      <c r="M93" s="188"/>
      <c r="N93" s="189"/>
      <c r="O93" s="189"/>
      <c r="P93" s="190">
        <f>P94+P101+P107+P115+P117+P128+P136</f>
        <v>0</v>
      </c>
      <c r="Q93" s="189"/>
      <c r="R93" s="190">
        <f>R94+R101+R107+R115+R117+R128+R136</f>
        <v>3.1351252500000006</v>
      </c>
      <c r="S93" s="189"/>
      <c r="T93" s="191">
        <f>T94+T101+T107+T115+T117+T128+T136</f>
        <v>4.1990050000000005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2" t="s">
        <v>80</v>
      </c>
      <c r="AT93" s="193" t="s">
        <v>74</v>
      </c>
      <c r="AU93" s="193" t="s">
        <v>75</v>
      </c>
      <c r="AY93" s="192" t="s">
        <v>123</v>
      </c>
      <c r="BK93" s="194">
        <f>BK94+BK101+BK107+BK115+BK117+BK128+BK136</f>
        <v>0</v>
      </c>
    </row>
    <row r="94" spans="1:63" s="12" customFormat="1" ht="22.8" customHeight="1">
      <c r="A94" s="12"/>
      <c r="B94" s="181"/>
      <c r="C94" s="182"/>
      <c r="D94" s="183" t="s">
        <v>74</v>
      </c>
      <c r="E94" s="195" t="s">
        <v>124</v>
      </c>
      <c r="F94" s="195" t="s">
        <v>125</v>
      </c>
      <c r="G94" s="182"/>
      <c r="H94" s="182"/>
      <c r="I94" s="185"/>
      <c r="J94" s="196">
        <f>BK94</f>
        <v>0</v>
      </c>
      <c r="K94" s="182"/>
      <c r="L94" s="187"/>
      <c r="M94" s="188"/>
      <c r="N94" s="189"/>
      <c r="O94" s="189"/>
      <c r="P94" s="190">
        <f>SUM(P95:P100)</f>
        <v>0</v>
      </c>
      <c r="Q94" s="189"/>
      <c r="R94" s="190">
        <f>SUM(R95:R100)</f>
        <v>0.59463505</v>
      </c>
      <c r="S94" s="189"/>
      <c r="T94" s="191">
        <f>SUM(T95:T100)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2" t="s">
        <v>80</v>
      </c>
      <c r="AT94" s="193" t="s">
        <v>74</v>
      </c>
      <c r="AU94" s="193" t="s">
        <v>80</v>
      </c>
      <c r="AY94" s="192" t="s">
        <v>123</v>
      </c>
      <c r="BK94" s="194">
        <f>SUM(BK95:BK100)</f>
        <v>0</v>
      </c>
    </row>
    <row r="95" spans="1:65" s="2" customFormat="1" ht="24.15" customHeight="1">
      <c r="A95" s="38"/>
      <c r="B95" s="39"/>
      <c r="C95" s="197" t="s">
        <v>80</v>
      </c>
      <c r="D95" s="197" t="s">
        <v>126</v>
      </c>
      <c r="E95" s="198" t="s">
        <v>127</v>
      </c>
      <c r="F95" s="199" t="s">
        <v>128</v>
      </c>
      <c r="G95" s="200" t="s">
        <v>129</v>
      </c>
      <c r="H95" s="201">
        <v>10.065</v>
      </c>
      <c r="I95" s="202"/>
      <c r="J95" s="203">
        <f>ROUND(I95*H95,2)</f>
        <v>0</v>
      </c>
      <c r="K95" s="199" t="s">
        <v>130</v>
      </c>
      <c r="L95" s="44"/>
      <c r="M95" s="204" t="s">
        <v>19</v>
      </c>
      <c r="N95" s="205" t="s">
        <v>46</v>
      </c>
      <c r="O95" s="84"/>
      <c r="P95" s="206">
        <f>O95*H95</f>
        <v>0</v>
      </c>
      <c r="Q95" s="206">
        <v>0.05897</v>
      </c>
      <c r="R95" s="206">
        <f>Q95*H95</f>
        <v>0.59353305</v>
      </c>
      <c r="S95" s="206">
        <v>0</v>
      </c>
      <c r="T95" s="20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8" t="s">
        <v>131</v>
      </c>
      <c r="AT95" s="208" t="s">
        <v>126</v>
      </c>
      <c r="AU95" s="208" t="s">
        <v>82</v>
      </c>
      <c r="AY95" s="17" t="s">
        <v>123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7" t="s">
        <v>80</v>
      </c>
      <c r="BK95" s="209">
        <f>ROUND(I95*H95,2)</f>
        <v>0</v>
      </c>
      <c r="BL95" s="17" t="s">
        <v>131</v>
      </c>
      <c r="BM95" s="208" t="s">
        <v>132</v>
      </c>
    </row>
    <row r="96" spans="1:51" s="13" customFormat="1" ht="12">
      <c r="A96" s="13"/>
      <c r="B96" s="210"/>
      <c r="C96" s="211"/>
      <c r="D96" s="212" t="s">
        <v>133</v>
      </c>
      <c r="E96" s="213" t="s">
        <v>19</v>
      </c>
      <c r="F96" s="214" t="s">
        <v>134</v>
      </c>
      <c r="G96" s="211"/>
      <c r="H96" s="215">
        <v>10.065</v>
      </c>
      <c r="I96" s="216"/>
      <c r="J96" s="211"/>
      <c r="K96" s="211"/>
      <c r="L96" s="217"/>
      <c r="M96" s="218"/>
      <c r="N96" s="219"/>
      <c r="O96" s="219"/>
      <c r="P96" s="219"/>
      <c r="Q96" s="219"/>
      <c r="R96" s="219"/>
      <c r="S96" s="219"/>
      <c r="T96" s="22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1" t="s">
        <v>133</v>
      </c>
      <c r="AU96" s="221" t="s">
        <v>82</v>
      </c>
      <c r="AV96" s="13" t="s">
        <v>82</v>
      </c>
      <c r="AW96" s="13" t="s">
        <v>36</v>
      </c>
      <c r="AX96" s="13" t="s">
        <v>80</v>
      </c>
      <c r="AY96" s="221" t="s">
        <v>123</v>
      </c>
    </row>
    <row r="97" spans="1:65" s="2" customFormat="1" ht="14.4" customHeight="1">
      <c r="A97" s="38"/>
      <c r="B97" s="39"/>
      <c r="C97" s="197" t="s">
        <v>82</v>
      </c>
      <c r="D97" s="197" t="s">
        <v>126</v>
      </c>
      <c r="E97" s="198" t="s">
        <v>135</v>
      </c>
      <c r="F97" s="199" t="s">
        <v>136</v>
      </c>
      <c r="G97" s="200" t="s">
        <v>137</v>
      </c>
      <c r="H97" s="201">
        <v>3.05</v>
      </c>
      <c r="I97" s="202"/>
      <c r="J97" s="203">
        <f>ROUND(I97*H97,2)</f>
        <v>0</v>
      </c>
      <c r="K97" s="199" t="s">
        <v>130</v>
      </c>
      <c r="L97" s="44"/>
      <c r="M97" s="204" t="s">
        <v>19</v>
      </c>
      <c r="N97" s="205" t="s">
        <v>46</v>
      </c>
      <c r="O97" s="84"/>
      <c r="P97" s="206">
        <f>O97*H97</f>
        <v>0</v>
      </c>
      <c r="Q97" s="206">
        <v>8E-05</v>
      </c>
      <c r="R97" s="206">
        <f>Q97*H97</f>
        <v>0.000244</v>
      </c>
      <c r="S97" s="206">
        <v>0</v>
      </c>
      <c r="T97" s="207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8" t="s">
        <v>131</v>
      </c>
      <c r="AT97" s="208" t="s">
        <v>126</v>
      </c>
      <c r="AU97" s="208" t="s">
        <v>82</v>
      </c>
      <c r="AY97" s="17" t="s">
        <v>123</v>
      </c>
      <c r="BE97" s="209">
        <f>IF(N97="základní",J97,0)</f>
        <v>0</v>
      </c>
      <c r="BF97" s="209">
        <f>IF(N97="snížená",J97,0)</f>
        <v>0</v>
      </c>
      <c r="BG97" s="209">
        <f>IF(N97="zákl. přenesená",J97,0)</f>
        <v>0</v>
      </c>
      <c r="BH97" s="209">
        <f>IF(N97="sníž. přenesená",J97,0)</f>
        <v>0</v>
      </c>
      <c r="BI97" s="209">
        <f>IF(N97="nulová",J97,0)</f>
        <v>0</v>
      </c>
      <c r="BJ97" s="17" t="s">
        <v>80</v>
      </c>
      <c r="BK97" s="209">
        <f>ROUND(I97*H97,2)</f>
        <v>0</v>
      </c>
      <c r="BL97" s="17" t="s">
        <v>131</v>
      </c>
      <c r="BM97" s="208" t="s">
        <v>138</v>
      </c>
    </row>
    <row r="98" spans="1:51" s="13" customFormat="1" ht="12">
      <c r="A98" s="13"/>
      <c r="B98" s="210"/>
      <c r="C98" s="211"/>
      <c r="D98" s="212" t="s">
        <v>133</v>
      </c>
      <c r="E98" s="213" t="s">
        <v>19</v>
      </c>
      <c r="F98" s="214" t="s">
        <v>139</v>
      </c>
      <c r="G98" s="211"/>
      <c r="H98" s="215">
        <v>3.05</v>
      </c>
      <c r="I98" s="216"/>
      <c r="J98" s="211"/>
      <c r="K98" s="211"/>
      <c r="L98" s="217"/>
      <c r="M98" s="218"/>
      <c r="N98" s="219"/>
      <c r="O98" s="219"/>
      <c r="P98" s="219"/>
      <c r="Q98" s="219"/>
      <c r="R98" s="219"/>
      <c r="S98" s="219"/>
      <c r="T98" s="22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1" t="s">
        <v>133</v>
      </c>
      <c r="AU98" s="221" t="s">
        <v>82</v>
      </c>
      <c r="AV98" s="13" t="s">
        <v>82</v>
      </c>
      <c r="AW98" s="13" t="s">
        <v>36</v>
      </c>
      <c r="AX98" s="13" t="s">
        <v>80</v>
      </c>
      <c r="AY98" s="221" t="s">
        <v>123</v>
      </c>
    </row>
    <row r="99" spans="1:65" s="2" customFormat="1" ht="14.4" customHeight="1">
      <c r="A99" s="38"/>
      <c r="B99" s="39"/>
      <c r="C99" s="197" t="s">
        <v>124</v>
      </c>
      <c r="D99" s="197" t="s">
        <v>126</v>
      </c>
      <c r="E99" s="198" t="s">
        <v>140</v>
      </c>
      <c r="F99" s="199" t="s">
        <v>141</v>
      </c>
      <c r="G99" s="200" t="s">
        <v>137</v>
      </c>
      <c r="H99" s="201">
        <v>6.6</v>
      </c>
      <c r="I99" s="202"/>
      <c r="J99" s="203">
        <f>ROUND(I99*H99,2)</f>
        <v>0</v>
      </c>
      <c r="K99" s="199" t="s">
        <v>130</v>
      </c>
      <c r="L99" s="44"/>
      <c r="M99" s="204" t="s">
        <v>19</v>
      </c>
      <c r="N99" s="205" t="s">
        <v>46</v>
      </c>
      <c r="O99" s="84"/>
      <c r="P99" s="206">
        <f>O99*H99</f>
        <v>0</v>
      </c>
      <c r="Q99" s="206">
        <v>0.00013</v>
      </c>
      <c r="R99" s="206">
        <f>Q99*H99</f>
        <v>0.0008579999999999999</v>
      </c>
      <c r="S99" s="206">
        <v>0</v>
      </c>
      <c r="T99" s="20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8" t="s">
        <v>131</v>
      </c>
      <c r="AT99" s="208" t="s">
        <v>126</v>
      </c>
      <c r="AU99" s="208" t="s">
        <v>82</v>
      </c>
      <c r="AY99" s="17" t="s">
        <v>123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7" t="s">
        <v>80</v>
      </c>
      <c r="BK99" s="209">
        <f>ROUND(I99*H99,2)</f>
        <v>0</v>
      </c>
      <c r="BL99" s="17" t="s">
        <v>131</v>
      </c>
      <c r="BM99" s="208" t="s">
        <v>142</v>
      </c>
    </row>
    <row r="100" spans="1:51" s="13" customFormat="1" ht="12">
      <c r="A100" s="13"/>
      <c r="B100" s="210"/>
      <c r="C100" s="211"/>
      <c r="D100" s="212" t="s">
        <v>133</v>
      </c>
      <c r="E100" s="213" t="s">
        <v>19</v>
      </c>
      <c r="F100" s="214" t="s">
        <v>143</v>
      </c>
      <c r="G100" s="211"/>
      <c r="H100" s="215">
        <v>6.6</v>
      </c>
      <c r="I100" s="216"/>
      <c r="J100" s="211"/>
      <c r="K100" s="211"/>
      <c r="L100" s="217"/>
      <c r="M100" s="218"/>
      <c r="N100" s="219"/>
      <c r="O100" s="219"/>
      <c r="P100" s="219"/>
      <c r="Q100" s="219"/>
      <c r="R100" s="219"/>
      <c r="S100" s="219"/>
      <c r="T100" s="22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1" t="s">
        <v>133</v>
      </c>
      <c r="AU100" s="221" t="s">
        <v>82</v>
      </c>
      <c r="AV100" s="13" t="s">
        <v>82</v>
      </c>
      <c r="AW100" s="13" t="s">
        <v>36</v>
      </c>
      <c r="AX100" s="13" t="s">
        <v>80</v>
      </c>
      <c r="AY100" s="221" t="s">
        <v>123</v>
      </c>
    </row>
    <row r="101" spans="1:63" s="12" customFormat="1" ht="22.8" customHeight="1">
      <c r="A101" s="12"/>
      <c r="B101" s="181"/>
      <c r="C101" s="182"/>
      <c r="D101" s="183" t="s">
        <v>74</v>
      </c>
      <c r="E101" s="195" t="s">
        <v>144</v>
      </c>
      <c r="F101" s="195" t="s">
        <v>145</v>
      </c>
      <c r="G101" s="182"/>
      <c r="H101" s="182"/>
      <c r="I101" s="185"/>
      <c r="J101" s="196">
        <f>BK101</f>
        <v>0</v>
      </c>
      <c r="K101" s="182"/>
      <c r="L101" s="187"/>
      <c r="M101" s="188"/>
      <c r="N101" s="189"/>
      <c r="O101" s="189"/>
      <c r="P101" s="190">
        <f>SUM(P102:P106)</f>
        <v>0</v>
      </c>
      <c r="Q101" s="189"/>
      <c r="R101" s="190">
        <f>SUM(R102:R106)</f>
        <v>0.17857940000000003</v>
      </c>
      <c r="S101" s="189"/>
      <c r="T101" s="191">
        <f>SUM(T102:T106)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2" t="s">
        <v>80</v>
      </c>
      <c r="AT101" s="193" t="s">
        <v>74</v>
      </c>
      <c r="AU101" s="193" t="s">
        <v>80</v>
      </c>
      <c r="AY101" s="192" t="s">
        <v>123</v>
      </c>
      <c r="BK101" s="194">
        <f>SUM(BK102:BK106)</f>
        <v>0</v>
      </c>
    </row>
    <row r="102" spans="1:65" s="2" customFormat="1" ht="24.15" customHeight="1">
      <c r="A102" s="38"/>
      <c r="B102" s="39"/>
      <c r="C102" s="197" t="s">
        <v>131</v>
      </c>
      <c r="D102" s="197" t="s">
        <v>126</v>
      </c>
      <c r="E102" s="198" t="s">
        <v>146</v>
      </c>
      <c r="F102" s="199" t="s">
        <v>147</v>
      </c>
      <c r="G102" s="200" t="s">
        <v>129</v>
      </c>
      <c r="H102" s="201">
        <v>20.13</v>
      </c>
      <c r="I102" s="202"/>
      <c r="J102" s="203">
        <f>ROUND(I102*H102,2)</f>
        <v>0</v>
      </c>
      <c r="K102" s="199" t="s">
        <v>130</v>
      </c>
      <c r="L102" s="44"/>
      <c r="M102" s="204" t="s">
        <v>19</v>
      </c>
      <c r="N102" s="205" t="s">
        <v>46</v>
      </c>
      <c r="O102" s="84"/>
      <c r="P102" s="206">
        <f>O102*H102</f>
        <v>0</v>
      </c>
      <c r="Q102" s="206">
        <v>0.00438</v>
      </c>
      <c r="R102" s="206">
        <f>Q102*H102</f>
        <v>0.0881694</v>
      </c>
      <c r="S102" s="206">
        <v>0</v>
      </c>
      <c r="T102" s="20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8" t="s">
        <v>131</v>
      </c>
      <c r="AT102" s="208" t="s">
        <v>126</v>
      </c>
      <c r="AU102" s="208" t="s">
        <v>82</v>
      </c>
      <c r="AY102" s="17" t="s">
        <v>123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7" t="s">
        <v>80</v>
      </c>
      <c r="BK102" s="209">
        <f>ROUND(I102*H102,2)</f>
        <v>0</v>
      </c>
      <c r="BL102" s="17" t="s">
        <v>131</v>
      </c>
      <c r="BM102" s="208" t="s">
        <v>148</v>
      </c>
    </row>
    <row r="103" spans="1:51" s="13" customFormat="1" ht="12">
      <c r="A103" s="13"/>
      <c r="B103" s="210"/>
      <c r="C103" s="211"/>
      <c r="D103" s="212" t="s">
        <v>133</v>
      </c>
      <c r="E103" s="213" t="s">
        <v>19</v>
      </c>
      <c r="F103" s="214" t="s">
        <v>149</v>
      </c>
      <c r="G103" s="211"/>
      <c r="H103" s="215">
        <v>20.13</v>
      </c>
      <c r="I103" s="216"/>
      <c r="J103" s="211"/>
      <c r="K103" s="211"/>
      <c r="L103" s="217"/>
      <c r="M103" s="218"/>
      <c r="N103" s="219"/>
      <c r="O103" s="219"/>
      <c r="P103" s="219"/>
      <c r="Q103" s="219"/>
      <c r="R103" s="219"/>
      <c r="S103" s="219"/>
      <c r="T103" s="22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1" t="s">
        <v>133</v>
      </c>
      <c r="AU103" s="221" t="s">
        <v>82</v>
      </c>
      <c r="AV103" s="13" t="s">
        <v>82</v>
      </c>
      <c r="AW103" s="13" t="s">
        <v>36</v>
      </c>
      <c r="AX103" s="13" t="s">
        <v>80</v>
      </c>
      <c r="AY103" s="221" t="s">
        <v>123</v>
      </c>
    </row>
    <row r="104" spans="1:65" s="2" customFormat="1" ht="14.4" customHeight="1">
      <c r="A104" s="38"/>
      <c r="B104" s="39"/>
      <c r="C104" s="197" t="s">
        <v>150</v>
      </c>
      <c r="D104" s="197" t="s">
        <v>126</v>
      </c>
      <c r="E104" s="198" t="s">
        <v>151</v>
      </c>
      <c r="F104" s="199" t="s">
        <v>152</v>
      </c>
      <c r="G104" s="200" t="s">
        <v>129</v>
      </c>
      <c r="H104" s="201">
        <v>20.13</v>
      </c>
      <c r="I104" s="202"/>
      <c r="J104" s="203">
        <f>ROUND(I104*H104,2)</f>
        <v>0</v>
      </c>
      <c r="K104" s="199" t="s">
        <v>130</v>
      </c>
      <c r="L104" s="44"/>
      <c r="M104" s="204" t="s">
        <v>19</v>
      </c>
      <c r="N104" s="205" t="s">
        <v>46</v>
      </c>
      <c r="O104" s="84"/>
      <c r="P104" s="206">
        <f>O104*H104</f>
        <v>0</v>
      </c>
      <c r="Q104" s="206">
        <v>0.003</v>
      </c>
      <c r="R104" s="206">
        <f>Q104*H104</f>
        <v>0.06039</v>
      </c>
      <c r="S104" s="206">
        <v>0</v>
      </c>
      <c r="T104" s="20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8" t="s">
        <v>131</v>
      </c>
      <c r="AT104" s="208" t="s">
        <v>126</v>
      </c>
      <c r="AU104" s="208" t="s">
        <v>82</v>
      </c>
      <c r="AY104" s="17" t="s">
        <v>123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7" t="s">
        <v>80</v>
      </c>
      <c r="BK104" s="209">
        <f>ROUND(I104*H104,2)</f>
        <v>0</v>
      </c>
      <c r="BL104" s="17" t="s">
        <v>131</v>
      </c>
      <c r="BM104" s="208" t="s">
        <v>153</v>
      </c>
    </row>
    <row r="105" spans="1:65" s="2" customFormat="1" ht="24.15" customHeight="1">
      <c r="A105" s="38"/>
      <c r="B105" s="39"/>
      <c r="C105" s="197" t="s">
        <v>144</v>
      </c>
      <c r="D105" s="197" t="s">
        <v>126</v>
      </c>
      <c r="E105" s="198" t="s">
        <v>154</v>
      </c>
      <c r="F105" s="199" t="s">
        <v>155</v>
      </c>
      <c r="G105" s="200" t="s">
        <v>156</v>
      </c>
      <c r="H105" s="201">
        <v>1</v>
      </c>
      <c r="I105" s="202"/>
      <c r="J105" s="203">
        <f>ROUND(I105*H105,2)</f>
        <v>0</v>
      </c>
      <c r="K105" s="199" t="s">
        <v>130</v>
      </c>
      <c r="L105" s="44"/>
      <c r="M105" s="204" t="s">
        <v>19</v>
      </c>
      <c r="N105" s="205" t="s">
        <v>46</v>
      </c>
      <c r="O105" s="84"/>
      <c r="P105" s="206">
        <f>O105*H105</f>
        <v>0</v>
      </c>
      <c r="Q105" s="206">
        <v>0.01777</v>
      </c>
      <c r="R105" s="206">
        <f>Q105*H105</f>
        <v>0.01777</v>
      </c>
      <c r="S105" s="206">
        <v>0</v>
      </c>
      <c r="T105" s="20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8" t="s">
        <v>131</v>
      </c>
      <c r="AT105" s="208" t="s">
        <v>126</v>
      </c>
      <c r="AU105" s="208" t="s">
        <v>82</v>
      </c>
      <c r="AY105" s="17" t="s">
        <v>123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7" t="s">
        <v>80</v>
      </c>
      <c r="BK105" s="209">
        <f>ROUND(I105*H105,2)</f>
        <v>0</v>
      </c>
      <c r="BL105" s="17" t="s">
        <v>131</v>
      </c>
      <c r="BM105" s="208" t="s">
        <v>157</v>
      </c>
    </row>
    <row r="106" spans="1:65" s="2" customFormat="1" ht="14.4" customHeight="1">
      <c r="A106" s="38"/>
      <c r="B106" s="39"/>
      <c r="C106" s="222" t="s">
        <v>158</v>
      </c>
      <c r="D106" s="222" t="s">
        <v>159</v>
      </c>
      <c r="E106" s="223" t="s">
        <v>160</v>
      </c>
      <c r="F106" s="224" t="s">
        <v>161</v>
      </c>
      <c r="G106" s="225" t="s">
        <v>156</v>
      </c>
      <c r="H106" s="226">
        <v>1</v>
      </c>
      <c r="I106" s="227"/>
      <c r="J106" s="228">
        <f>ROUND(I106*H106,2)</f>
        <v>0</v>
      </c>
      <c r="K106" s="224" t="s">
        <v>130</v>
      </c>
      <c r="L106" s="229"/>
      <c r="M106" s="230" t="s">
        <v>19</v>
      </c>
      <c r="N106" s="231" t="s">
        <v>46</v>
      </c>
      <c r="O106" s="84"/>
      <c r="P106" s="206">
        <f>O106*H106</f>
        <v>0</v>
      </c>
      <c r="Q106" s="206">
        <v>0.01225</v>
      </c>
      <c r="R106" s="206">
        <f>Q106*H106</f>
        <v>0.01225</v>
      </c>
      <c r="S106" s="206">
        <v>0</v>
      </c>
      <c r="T106" s="207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8" t="s">
        <v>162</v>
      </c>
      <c r="AT106" s="208" t="s">
        <v>159</v>
      </c>
      <c r="AU106" s="208" t="s">
        <v>82</v>
      </c>
      <c r="AY106" s="17" t="s">
        <v>123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7" t="s">
        <v>80</v>
      </c>
      <c r="BK106" s="209">
        <f>ROUND(I106*H106,2)</f>
        <v>0</v>
      </c>
      <c r="BL106" s="17" t="s">
        <v>131</v>
      </c>
      <c r="BM106" s="208" t="s">
        <v>163</v>
      </c>
    </row>
    <row r="107" spans="1:63" s="12" customFormat="1" ht="22.8" customHeight="1">
      <c r="A107" s="12"/>
      <c r="B107" s="181"/>
      <c r="C107" s="182"/>
      <c r="D107" s="183" t="s">
        <v>74</v>
      </c>
      <c r="E107" s="195" t="s">
        <v>164</v>
      </c>
      <c r="F107" s="195" t="s">
        <v>165</v>
      </c>
      <c r="G107" s="182"/>
      <c r="H107" s="182"/>
      <c r="I107" s="185"/>
      <c r="J107" s="196">
        <f>BK107</f>
        <v>0</v>
      </c>
      <c r="K107" s="182"/>
      <c r="L107" s="187"/>
      <c r="M107" s="188"/>
      <c r="N107" s="189"/>
      <c r="O107" s="189"/>
      <c r="P107" s="190">
        <f>SUM(P108:P114)</f>
        <v>0</v>
      </c>
      <c r="Q107" s="189"/>
      <c r="R107" s="190">
        <f>SUM(R108:R114)</f>
        <v>2.3619108000000004</v>
      </c>
      <c r="S107" s="189"/>
      <c r="T107" s="191">
        <f>SUM(T108:T114)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2" t="s">
        <v>80</v>
      </c>
      <c r="AT107" s="193" t="s">
        <v>74</v>
      </c>
      <c r="AU107" s="193" t="s">
        <v>80</v>
      </c>
      <c r="AY107" s="192" t="s">
        <v>123</v>
      </c>
      <c r="BK107" s="194">
        <f>SUM(BK108:BK114)</f>
        <v>0</v>
      </c>
    </row>
    <row r="108" spans="1:65" s="2" customFormat="1" ht="14.4" customHeight="1">
      <c r="A108" s="38"/>
      <c r="B108" s="39"/>
      <c r="C108" s="197" t="s">
        <v>162</v>
      </c>
      <c r="D108" s="197" t="s">
        <v>126</v>
      </c>
      <c r="E108" s="198" t="s">
        <v>166</v>
      </c>
      <c r="F108" s="199" t="s">
        <v>167</v>
      </c>
      <c r="G108" s="200" t="s">
        <v>129</v>
      </c>
      <c r="H108" s="201">
        <v>52.96</v>
      </c>
      <c r="I108" s="202"/>
      <c r="J108" s="203">
        <f>ROUND(I108*H108,2)</f>
        <v>0</v>
      </c>
      <c r="K108" s="199" t="s">
        <v>130</v>
      </c>
      <c r="L108" s="44"/>
      <c r="M108" s="204" t="s">
        <v>19</v>
      </c>
      <c r="N108" s="205" t="s">
        <v>46</v>
      </c>
      <c r="O108" s="84"/>
      <c r="P108" s="206">
        <f>O108*H108</f>
        <v>0</v>
      </c>
      <c r="Q108" s="206">
        <v>0.00735</v>
      </c>
      <c r="R108" s="206">
        <f>Q108*H108</f>
        <v>0.389256</v>
      </c>
      <c r="S108" s="206">
        <v>0</v>
      </c>
      <c r="T108" s="20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8" t="s">
        <v>131</v>
      </c>
      <c r="AT108" s="208" t="s">
        <v>126</v>
      </c>
      <c r="AU108" s="208" t="s">
        <v>82</v>
      </c>
      <c r="AY108" s="17" t="s">
        <v>123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7" t="s">
        <v>80</v>
      </c>
      <c r="BK108" s="209">
        <f>ROUND(I108*H108,2)</f>
        <v>0</v>
      </c>
      <c r="BL108" s="17" t="s">
        <v>131</v>
      </c>
      <c r="BM108" s="208" t="s">
        <v>168</v>
      </c>
    </row>
    <row r="109" spans="1:65" s="2" customFormat="1" ht="14.4" customHeight="1">
      <c r="A109" s="38"/>
      <c r="B109" s="39"/>
      <c r="C109" s="197" t="s">
        <v>169</v>
      </c>
      <c r="D109" s="197" t="s">
        <v>126</v>
      </c>
      <c r="E109" s="198" t="s">
        <v>170</v>
      </c>
      <c r="F109" s="199" t="s">
        <v>171</v>
      </c>
      <c r="G109" s="200" t="s">
        <v>129</v>
      </c>
      <c r="H109" s="201">
        <v>52.96</v>
      </c>
      <c r="I109" s="202"/>
      <c r="J109" s="203">
        <f>ROUND(I109*H109,2)</f>
        <v>0</v>
      </c>
      <c r="K109" s="199" t="s">
        <v>130</v>
      </c>
      <c r="L109" s="44"/>
      <c r="M109" s="204" t="s">
        <v>19</v>
      </c>
      <c r="N109" s="205" t="s">
        <v>46</v>
      </c>
      <c r="O109" s="84"/>
      <c r="P109" s="206">
        <f>O109*H109</f>
        <v>0</v>
      </c>
      <c r="Q109" s="206">
        <v>0.02048</v>
      </c>
      <c r="R109" s="206">
        <f>Q109*H109</f>
        <v>1.0846208000000002</v>
      </c>
      <c r="S109" s="206">
        <v>0</v>
      </c>
      <c r="T109" s="207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8" t="s">
        <v>131</v>
      </c>
      <c r="AT109" s="208" t="s">
        <v>126</v>
      </c>
      <c r="AU109" s="208" t="s">
        <v>82</v>
      </c>
      <c r="AY109" s="17" t="s">
        <v>123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7" t="s">
        <v>80</v>
      </c>
      <c r="BK109" s="209">
        <f>ROUND(I109*H109,2)</f>
        <v>0</v>
      </c>
      <c r="BL109" s="17" t="s">
        <v>131</v>
      </c>
      <c r="BM109" s="208" t="s">
        <v>172</v>
      </c>
    </row>
    <row r="110" spans="1:65" s="2" customFormat="1" ht="24.15" customHeight="1">
      <c r="A110" s="38"/>
      <c r="B110" s="39"/>
      <c r="C110" s="197" t="s">
        <v>173</v>
      </c>
      <c r="D110" s="197" t="s">
        <v>126</v>
      </c>
      <c r="E110" s="198" t="s">
        <v>174</v>
      </c>
      <c r="F110" s="199" t="s">
        <v>175</v>
      </c>
      <c r="G110" s="200" t="s">
        <v>129</v>
      </c>
      <c r="H110" s="201">
        <v>52.96</v>
      </c>
      <c r="I110" s="202"/>
      <c r="J110" s="203">
        <f>ROUND(I110*H110,2)</f>
        <v>0</v>
      </c>
      <c r="K110" s="199" t="s">
        <v>130</v>
      </c>
      <c r="L110" s="44"/>
      <c r="M110" s="204" t="s">
        <v>19</v>
      </c>
      <c r="N110" s="205" t="s">
        <v>46</v>
      </c>
      <c r="O110" s="84"/>
      <c r="P110" s="206">
        <f>O110*H110</f>
        <v>0</v>
      </c>
      <c r="Q110" s="206">
        <v>0.0154</v>
      </c>
      <c r="R110" s="206">
        <f>Q110*H110</f>
        <v>0.8155840000000001</v>
      </c>
      <c r="S110" s="206">
        <v>0</v>
      </c>
      <c r="T110" s="207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8" t="s">
        <v>131</v>
      </c>
      <c r="AT110" s="208" t="s">
        <v>126</v>
      </c>
      <c r="AU110" s="208" t="s">
        <v>82</v>
      </c>
      <c r="AY110" s="17" t="s">
        <v>123</v>
      </c>
      <c r="BE110" s="209">
        <f>IF(N110="základní",J110,0)</f>
        <v>0</v>
      </c>
      <c r="BF110" s="209">
        <f>IF(N110="snížená",J110,0)</f>
        <v>0</v>
      </c>
      <c r="BG110" s="209">
        <f>IF(N110="zákl. přenesená",J110,0)</f>
        <v>0</v>
      </c>
      <c r="BH110" s="209">
        <f>IF(N110="sníž. přenesená",J110,0)</f>
        <v>0</v>
      </c>
      <c r="BI110" s="209">
        <f>IF(N110="nulová",J110,0)</f>
        <v>0</v>
      </c>
      <c r="BJ110" s="17" t="s">
        <v>80</v>
      </c>
      <c r="BK110" s="209">
        <f>ROUND(I110*H110,2)</f>
        <v>0</v>
      </c>
      <c r="BL110" s="17" t="s">
        <v>131</v>
      </c>
      <c r="BM110" s="208" t="s">
        <v>176</v>
      </c>
    </row>
    <row r="111" spans="1:65" s="2" customFormat="1" ht="14.4" customHeight="1">
      <c r="A111" s="38"/>
      <c r="B111" s="39"/>
      <c r="C111" s="197" t="s">
        <v>177</v>
      </c>
      <c r="D111" s="197" t="s">
        <v>126</v>
      </c>
      <c r="E111" s="198" t="s">
        <v>178</v>
      </c>
      <c r="F111" s="199" t="s">
        <v>179</v>
      </c>
      <c r="G111" s="200" t="s">
        <v>137</v>
      </c>
      <c r="H111" s="201">
        <v>48.3</v>
      </c>
      <c r="I111" s="202"/>
      <c r="J111" s="203">
        <f>ROUND(I111*H111,2)</f>
        <v>0</v>
      </c>
      <c r="K111" s="199" t="s">
        <v>130</v>
      </c>
      <c r="L111" s="44"/>
      <c r="M111" s="204" t="s">
        <v>19</v>
      </c>
      <c r="N111" s="205" t="s">
        <v>46</v>
      </c>
      <c r="O111" s="84"/>
      <c r="P111" s="206">
        <f>O111*H111</f>
        <v>0</v>
      </c>
      <c r="Q111" s="206">
        <v>0.0015</v>
      </c>
      <c r="R111" s="206">
        <f>Q111*H111</f>
        <v>0.07245</v>
      </c>
      <c r="S111" s="206">
        <v>0</v>
      </c>
      <c r="T111" s="207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8" t="s">
        <v>131</v>
      </c>
      <c r="AT111" s="208" t="s">
        <v>126</v>
      </c>
      <c r="AU111" s="208" t="s">
        <v>82</v>
      </c>
      <c r="AY111" s="17" t="s">
        <v>123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7" t="s">
        <v>80</v>
      </c>
      <c r="BK111" s="209">
        <f>ROUND(I111*H111,2)</f>
        <v>0</v>
      </c>
      <c r="BL111" s="17" t="s">
        <v>131</v>
      </c>
      <c r="BM111" s="208" t="s">
        <v>180</v>
      </c>
    </row>
    <row r="112" spans="1:51" s="13" customFormat="1" ht="12">
      <c r="A112" s="13"/>
      <c r="B112" s="210"/>
      <c r="C112" s="211"/>
      <c r="D112" s="212" t="s">
        <v>133</v>
      </c>
      <c r="E112" s="213" t="s">
        <v>19</v>
      </c>
      <c r="F112" s="214" t="s">
        <v>181</v>
      </c>
      <c r="G112" s="211"/>
      <c r="H112" s="215">
        <v>13.98</v>
      </c>
      <c r="I112" s="216"/>
      <c r="J112" s="211"/>
      <c r="K112" s="211"/>
      <c r="L112" s="217"/>
      <c r="M112" s="218"/>
      <c r="N112" s="219"/>
      <c r="O112" s="219"/>
      <c r="P112" s="219"/>
      <c r="Q112" s="219"/>
      <c r="R112" s="219"/>
      <c r="S112" s="219"/>
      <c r="T112" s="22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1" t="s">
        <v>133</v>
      </c>
      <c r="AU112" s="221" t="s">
        <v>82</v>
      </c>
      <c r="AV112" s="13" t="s">
        <v>82</v>
      </c>
      <c r="AW112" s="13" t="s">
        <v>36</v>
      </c>
      <c r="AX112" s="13" t="s">
        <v>75</v>
      </c>
      <c r="AY112" s="221" t="s">
        <v>123</v>
      </c>
    </row>
    <row r="113" spans="1:51" s="13" customFormat="1" ht="12">
      <c r="A113" s="13"/>
      <c r="B113" s="210"/>
      <c r="C113" s="211"/>
      <c r="D113" s="212" t="s">
        <v>133</v>
      </c>
      <c r="E113" s="213" t="s">
        <v>19</v>
      </c>
      <c r="F113" s="214" t="s">
        <v>182</v>
      </c>
      <c r="G113" s="211"/>
      <c r="H113" s="215">
        <v>34.32</v>
      </c>
      <c r="I113" s="216"/>
      <c r="J113" s="211"/>
      <c r="K113" s="211"/>
      <c r="L113" s="217"/>
      <c r="M113" s="218"/>
      <c r="N113" s="219"/>
      <c r="O113" s="219"/>
      <c r="P113" s="219"/>
      <c r="Q113" s="219"/>
      <c r="R113" s="219"/>
      <c r="S113" s="219"/>
      <c r="T113" s="22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1" t="s">
        <v>133</v>
      </c>
      <c r="AU113" s="221" t="s">
        <v>82</v>
      </c>
      <c r="AV113" s="13" t="s">
        <v>82</v>
      </c>
      <c r="AW113" s="13" t="s">
        <v>36</v>
      </c>
      <c r="AX113" s="13" t="s">
        <v>75</v>
      </c>
      <c r="AY113" s="221" t="s">
        <v>123</v>
      </c>
    </row>
    <row r="114" spans="1:51" s="14" customFormat="1" ht="12">
      <c r="A114" s="14"/>
      <c r="B114" s="232"/>
      <c r="C114" s="233"/>
      <c r="D114" s="212" t="s">
        <v>133</v>
      </c>
      <c r="E114" s="234" t="s">
        <v>19</v>
      </c>
      <c r="F114" s="235" t="s">
        <v>183</v>
      </c>
      <c r="G114" s="233"/>
      <c r="H114" s="236">
        <v>48.3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2" t="s">
        <v>133</v>
      </c>
      <c r="AU114" s="242" t="s">
        <v>82</v>
      </c>
      <c r="AV114" s="14" t="s">
        <v>131</v>
      </c>
      <c r="AW114" s="14" t="s">
        <v>36</v>
      </c>
      <c r="AX114" s="14" t="s">
        <v>80</v>
      </c>
      <c r="AY114" s="242" t="s">
        <v>123</v>
      </c>
    </row>
    <row r="115" spans="1:63" s="12" customFormat="1" ht="22.8" customHeight="1">
      <c r="A115" s="12"/>
      <c r="B115" s="181"/>
      <c r="C115" s="182"/>
      <c r="D115" s="183" t="s">
        <v>74</v>
      </c>
      <c r="E115" s="195" t="s">
        <v>184</v>
      </c>
      <c r="F115" s="195" t="s">
        <v>185</v>
      </c>
      <c r="G115" s="182"/>
      <c r="H115" s="182"/>
      <c r="I115" s="185"/>
      <c r="J115" s="196">
        <f>BK115</f>
        <v>0</v>
      </c>
      <c r="K115" s="182"/>
      <c r="L115" s="187"/>
      <c r="M115" s="188"/>
      <c r="N115" s="189"/>
      <c r="O115" s="189"/>
      <c r="P115" s="190">
        <f>P116</f>
        <v>0</v>
      </c>
      <c r="Q115" s="189"/>
      <c r="R115" s="190">
        <f>R116</f>
        <v>0</v>
      </c>
      <c r="S115" s="189"/>
      <c r="T115" s="191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92" t="s">
        <v>80</v>
      </c>
      <c r="AT115" s="193" t="s">
        <v>74</v>
      </c>
      <c r="AU115" s="193" t="s">
        <v>80</v>
      </c>
      <c r="AY115" s="192" t="s">
        <v>123</v>
      </c>
      <c r="BK115" s="194">
        <f>BK116</f>
        <v>0</v>
      </c>
    </row>
    <row r="116" spans="1:65" s="2" customFormat="1" ht="14.4" customHeight="1">
      <c r="A116" s="38"/>
      <c r="B116" s="39"/>
      <c r="C116" s="197" t="s">
        <v>186</v>
      </c>
      <c r="D116" s="197" t="s">
        <v>126</v>
      </c>
      <c r="E116" s="198" t="s">
        <v>187</v>
      </c>
      <c r="F116" s="199" t="s">
        <v>188</v>
      </c>
      <c r="G116" s="200" t="s">
        <v>189</v>
      </c>
      <c r="H116" s="201">
        <v>1</v>
      </c>
      <c r="I116" s="202"/>
      <c r="J116" s="203">
        <f>ROUND(I116*H116,2)</f>
        <v>0</v>
      </c>
      <c r="K116" s="199" t="s">
        <v>190</v>
      </c>
      <c r="L116" s="44"/>
      <c r="M116" s="204" t="s">
        <v>19</v>
      </c>
      <c r="N116" s="205" t="s">
        <v>46</v>
      </c>
      <c r="O116" s="84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8" t="s">
        <v>131</v>
      </c>
      <c r="AT116" s="208" t="s">
        <v>126</v>
      </c>
      <c r="AU116" s="208" t="s">
        <v>82</v>
      </c>
      <c r="AY116" s="17" t="s">
        <v>123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7" t="s">
        <v>80</v>
      </c>
      <c r="BK116" s="209">
        <f>ROUND(I116*H116,2)</f>
        <v>0</v>
      </c>
      <c r="BL116" s="17" t="s">
        <v>131</v>
      </c>
      <c r="BM116" s="208" t="s">
        <v>191</v>
      </c>
    </row>
    <row r="117" spans="1:63" s="12" customFormat="1" ht="22.8" customHeight="1">
      <c r="A117" s="12"/>
      <c r="B117" s="181"/>
      <c r="C117" s="182"/>
      <c r="D117" s="183" t="s">
        <v>74</v>
      </c>
      <c r="E117" s="195" t="s">
        <v>192</v>
      </c>
      <c r="F117" s="195" t="s">
        <v>193</v>
      </c>
      <c r="G117" s="182"/>
      <c r="H117" s="182"/>
      <c r="I117" s="185"/>
      <c r="J117" s="196">
        <f>BK117</f>
        <v>0</v>
      </c>
      <c r="K117" s="182"/>
      <c r="L117" s="187"/>
      <c r="M117" s="188"/>
      <c r="N117" s="189"/>
      <c r="O117" s="189"/>
      <c r="P117" s="190">
        <f>SUM(P118:P127)</f>
        <v>0</v>
      </c>
      <c r="Q117" s="189"/>
      <c r="R117" s="190">
        <f>SUM(R118:R127)</f>
        <v>0</v>
      </c>
      <c r="S117" s="189"/>
      <c r="T117" s="191">
        <f>SUM(T118:T127)</f>
        <v>4.1990050000000005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92" t="s">
        <v>80</v>
      </c>
      <c r="AT117" s="193" t="s">
        <v>74</v>
      </c>
      <c r="AU117" s="193" t="s">
        <v>80</v>
      </c>
      <c r="AY117" s="192" t="s">
        <v>123</v>
      </c>
      <c r="BK117" s="194">
        <f>SUM(BK118:BK127)</f>
        <v>0</v>
      </c>
    </row>
    <row r="118" spans="1:65" s="2" customFormat="1" ht="14.4" customHeight="1">
      <c r="A118" s="38"/>
      <c r="B118" s="39"/>
      <c r="C118" s="197" t="s">
        <v>194</v>
      </c>
      <c r="D118" s="197" t="s">
        <v>126</v>
      </c>
      <c r="E118" s="198" t="s">
        <v>195</v>
      </c>
      <c r="F118" s="199" t="s">
        <v>196</v>
      </c>
      <c r="G118" s="200" t="s">
        <v>156</v>
      </c>
      <c r="H118" s="201">
        <v>1</v>
      </c>
      <c r="I118" s="202"/>
      <c r="J118" s="203">
        <f>ROUND(I118*H118,2)</f>
        <v>0</v>
      </c>
      <c r="K118" s="199" t="s">
        <v>130</v>
      </c>
      <c r="L118" s="44"/>
      <c r="M118" s="204" t="s">
        <v>19</v>
      </c>
      <c r="N118" s="205" t="s">
        <v>46</v>
      </c>
      <c r="O118" s="84"/>
      <c r="P118" s="206">
        <f>O118*H118</f>
        <v>0</v>
      </c>
      <c r="Q118" s="206">
        <v>0</v>
      </c>
      <c r="R118" s="206">
        <f>Q118*H118</f>
        <v>0</v>
      </c>
      <c r="S118" s="206">
        <v>0.02756</v>
      </c>
      <c r="T118" s="207">
        <f>S118*H118</f>
        <v>0.02756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8" t="s">
        <v>131</v>
      </c>
      <c r="AT118" s="208" t="s">
        <v>126</v>
      </c>
      <c r="AU118" s="208" t="s">
        <v>82</v>
      </c>
      <c r="AY118" s="17" t="s">
        <v>123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7" t="s">
        <v>80</v>
      </c>
      <c r="BK118" s="209">
        <f>ROUND(I118*H118,2)</f>
        <v>0</v>
      </c>
      <c r="BL118" s="17" t="s">
        <v>131</v>
      </c>
      <c r="BM118" s="208" t="s">
        <v>197</v>
      </c>
    </row>
    <row r="119" spans="1:65" s="2" customFormat="1" ht="24.15" customHeight="1">
      <c r="A119" s="38"/>
      <c r="B119" s="39"/>
      <c r="C119" s="197" t="s">
        <v>198</v>
      </c>
      <c r="D119" s="197" t="s">
        <v>126</v>
      </c>
      <c r="E119" s="198" t="s">
        <v>199</v>
      </c>
      <c r="F119" s="199" t="s">
        <v>200</v>
      </c>
      <c r="G119" s="200" t="s">
        <v>129</v>
      </c>
      <c r="H119" s="201">
        <v>10.065</v>
      </c>
      <c r="I119" s="202"/>
      <c r="J119" s="203">
        <f>ROUND(I119*H119,2)</f>
        <v>0</v>
      </c>
      <c r="K119" s="199" t="s">
        <v>130</v>
      </c>
      <c r="L119" s="44"/>
      <c r="M119" s="204" t="s">
        <v>19</v>
      </c>
      <c r="N119" s="205" t="s">
        <v>46</v>
      </c>
      <c r="O119" s="84"/>
      <c r="P119" s="206">
        <f>O119*H119</f>
        <v>0</v>
      </c>
      <c r="Q119" s="206">
        <v>0</v>
      </c>
      <c r="R119" s="206">
        <f>Q119*H119</f>
        <v>0</v>
      </c>
      <c r="S119" s="206">
        <v>0.039</v>
      </c>
      <c r="T119" s="207">
        <f>S119*H119</f>
        <v>0.39253499999999997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8" t="s">
        <v>131</v>
      </c>
      <c r="AT119" s="208" t="s">
        <v>126</v>
      </c>
      <c r="AU119" s="208" t="s">
        <v>82</v>
      </c>
      <c r="AY119" s="17" t="s">
        <v>123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7" t="s">
        <v>80</v>
      </c>
      <c r="BK119" s="209">
        <f>ROUND(I119*H119,2)</f>
        <v>0</v>
      </c>
      <c r="BL119" s="17" t="s">
        <v>131</v>
      </c>
      <c r="BM119" s="208" t="s">
        <v>201</v>
      </c>
    </row>
    <row r="120" spans="1:51" s="13" customFormat="1" ht="12">
      <c r="A120" s="13"/>
      <c r="B120" s="210"/>
      <c r="C120" s="211"/>
      <c r="D120" s="212" t="s">
        <v>133</v>
      </c>
      <c r="E120" s="213" t="s">
        <v>19</v>
      </c>
      <c r="F120" s="214" t="s">
        <v>134</v>
      </c>
      <c r="G120" s="211"/>
      <c r="H120" s="215">
        <v>10.065</v>
      </c>
      <c r="I120" s="216"/>
      <c r="J120" s="211"/>
      <c r="K120" s="211"/>
      <c r="L120" s="217"/>
      <c r="M120" s="218"/>
      <c r="N120" s="219"/>
      <c r="O120" s="219"/>
      <c r="P120" s="219"/>
      <c r="Q120" s="219"/>
      <c r="R120" s="219"/>
      <c r="S120" s="219"/>
      <c r="T120" s="22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1" t="s">
        <v>133</v>
      </c>
      <c r="AU120" s="221" t="s">
        <v>82</v>
      </c>
      <c r="AV120" s="13" t="s">
        <v>82</v>
      </c>
      <c r="AW120" s="13" t="s">
        <v>36</v>
      </c>
      <c r="AX120" s="13" t="s">
        <v>80</v>
      </c>
      <c r="AY120" s="221" t="s">
        <v>123</v>
      </c>
    </row>
    <row r="121" spans="1:65" s="2" customFormat="1" ht="24.15" customHeight="1">
      <c r="A121" s="38"/>
      <c r="B121" s="39"/>
      <c r="C121" s="197" t="s">
        <v>8</v>
      </c>
      <c r="D121" s="197" t="s">
        <v>126</v>
      </c>
      <c r="E121" s="198" t="s">
        <v>202</v>
      </c>
      <c r="F121" s="199" t="s">
        <v>203</v>
      </c>
      <c r="G121" s="200" t="s">
        <v>129</v>
      </c>
      <c r="H121" s="201">
        <v>27.25</v>
      </c>
      <c r="I121" s="202"/>
      <c r="J121" s="203">
        <f>ROUND(I121*H121,2)</f>
        <v>0</v>
      </c>
      <c r="K121" s="199" t="s">
        <v>130</v>
      </c>
      <c r="L121" s="44"/>
      <c r="M121" s="204" t="s">
        <v>19</v>
      </c>
      <c r="N121" s="205" t="s">
        <v>46</v>
      </c>
      <c r="O121" s="84"/>
      <c r="P121" s="206">
        <f>O121*H121</f>
        <v>0</v>
      </c>
      <c r="Q121" s="206">
        <v>0</v>
      </c>
      <c r="R121" s="206">
        <f>Q121*H121</f>
        <v>0</v>
      </c>
      <c r="S121" s="206">
        <v>0.035</v>
      </c>
      <c r="T121" s="207">
        <f>S121*H121</f>
        <v>0.9537500000000001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8" t="s">
        <v>131</v>
      </c>
      <c r="AT121" s="208" t="s">
        <v>126</v>
      </c>
      <c r="AU121" s="208" t="s">
        <v>82</v>
      </c>
      <c r="AY121" s="17" t="s">
        <v>123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7" t="s">
        <v>80</v>
      </c>
      <c r="BK121" s="209">
        <f>ROUND(I121*H121,2)</f>
        <v>0</v>
      </c>
      <c r="BL121" s="17" t="s">
        <v>131</v>
      </c>
      <c r="BM121" s="208" t="s">
        <v>204</v>
      </c>
    </row>
    <row r="122" spans="1:51" s="13" customFormat="1" ht="12">
      <c r="A122" s="13"/>
      <c r="B122" s="210"/>
      <c r="C122" s="211"/>
      <c r="D122" s="212" t="s">
        <v>133</v>
      </c>
      <c r="E122" s="213" t="s">
        <v>19</v>
      </c>
      <c r="F122" s="214" t="s">
        <v>205</v>
      </c>
      <c r="G122" s="211"/>
      <c r="H122" s="215">
        <v>5.91</v>
      </c>
      <c r="I122" s="216"/>
      <c r="J122" s="211"/>
      <c r="K122" s="211"/>
      <c r="L122" s="217"/>
      <c r="M122" s="218"/>
      <c r="N122" s="219"/>
      <c r="O122" s="219"/>
      <c r="P122" s="219"/>
      <c r="Q122" s="219"/>
      <c r="R122" s="219"/>
      <c r="S122" s="219"/>
      <c r="T122" s="22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1" t="s">
        <v>133</v>
      </c>
      <c r="AU122" s="221" t="s">
        <v>82</v>
      </c>
      <c r="AV122" s="13" t="s">
        <v>82</v>
      </c>
      <c r="AW122" s="13" t="s">
        <v>36</v>
      </c>
      <c r="AX122" s="13" t="s">
        <v>75</v>
      </c>
      <c r="AY122" s="221" t="s">
        <v>123</v>
      </c>
    </row>
    <row r="123" spans="1:51" s="13" customFormat="1" ht="12">
      <c r="A123" s="13"/>
      <c r="B123" s="210"/>
      <c r="C123" s="211"/>
      <c r="D123" s="212" t="s">
        <v>133</v>
      </c>
      <c r="E123" s="213" t="s">
        <v>19</v>
      </c>
      <c r="F123" s="214" t="s">
        <v>206</v>
      </c>
      <c r="G123" s="211"/>
      <c r="H123" s="215">
        <v>21.34</v>
      </c>
      <c r="I123" s="216"/>
      <c r="J123" s="211"/>
      <c r="K123" s="211"/>
      <c r="L123" s="217"/>
      <c r="M123" s="218"/>
      <c r="N123" s="219"/>
      <c r="O123" s="219"/>
      <c r="P123" s="219"/>
      <c r="Q123" s="219"/>
      <c r="R123" s="219"/>
      <c r="S123" s="219"/>
      <c r="T123" s="22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1" t="s">
        <v>133</v>
      </c>
      <c r="AU123" s="221" t="s">
        <v>82</v>
      </c>
      <c r="AV123" s="13" t="s">
        <v>82</v>
      </c>
      <c r="AW123" s="13" t="s">
        <v>36</v>
      </c>
      <c r="AX123" s="13" t="s">
        <v>75</v>
      </c>
      <c r="AY123" s="221" t="s">
        <v>123</v>
      </c>
    </row>
    <row r="124" spans="1:51" s="14" customFormat="1" ht="12">
      <c r="A124" s="14"/>
      <c r="B124" s="232"/>
      <c r="C124" s="233"/>
      <c r="D124" s="212" t="s">
        <v>133</v>
      </c>
      <c r="E124" s="234" t="s">
        <v>19</v>
      </c>
      <c r="F124" s="235" t="s">
        <v>183</v>
      </c>
      <c r="G124" s="233"/>
      <c r="H124" s="236">
        <v>27.25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2" t="s">
        <v>133</v>
      </c>
      <c r="AU124" s="242" t="s">
        <v>82</v>
      </c>
      <c r="AV124" s="14" t="s">
        <v>131</v>
      </c>
      <c r="AW124" s="14" t="s">
        <v>36</v>
      </c>
      <c r="AX124" s="14" t="s">
        <v>80</v>
      </c>
      <c r="AY124" s="242" t="s">
        <v>123</v>
      </c>
    </row>
    <row r="125" spans="1:65" s="2" customFormat="1" ht="14.4" customHeight="1">
      <c r="A125" s="38"/>
      <c r="B125" s="39"/>
      <c r="C125" s="197" t="s">
        <v>207</v>
      </c>
      <c r="D125" s="197" t="s">
        <v>126</v>
      </c>
      <c r="E125" s="198" t="s">
        <v>208</v>
      </c>
      <c r="F125" s="199" t="s">
        <v>209</v>
      </c>
      <c r="G125" s="200" t="s">
        <v>137</v>
      </c>
      <c r="H125" s="201">
        <v>7</v>
      </c>
      <c r="I125" s="202"/>
      <c r="J125" s="203">
        <f>ROUND(I125*H125,2)</f>
        <v>0</v>
      </c>
      <c r="K125" s="199" t="s">
        <v>130</v>
      </c>
      <c r="L125" s="44"/>
      <c r="M125" s="204" t="s">
        <v>19</v>
      </c>
      <c r="N125" s="205" t="s">
        <v>46</v>
      </c>
      <c r="O125" s="84"/>
      <c r="P125" s="206">
        <f>O125*H125</f>
        <v>0</v>
      </c>
      <c r="Q125" s="206">
        <v>0</v>
      </c>
      <c r="R125" s="206">
        <f>Q125*H125</f>
        <v>0</v>
      </c>
      <c r="S125" s="206">
        <v>0.049</v>
      </c>
      <c r="T125" s="207">
        <f>S125*H125</f>
        <v>0.343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8" t="s">
        <v>131</v>
      </c>
      <c r="AT125" s="208" t="s">
        <v>126</v>
      </c>
      <c r="AU125" s="208" t="s">
        <v>82</v>
      </c>
      <c r="AY125" s="17" t="s">
        <v>123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7" t="s">
        <v>80</v>
      </c>
      <c r="BK125" s="209">
        <f>ROUND(I125*H125,2)</f>
        <v>0</v>
      </c>
      <c r="BL125" s="17" t="s">
        <v>131</v>
      </c>
      <c r="BM125" s="208" t="s">
        <v>210</v>
      </c>
    </row>
    <row r="126" spans="1:65" s="2" customFormat="1" ht="14.4" customHeight="1">
      <c r="A126" s="38"/>
      <c r="B126" s="39"/>
      <c r="C126" s="197" t="s">
        <v>211</v>
      </c>
      <c r="D126" s="197" t="s">
        <v>126</v>
      </c>
      <c r="E126" s="198" t="s">
        <v>212</v>
      </c>
      <c r="F126" s="199" t="s">
        <v>213</v>
      </c>
      <c r="G126" s="200" t="s">
        <v>137</v>
      </c>
      <c r="H126" s="201">
        <v>2</v>
      </c>
      <c r="I126" s="202"/>
      <c r="J126" s="203">
        <f>ROUND(I126*H126,2)</f>
        <v>0</v>
      </c>
      <c r="K126" s="199" t="s">
        <v>130</v>
      </c>
      <c r="L126" s="44"/>
      <c r="M126" s="204" t="s">
        <v>19</v>
      </c>
      <c r="N126" s="205" t="s">
        <v>46</v>
      </c>
      <c r="O126" s="84"/>
      <c r="P126" s="206">
        <f>O126*H126</f>
        <v>0</v>
      </c>
      <c r="Q126" s="206">
        <v>0</v>
      </c>
      <c r="R126" s="206">
        <f>Q126*H126</f>
        <v>0</v>
      </c>
      <c r="S126" s="206">
        <v>0.023</v>
      </c>
      <c r="T126" s="207">
        <f>S126*H126</f>
        <v>0.046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8" t="s">
        <v>131</v>
      </c>
      <c r="AT126" s="208" t="s">
        <v>126</v>
      </c>
      <c r="AU126" s="208" t="s">
        <v>82</v>
      </c>
      <c r="AY126" s="17" t="s">
        <v>123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7" t="s">
        <v>80</v>
      </c>
      <c r="BK126" s="209">
        <f>ROUND(I126*H126,2)</f>
        <v>0</v>
      </c>
      <c r="BL126" s="17" t="s">
        <v>131</v>
      </c>
      <c r="BM126" s="208" t="s">
        <v>214</v>
      </c>
    </row>
    <row r="127" spans="1:65" s="2" customFormat="1" ht="24.15" customHeight="1">
      <c r="A127" s="38"/>
      <c r="B127" s="39"/>
      <c r="C127" s="197" t="s">
        <v>215</v>
      </c>
      <c r="D127" s="197" t="s">
        <v>126</v>
      </c>
      <c r="E127" s="198" t="s">
        <v>216</v>
      </c>
      <c r="F127" s="199" t="s">
        <v>217</v>
      </c>
      <c r="G127" s="200" t="s">
        <v>129</v>
      </c>
      <c r="H127" s="201">
        <v>52.96</v>
      </c>
      <c r="I127" s="202"/>
      <c r="J127" s="203">
        <f>ROUND(I127*H127,2)</f>
        <v>0</v>
      </c>
      <c r="K127" s="199" t="s">
        <v>130</v>
      </c>
      <c r="L127" s="44"/>
      <c r="M127" s="204" t="s">
        <v>19</v>
      </c>
      <c r="N127" s="205" t="s">
        <v>46</v>
      </c>
      <c r="O127" s="84"/>
      <c r="P127" s="206">
        <f>O127*H127</f>
        <v>0</v>
      </c>
      <c r="Q127" s="206">
        <v>0</v>
      </c>
      <c r="R127" s="206">
        <f>Q127*H127</f>
        <v>0</v>
      </c>
      <c r="S127" s="206">
        <v>0.046</v>
      </c>
      <c r="T127" s="207">
        <f>S127*H127</f>
        <v>2.43616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8" t="s">
        <v>131</v>
      </c>
      <c r="AT127" s="208" t="s">
        <v>126</v>
      </c>
      <c r="AU127" s="208" t="s">
        <v>82</v>
      </c>
      <c r="AY127" s="17" t="s">
        <v>123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7" t="s">
        <v>80</v>
      </c>
      <c r="BK127" s="209">
        <f>ROUND(I127*H127,2)</f>
        <v>0</v>
      </c>
      <c r="BL127" s="17" t="s">
        <v>131</v>
      </c>
      <c r="BM127" s="208" t="s">
        <v>218</v>
      </c>
    </row>
    <row r="128" spans="1:63" s="12" customFormat="1" ht="22.8" customHeight="1">
      <c r="A128" s="12"/>
      <c r="B128" s="181"/>
      <c r="C128" s="182"/>
      <c r="D128" s="183" t="s">
        <v>74</v>
      </c>
      <c r="E128" s="195" t="s">
        <v>219</v>
      </c>
      <c r="F128" s="195" t="s">
        <v>220</v>
      </c>
      <c r="G128" s="182"/>
      <c r="H128" s="182"/>
      <c r="I128" s="185"/>
      <c r="J128" s="196">
        <f>BK128</f>
        <v>0</v>
      </c>
      <c r="K128" s="182"/>
      <c r="L128" s="187"/>
      <c r="M128" s="188"/>
      <c r="N128" s="189"/>
      <c r="O128" s="189"/>
      <c r="P128" s="190">
        <f>SUM(P129:P135)</f>
        <v>0</v>
      </c>
      <c r="Q128" s="189"/>
      <c r="R128" s="190">
        <f>SUM(R129:R135)</f>
        <v>0</v>
      </c>
      <c r="S128" s="189"/>
      <c r="T128" s="191">
        <f>SUM(T129:T135)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2" t="s">
        <v>80</v>
      </c>
      <c r="AT128" s="193" t="s">
        <v>74</v>
      </c>
      <c r="AU128" s="193" t="s">
        <v>80</v>
      </c>
      <c r="AY128" s="192" t="s">
        <v>123</v>
      </c>
      <c r="BK128" s="194">
        <f>SUM(BK129:BK135)</f>
        <v>0</v>
      </c>
    </row>
    <row r="129" spans="1:65" s="2" customFormat="1" ht="24.15" customHeight="1">
      <c r="A129" s="38"/>
      <c r="B129" s="39"/>
      <c r="C129" s="197" t="s">
        <v>221</v>
      </c>
      <c r="D129" s="197" t="s">
        <v>126</v>
      </c>
      <c r="E129" s="198" t="s">
        <v>222</v>
      </c>
      <c r="F129" s="199" t="s">
        <v>223</v>
      </c>
      <c r="G129" s="200" t="s">
        <v>224</v>
      </c>
      <c r="H129" s="201">
        <v>4.216</v>
      </c>
      <c r="I129" s="202"/>
      <c r="J129" s="203">
        <f>ROUND(I129*H129,2)</f>
        <v>0</v>
      </c>
      <c r="K129" s="199" t="s">
        <v>130</v>
      </c>
      <c r="L129" s="44"/>
      <c r="M129" s="204" t="s">
        <v>19</v>
      </c>
      <c r="N129" s="205" t="s">
        <v>46</v>
      </c>
      <c r="O129" s="84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131</v>
      </c>
      <c r="AT129" s="208" t="s">
        <v>126</v>
      </c>
      <c r="AU129" s="208" t="s">
        <v>82</v>
      </c>
      <c r="AY129" s="17" t="s">
        <v>123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7" t="s">
        <v>80</v>
      </c>
      <c r="BK129" s="209">
        <f>ROUND(I129*H129,2)</f>
        <v>0</v>
      </c>
      <c r="BL129" s="17" t="s">
        <v>131</v>
      </c>
      <c r="BM129" s="208" t="s">
        <v>225</v>
      </c>
    </row>
    <row r="130" spans="1:65" s="2" customFormat="1" ht="14.4" customHeight="1">
      <c r="A130" s="38"/>
      <c r="B130" s="39"/>
      <c r="C130" s="197" t="s">
        <v>226</v>
      </c>
      <c r="D130" s="197" t="s">
        <v>126</v>
      </c>
      <c r="E130" s="198" t="s">
        <v>227</v>
      </c>
      <c r="F130" s="199" t="s">
        <v>228</v>
      </c>
      <c r="G130" s="200" t="s">
        <v>224</v>
      </c>
      <c r="H130" s="201">
        <v>4.216</v>
      </c>
      <c r="I130" s="202"/>
      <c r="J130" s="203">
        <f>ROUND(I130*H130,2)</f>
        <v>0</v>
      </c>
      <c r="K130" s="199" t="s">
        <v>130</v>
      </c>
      <c r="L130" s="44"/>
      <c r="M130" s="204" t="s">
        <v>19</v>
      </c>
      <c r="N130" s="205" t="s">
        <v>46</v>
      </c>
      <c r="O130" s="84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8" t="s">
        <v>131</v>
      </c>
      <c r="AT130" s="208" t="s">
        <v>126</v>
      </c>
      <c r="AU130" s="208" t="s">
        <v>82</v>
      </c>
      <c r="AY130" s="17" t="s">
        <v>123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7" t="s">
        <v>80</v>
      </c>
      <c r="BK130" s="209">
        <f>ROUND(I130*H130,2)</f>
        <v>0</v>
      </c>
      <c r="BL130" s="17" t="s">
        <v>131</v>
      </c>
      <c r="BM130" s="208" t="s">
        <v>229</v>
      </c>
    </row>
    <row r="131" spans="1:65" s="2" customFormat="1" ht="24.15" customHeight="1">
      <c r="A131" s="38"/>
      <c r="B131" s="39"/>
      <c r="C131" s="197" t="s">
        <v>7</v>
      </c>
      <c r="D131" s="197" t="s">
        <v>126</v>
      </c>
      <c r="E131" s="198" t="s">
        <v>230</v>
      </c>
      <c r="F131" s="199" t="s">
        <v>231</v>
      </c>
      <c r="G131" s="200" t="s">
        <v>224</v>
      </c>
      <c r="H131" s="201">
        <v>59.024</v>
      </c>
      <c r="I131" s="202"/>
      <c r="J131" s="203">
        <f>ROUND(I131*H131,2)</f>
        <v>0</v>
      </c>
      <c r="K131" s="199" t="s">
        <v>130</v>
      </c>
      <c r="L131" s="44"/>
      <c r="M131" s="204" t="s">
        <v>19</v>
      </c>
      <c r="N131" s="205" t="s">
        <v>46</v>
      </c>
      <c r="O131" s="84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8" t="s">
        <v>131</v>
      </c>
      <c r="AT131" s="208" t="s">
        <v>126</v>
      </c>
      <c r="AU131" s="208" t="s">
        <v>82</v>
      </c>
      <c r="AY131" s="17" t="s">
        <v>123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7" t="s">
        <v>80</v>
      </c>
      <c r="BK131" s="209">
        <f>ROUND(I131*H131,2)</f>
        <v>0</v>
      </c>
      <c r="BL131" s="17" t="s">
        <v>131</v>
      </c>
      <c r="BM131" s="208" t="s">
        <v>232</v>
      </c>
    </row>
    <row r="132" spans="1:51" s="13" customFormat="1" ht="12">
      <c r="A132" s="13"/>
      <c r="B132" s="210"/>
      <c r="C132" s="211"/>
      <c r="D132" s="212" t="s">
        <v>133</v>
      </c>
      <c r="E132" s="211"/>
      <c r="F132" s="214" t="s">
        <v>233</v>
      </c>
      <c r="G132" s="211"/>
      <c r="H132" s="215">
        <v>59.024</v>
      </c>
      <c r="I132" s="216"/>
      <c r="J132" s="211"/>
      <c r="K132" s="211"/>
      <c r="L132" s="217"/>
      <c r="M132" s="218"/>
      <c r="N132" s="219"/>
      <c r="O132" s="219"/>
      <c r="P132" s="219"/>
      <c r="Q132" s="219"/>
      <c r="R132" s="219"/>
      <c r="S132" s="219"/>
      <c r="T132" s="22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1" t="s">
        <v>133</v>
      </c>
      <c r="AU132" s="221" t="s">
        <v>82</v>
      </c>
      <c r="AV132" s="13" t="s">
        <v>82</v>
      </c>
      <c r="AW132" s="13" t="s">
        <v>4</v>
      </c>
      <c r="AX132" s="13" t="s">
        <v>80</v>
      </c>
      <c r="AY132" s="221" t="s">
        <v>123</v>
      </c>
    </row>
    <row r="133" spans="1:65" s="2" customFormat="1" ht="14.4" customHeight="1">
      <c r="A133" s="38"/>
      <c r="B133" s="39"/>
      <c r="C133" s="222" t="s">
        <v>234</v>
      </c>
      <c r="D133" s="222" t="s">
        <v>159</v>
      </c>
      <c r="E133" s="223" t="s">
        <v>235</v>
      </c>
      <c r="F133" s="224" t="s">
        <v>236</v>
      </c>
      <c r="G133" s="225" t="s">
        <v>224</v>
      </c>
      <c r="H133" s="226">
        <v>2.825</v>
      </c>
      <c r="I133" s="227"/>
      <c r="J133" s="228">
        <f>ROUND(I133*H133,2)</f>
        <v>0</v>
      </c>
      <c r="K133" s="224" t="s">
        <v>130</v>
      </c>
      <c r="L133" s="229"/>
      <c r="M133" s="230" t="s">
        <v>19</v>
      </c>
      <c r="N133" s="231" t="s">
        <v>46</v>
      </c>
      <c r="O133" s="84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162</v>
      </c>
      <c r="AT133" s="208" t="s">
        <v>159</v>
      </c>
      <c r="AU133" s="208" t="s">
        <v>82</v>
      </c>
      <c r="AY133" s="17" t="s">
        <v>123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7" t="s">
        <v>80</v>
      </c>
      <c r="BK133" s="209">
        <f>ROUND(I133*H133,2)</f>
        <v>0</v>
      </c>
      <c r="BL133" s="17" t="s">
        <v>131</v>
      </c>
      <c r="BM133" s="208" t="s">
        <v>237</v>
      </c>
    </row>
    <row r="134" spans="1:65" s="2" customFormat="1" ht="14.4" customHeight="1">
      <c r="A134" s="38"/>
      <c r="B134" s="39"/>
      <c r="C134" s="222" t="s">
        <v>238</v>
      </c>
      <c r="D134" s="222" t="s">
        <v>159</v>
      </c>
      <c r="E134" s="223" t="s">
        <v>239</v>
      </c>
      <c r="F134" s="224" t="s">
        <v>240</v>
      </c>
      <c r="G134" s="225" t="s">
        <v>224</v>
      </c>
      <c r="H134" s="226">
        <v>0.953</v>
      </c>
      <c r="I134" s="227"/>
      <c r="J134" s="228">
        <f>ROUND(I134*H134,2)</f>
        <v>0</v>
      </c>
      <c r="K134" s="224" t="s">
        <v>130</v>
      </c>
      <c r="L134" s="229"/>
      <c r="M134" s="230" t="s">
        <v>19</v>
      </c>
      <c r="N134" s="231" t="s">
        <v>46</v>
      </c>
      <c r="O134" s="84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162</v>
      </c>
      <c r="AT134" s="208" t="s">
        <v>159</v>
      </c>
      <c r="AU134" s="208" t="s">
        <v>82</v>
      </c>
      <c r="AY134" s="17" t="s">
        <v>123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7" t="s">
        <v>80</v>
      </c>
      <c r="BK134" s="209">
        <f>ROUND(I134*H134,2)</f>
        <v>0</v>
      </c>
      <c r="BL134" s="17" t="s">
        <v>131</v>
      </c>
      <c r="BM134" s="208" t="s">
        <v>241</v>
      </c>
    </row>
    <row r="135" spans="1:65" s="2" customFormat="1" ht="14.4" customHeight="1">
      <c r="A135" s="38"/>
      <c r="B135" s="39"/>
      <c r="C135" s="222" t="s">
        <v>242</v>
      </c>
      <c r="D135" s="222" t="s">
        <v>159</v>
      </c>
      <c r="E135" s="223" t="s">
        <v>243</v>
      </c>
      <c r="F135" s="224" t="s">
        <v>244</v>
      </c>
      <c r="G135" s="225" t="s">
        <v>224</v>
      </c>
      <c r="H135" s="226">
        <v>0.438</v>
      </c>
      <c r="I135" s="227"/>
      <c r="J135" s="228">
        <f>ROUND(I135*H135,2)</f>
        <v>0</v>
      </c>
      <c r="K135" s="224" t="s">
        <v>130</v>
      </c>
      <c r="L135" s="229"/>
      <c r="M135" s="230" t="s">
        <v>19</v>
      </c>
      <c r="N135" s="231" t="s">
        <v>46</v>
      </c>
      <c r="O135" s="84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8" t="s">
        <v>162</v>
      </c>
      <c r="AT135" s="208" t="s">
        <v>159</v>
      </c>
      <c r="AU135" s="208" t="s">
        <v>82</v>
      </c>
      <c r="AY135" s="17" t="s">
        <v>123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7" t="s">
        <v>80</v>
      </c>
      <c r="BK135" s="209">
        <f>ROUND(I135*H135,2)</f>
        <v>0</v>
      </c>
      <c r="BL135" s="17" t="s">
        <v>131</v>
      </c>
      <c r="BM135" s="208" t="s">
        <v>245</v>
      </c>
    </row>
    <row r="136" spans="1:63" s="12" customFormat="1" ht="22.8" customHeight="1">
      <c r="A136" s="12"/>
      <c r="B136" s="181"/>
      <c r="C136" s="182"/>
      <c r="D136" s="183" t="s">
        <v>74</v>
      </c>
      <c r="E136" s="195" t="s">
        <v>246</v>
      </c>
      <c r="F136" s="195" t="s">
        <v>247</v>
      </c>
      <c r="G136" s="182"/>
      <c r="H136" s="182"/>
      <c r="I136" s="185"/>
      <c r="J136" s="196">
        <f>BK136</f>
        <v>0</v>
      </c>
      <c r="K136" s="182"/>
      <c r="L136" s="187"/>
      <c r="M136" s="188"/>
      <c r="N136" s="189"/>
      <c r="O136" s="189"/>
      <c r="P136" s="190">
        <f>P137</f>
        <v>0</v>
      </c>
      <c r="Q136" s="189"/>
      <c r="R136" s="190">
        <f>R137</f>
        <v>0</v>
      </c>
      <c r="S136" s="189"/>
      <c r="T136" s="191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92" t="s">
        <v>80</v>
      </c>
      <c r="AT136" s="193" t="s">
        <v>74</v>
      </c>
      <c r="AU136" s="193" t="s">
        <v>80</v>
      </c>
      <c r="AY136" s="192" t="s">
        <v>123</v>
      </c>
      <c r="BK136" s="194">
        <f>BK137</f>
        <v>0</v>
      </c>
    </row>
    <row r="137" spans="1:65" s="2" customFormat="1" ht="24.15" customHeight="1">
      <c r="A137" s="38"/>
      <c r="B137" s="39"/>
      <c r="C137" s="197" t="s">
        <v>248</v>
      </c>
      <c r="D137" s="197" t="s">
        <v>126</v>
      </c>
      <c r="E137" s="198" t="s">
        <v>249</v>
      </c>
      <c r="F137" s="199" t="s">
        <v>250</v>
      </c>
      <c r="G137" s="200" t="s">
        <v>224</v>
      </c>
      <c r="H137" s="201">
        <v>3.135</v>
      </c>
      <c r="I137" s="202"/>
      <c r="J137" s="203">
        <f>ROUND(I137*H137,2)</f>
        <v>0</v>
      </c>
      <c r="K137" s="199" t="s">
        <v>130</v>
      </c>
      <c r="L137" s="44"/>
      <c r="M137" s="204" t="s">
        <v>19</v>
      </c>
      <c r="N137" s="205" t="s">
        <v>46</v>
      </c>
      <c r="O137" s="84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131</v>
      </c>
      <c r="AT137" s="208" t="s">
        <v>126</v>
      </c>
      <c r="AU137" s="208" t="s">
        <v>82</v>
      </c>
      <c r="AY137" s="17" t="s">
        <v>123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7" t="s">
        <v>80</v>
      </c>
      <c r="BK137" s="209">
        <f>ROUND(I137*H137,2)</f>
        <v>0</v>
      </c>
      <c r="BL137" s="17" t="s">
        <v>131</v>
      </c>
      <c r="BM137" s="208" t="s">
        <v>251</v>
      </c>
    </row>
    <row r="138" spans="1:63" s="12" customFormat="1" ht="25.9" customHeight="1">
      <c r="A138" s="12"/>
      <c r="B138" s="181"/>
      <c r="C138" s="182"/>
      <c r="D138" s="183" t="s">
        <v>74</v>
      </c>
      <c r="E138" s="184" t="s">
        <v>252</v>
      </c>
      <c r="F138" s="184" t="s">
        <v>253</v>
      </c>
      <c r="G138" s="182"/>
      <c r="H138" s="182"/>
      <c r="I138" s="185"/>
      <c r="J138" s="186">
        <f>BK138</f>
        <v>0</v>
      </c>
      <c r="K138" s="182"/>
      <c r="L138" s="187"/>
      <c r="M138" s="188"/>
      <c r="N138" s="189"/>
      <c r="O138" s="189"/>
      <c r="P138" s="190">
        <f>P139+P143+P145+P148+P154+P160+P171+P178+P183</f>
        <v>0</v>
      </c>
      <c r="Q138" s="189"/>
      <c r="R138" s="190">
        <f>R139+R143+R145+R148+R154+R160+R171+R178+R183</f>
        <v>2.1431375600000004</v>
      </c>
      <c r="S138" s="189"/>
      <c r="T138" s="191">
        <f>T139+T143+T145+T148+T154+T160+T171+T178+T183</f>
        <v>0.0170314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2" t="s">
        <v>82</v>
      </c>
      <c r="AT138" s="193" t="s">
        <v>74</v>
      </c>
      <c r="AU138" s="193" t="s">
        <v>75</v>
      </c>
      <c r="AY138" s="192" t="s">
        <v>123</v>
      </c>
      <c r="BK138" s="194">
        <f>BK139+BK143+BK145+BK148+BK154+BK160+BK171+BK178+BK183</f>
        <v>0</v>
      </c>
    </row>
    <row r="139" spans="1:63" s="12" customFormat="1" ht="22.8" customHeight="1">
      <c r="A139" s="12"/>
      <c r="B139" s="181"/>
      <c r="C139" s="182"/>
      <c r="D139" s="183" t="s">
        <v>74</v>
      </c>
      <c r="E139" s="195" t="s">
        <v>254</v>
      </c>
      <c r="F139" s="195" t="s">
        <v>255</v>
      </c>
      <c r="G139" s="182"/>
      <c r="H139" s="182"/>
      <c r="I139" s="185"/>
      <c r="J139" s="196">
        <f>BK139</f>
        <v>0</v>
      </c>
      <c r="K139" s="182"/>
      <c r="L139" s="187"/>
      <c r="M139" s="188"/>
      <c r="N139" s="189"/>
      <c r="O139" s="189"/>
      <c r="P139" s="190">
        <f>SUM(P140:P142)</f>
        <v>0</v>
      </c>
      <c r="Q139" s="189"/>
      <c r="R139" s="190">
        <f>SUM(R140:R142)</f>
        <v>0.0009</v>
      </c>
      <c r="S139" s="189"/>
      <c r="T139" s="191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2" t="s">
        <v>82</v>
      </c>
      <c r="AT139" s="193" t="s">
        <v>74</v>
      </c>
      <c r="AU139" s="193" t="s">
        <v>80</v>
      </c>
      <c r="AY139" s="192" t="s">
        <v>123</v>
      </c>
      <c r="BK139" s="194">
        <f>SUM(BK140:BK142)</f>
        <v>0</v>
      </c>
    </row>
    <row r="140" spans="1:65" s="2" customFormat="1" ht="14.4" customHeight="1">
      <c r="A140" s="38"/>
      <c r="B140" s="39"/>
      <c r="C140" s="197" t="s">
        <v>256</v>
      </c>
      <c r="D140" s="197" t="s">
        <v>126</v>
      </c>
      <c r="E140" s="198" t="s">
        <v>257</v>
      </c>
      <c r="F140" s="199" t="s">
        <v>258</v>
      </c>
      <c r="G140" s="200" t="s">
        <v>189</v>
      </c>
      <c r="H140" s="201">
        <v>1</v>
      </c>
      <c r="I140" s="202"/>
      <c r="J140" s="203">
        <f>ROUND(I140*H140,2)</f>
        <v>0</v>
      </c>
      <c r="K140" s="199" t="s">
        <v>190</v>
      </c>
      <c r="L140" s="44"/>
      <c r="M140" s="204" t="s">
        <v>19</v>
      </c>
      <c r="N140" s="205" t="s">
        <v>46</v>
      </c>
      <c r="O140" s="84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8" t="s">
        <v>207</v>
      </c>
      <c r="AT140" s="208" t="s">
        <v>126</v>
      </c>
      <c r="AU140" s="208" t="s">
        <v>82</v>
      </c>
      <c r="AY140" s="17" t="s">
        <v>123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7" t="s">
        <v>80</v>
      </c>
      <c r="BK140" s="209">
        <f>ROUND(I140*H140,2)</f>
        <v>0</v>
      </c>
      <c r="BL140" s="17" t="s">
        <v>207</v>
      </c>
      <c r="BM140" s="208" t="s">
        <v>259</v>
      </c>
    </row>
    <row r="141" spans="1:65" s="2" customFormat="1" ht="14.4" customHeight="1">
      <c r="A141" s="38"/>
      <c r="B141" s="39"/>
      <c r="C141" s="197" t="s">
        <v>260</v>
      </c>
      <c r="D141" s="197" t="s">
        <v>126</v>
      </c>
      <c r="E141" s="198" t="s">
        <v>261</v>
      </c>
      <c r="F141" s="199" t="s">
        <v>262</v>
      </c>
      <c r="G141" s="200" t="s">
        <v>156</v>
      </c>
      <c r="H141" s="201">
        <v>1</v>
      </c>
      <c r="I141" s="202"/>
      <c r="J141" s="203">
        <f>ROUND(I141*H141,2)</f>
        <v>0</v>
      </c>
      <c r="K141" s="199" t="s">
        <v>130</v>
      </c>
      <c r="L141" s="44"/>
      <c r="M141" s="204" t="s">
        <v>19</v>
      </c>
      <c r="N141" s="205" t="s">
        <v>46</v>
      </c>
      <c r="O141" s="84"/>
      <c r="P141" s="206">
        <f>O141*H141</f>
        <v>0</v>
      </c>
      <c r="Q141" s="206">
        <v>0.0009</v>
      </c>
      <c r="R141" s="206">
        <f>Q141*H141</f>
        <v>0.0009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207</v>
      </c>
      <c r="AT141" s="208" t="s">
        <v>126</v>
      </c>
      <c r="AU141" s="208" t="s">
        <v>82</v>
      </c>
      <c r="AY141" s="17" t="s">
        <v>123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7" t="s">
        <v>80</v>
      </c>
      <c r="BK141" s="209">
        <f>ROUND(I141*H141,2)</f>
        <v>0</v>
      </c>
      <c r="BL141" s="17" t="s">
        <v>207</v>
      </c>
      <c r="BM141" s="208" t="s">
        <v>263</v>
      </c>
    </row>
    <row r="142" spans="1:65" s="2" customFormat="1" ht="24.15" customHeight="1">
      <c r="A142" s="38"/>
      <c r="B142" s="39"/>
      <c r="C142" s="197" t="s">
        <v>264</v>
      </c>
      <c r="D142" s="197" t="s">
        <v>126</v>
      </c>
      <c r="E142" s="198" t="s">
        <v>265</v>
      </c>
      <c r="F142" s="199" t="s">
        <v>266</v>
      </c>
      <c r="G142" s="200" t="s">
        <v>224</v>
      </c>
      <c r="H142" s="201">
        <v>0.001</v>
      </c>
      <c r="I142" s="202"/>
      <c r="J142" s="203">
        <f>ROUND(I142*H142,2)</f>
        <v>0</v>
      </c>
      <c r="K142" s="199" t="s">
        <v>130</v>
      </c>
      <c r="L142" s="44"/>
      <c r="M142" s="204" t="s">
        <v>19</v>
      </c>
      <c r="N142" s="205" t="s">
        <v>46</v>
      </c>
      <c r="O142" s="84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8" t="s">
        <v>207</v>
      </c>
      <c r="AT142" s="208" t="s">
        <v>126</v>
      </c>
      <c r="AU142" s="208" t="s">
        <v>82</v>
      </c>
      <c r="AY142" s="17" t="s">
        <v>123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7" t="s">
        <v>80</v>
      </c>
      <c r="BK142" s="209">
        <f>ROUND(I142*H142,2)</f>
        <v>0</v>
      </c>
      <c r="BL142" s="17" t="s">
        <v>207</v>
      </c>
      <c r="BM142" s="208" t="s">
        <v>267</v>
      </c>
    </row>
    <row r="143" spans="1:63" s="12" customFormat="1" ht="22.8" customHeight="1">
      <c r="A143" s="12"/>
      <c r="B143" s="181"/>
      <c r="C143" s="182"/>
      <c r="D143" s="183" t="s">
        <v>74</v>
      </c>
      <c r="E143" s="195" t="s">
        <v>268</v>
      </c>
      <c r="F143" s="195" t="s">
        <v>269</v>
      </c>
      <c r="G143" s="182"/>
      <c r="H143" s="182"/>
      <c r="I143" s="185"/>
      <c r="J143" s="196">
        <f>BK143</f>
        <v>0</v>
      </c>
      <c r="K143" s="182"/>
      <c r="L143" s="187"/>
      <c r="M143" s="188"/>
      <c r="N143" s="189"/>
      <c r="O143" s="189"/>
      <c r="P143" s="190">
        <f>P144</f>
        <v>0</v>
      </c>
      <c r="Q143" s="189"/>
      <c r="R143" s="190">
        <f>R144</f>
        <v>0</v>
      </c>
      <c r="S143" s="189"/>
      <c r="T143" s="191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2" t="s">
        <v>82</v>
      </c>
      <c r="AT143" s="193" t="s">
        <v>74</v>
      </c>
      <c r="AU143" s="193" t="s">
        <v>80</v>
      </c>
      <c r="AY143" s="192" t="s">
        <v>123</v>
      </c>
      <c r="BK143" s="194">
        <f>BK144</f>
        <v>0</v>
      </c>
    </row>
    <row r="144" spans="1:65" s="2" customFormat="1" ht="14.4" customHeight="1">
      <c r="A144" s="38"/>
      <c r="B144" s="39"/>
      <c r="C144" s="197" t="s">
        <v>270</v>
      </c>
      <c r="D144" s="197" t="s">
        <v>126</v>
      </c>
      <c r="E144" s="198" t="s">
        <v>271</v>
      </c>
      <c r="F144" s="199" t="s">
        <v>272</v>
      </c>
      <c r="G144" s="200" t="s">
        <v>19</v>
      </c>
      <c r="H144" s="201">
        <v>1</v>
      </c>
      <c r="I144" s="202"/>
      <c r="J144" s="203">
        <f>ROUND(I144*H144,2)</f>
        <v>0</v>
      </c>
      <c r="K144" s="199" t="s">
        <v>190</v>
      </c>
      <c r="L144" s="44"/>
      <c r="M144" s="204" t="s">
        <v>19</v>
      </c>
      <c r="N144" s="205" t="s">
        <v>46</v>
      </c>
      <c r="O144" s="84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207</v>
      </c>
      <c r="AT144" s="208" t="s">
        <v>126</v>
      </c>
      <c r="AU144" s="208" t="s">
        <v>82</v>
      </c>
      <c r="AY144" s="17" t="s">
        <v>123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7" t="s">
        <v>80</v>
      </c>
      <c r="BK144" s="209">
        <f>ROUND(I144*H144,2)</f>
        <v>0</v>
      </c>
      <c r="BL144" s="17" t="s">
        <v>207</v>
      </c>
      <c r="BM144" s="208" t="s">
        <v>273</v>
      </c>
    </row>
    <row r="145" spans="1:63" s="12" customFormat="1" ht="22.8" customHeight="1">
      <c r="A145" s="12"/>
      <c r="B145" s="181"/>
      <c r="C145" s="182"/>
      <c r="D145" s="183" t="s">
        <v>74</v>
      </c>
      <c r="E145" s="195" t="s">
        <v>274</v>
      </c>
      <c r="F145" s="195" t="s">
        <v>275</v>
      </c>
      <c r="G145" s="182"/>
      <c r="H145" s="182"/>
      <c r="I145" s="185"/>
      <c r="J145" s="196">
        <f>BK145</f>
        <v>0</v>
      </c>
      <c r="K145" s="182"/>
      <c r="L145" s="187"/>
      <c r="M145" s="188"/>
      <c r="N145" s="189"/>
      <c r="O145" s="189"/>
      <c r="P145" s="190">
        <f>SUM(P146:P147)</f>
        <v>0</v>
      </c>
      <c r="Q145" s="189"/>
      <c r="R145" s="190">
        <f>SUM(R146:R147)</f>
        <v>0.00274</v>
      </c>
      <c r="S145" s="189"/>
      <c r="T145" s="191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2" t="s">
        <v>82</v>
      </c>
      <c r="AT145" s="193" t="s">
        <v>74</v>
      </c>
      <c r="AU145" s="193" t="s">
        <v>80</v>
      </c>
      <c r="AY145" s="192" t="s">
        <v>123</v>
      </c>
      <c r="BK145" s="194">
        <f>SUM(BK146:BK147)</f>
        <v>0</v>
      </c>
    </row>
    <row r="146" spans="1:65" s="2" customFormat="1" ht="14.4" customHeight="1">
      <c r="A146" s="38"/>
      <c r="B146" s="39"/>
      <c r="C146" s="197" t="s">
        <v>276</v>
      </c>
      <c r="D146" s="197" t="s">
        <v>126</v>
      </c>
      <c r="E146" s="198" t="s">
        <v>277</v>
      </c>
      <c r="F146" s="199" t="s">
        <v>278</v>
      </c>
      <c r="G146" s="200" t="s">
        <v>279</v>
      </c>
      <c r="H146" s="201">
        <v>1</v>
      </c>
      <c r="I146" s="202"/>
      <c r="J146" s="203">
        <f>ROUND(I146*H146,2)</f>
        <v>0</v>
      </c>
      <c r="K146" s="199" t="s">
        <v>130</v>
      </c>
      <c r="L146" s="44"/>
      <c r="M146" s="204" t="s">
        <v>19</v>
      </c>
      <c r="N146" s="205" t="s">
        <v>46</v>
      </c>
      <c r="O146" s="84"/>
      <c r="P146" s="206">
        <f>O146*H146</f>
        <v>0</v>
      </c>
      <c r="Q146" s="206">
        <v>0.00274</v>
      </c>
      <c r="R146" s="206">
        <f>Q146*H146</f>
        <v>0.00274</v>
      </c>
      <c r="S146" s="206">
        <v>0</v>
      </c>
      <c r="T146" s="20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8" t="s">
        <v>207</v>
      </c>
      <c r="AT146" s="208" t="s">
        <v>126</v>
      </c>
      <c r="AU146" s="208" t="s">
        <v>82</v>
      </c>
      <c r="AY146" s="17" t="s">
        <v>123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7" t="s">
        <v>80</v>
      </c>
      <c r="BK146" s="209">
        <f>ROUND(I146*H146,2)</f>
        <v>0</v>
      </c>
      <c r="BL146" s="17" t="s">
        <v>207</v>
      </c>
      <c r="BM146" s="208" t="s">
        <v>280</v>
      </c>
    </row>
    <row r="147" spans="1:65" s="2" customFormat="1" ht="24.15" customHeight="1">
      <c r="A147" s="38"/>
      <c r="B147" s="39"/>
      <c r="C147" s="197" t="s">
        <v>281</v>
      </c>
      <c r="D147" s="197" t="s">
        <v>126</v>
      </c>
      <c r="E147" s="198" t="s">
        <v>282</v>
      </c>
      <c r="F147" s="199" t="s">
        <v>283</v>
      </c>
      <c r="G147" s="200" t="s">
        <v>224</v>
      </c>
      <c r="H147" s="201">
        <v>0.003</v>
      </c>
      <c r="I147" s="202"/>
      <c r="J147" s="203">
        <f>ROUND(I147*H147,2)</f>
        <v>0</v>
      </c>
      <c r="K147" s="199" t="s">
        <v>130</v>
      </c>
      <c r="L147" s="44"/>
      <c r="M147" s="204" t="s">
        <v>19</v>
      </c>
      <c r="N147" s="205" t="s">
        <v>46</v>
      </c>
      <c r="O147" s="84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207</v>
      </c>
      <c r="AT147" s="208" t="s">
        <v>126</v>
      </c>
      <c r="AU147" s="208" t="s">
        <v>82</v>
      </c>
      <c r="AY147" s="17" t="s">
        <v>123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7" t="s">
        <v>80</v>
      </c>
      <c r="BK147" s="209">
        <f>ROUND(I147*H147,2)</f>
        <v>0</v>
      </c>
      <c r="BL147" s="17" t="s">
        <v>207</v>
      </c>
      <c r="BM147" s="208" t="s">
        <v>284</v>
      </c>
    </row>
    <row r="148" spans="1:63" s="12" customFormat="1" ht="22.8" customHeight="1">
      <c r="A148" s="12"/>
      <c r="B148" s="181"/>
      <c r="C148" s="182"/>
      <c r="D148" s="183" t="s">
        <v>74</v>
      </c>
      <c r="E148" s="195" t="s">
        <v>285</v>
      </c>
      <c r="F148" s="195" t="s">
        <v>286</v>
      </c>
      <c r="G148" s="182"/>
      <c r="H148" s="182"/>
      <c r="I148" s="185"/>
      <c r="J148" s="196">
        <f>BK148</f>
        <v>0</v>
      </c>
      <c r="K148" s="182"/>
      <c r="L148" s="187"/>
      <c r="M148" s="188"/>
      <c r="N148" s="189"/>
      <c r="O148" s="189"/>
      <c r="P148" s="190">
        <f>SUM(P149:P153)</f>
        <v>0</v>
      </c>
      <c r="Q148" s="189"/>
      <c r="R148" s="190">
        <f>SUM(R149:R153)</f>
        <v>0</v>
      </c>
      <c r="S148" s="189"/>
      <c r="T148" s="191">
        <f>SUM(T149:T153)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2" t="s">
        <v>82</v>
      </c>
      <c r="AT148" s="193" t="s">
        <v>74</v>
      </c>
      <c r="AU148" s="193" t="s">
        <v>80</v>
      </c>
      <c r="AY148" s="192" t="s">
        <v>123</v>
      </c>
      <c r="BK148" s="194">
        <f>SUM(BK149:BK153)</f>
        <v>0</v>
      </c>
    </row>
    <row r="149" spans="1:65" s="2" customFormat="1" ht="14.4" customHeight="1">
      <c r="A149" s="38"/>
      <c r="B149" s="39"/>
      <c r="C149" s="222" t="s">
        <v>287</v>
      </c>
      <c r="D149" s="222" t="s">
        <v>159</v>
      </c>
      <c r="E149" s="223" t="s">
        <v>288</v>
      </c>
      <c r="F149" s="224" t="s">
        <v>289</v>
      </c>
      <c r="G149" s="225" t="s">
        <v>156</v>
      </c>
      <c r="H149" s="226">
        <v>1</v>
      </c>
      <c r="I149" s="227"/>
      <c r="J149" s="228">
        <f>ROUND(I149*H149,2)</f>
        <v>0</v>
      </c>
      <c r="K149" s="224" t="s">
        <v>190</v>
      </c>
      <c r="L149" s="229"/>
      <c r="M149" s="230" t="s">
        <v>19</v>
      </c>
      <c r="N149" s="231" t="s">
        <v>46</v>
      </c>
      <c r="O149" s="84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8" t="s">
        <v>287</v>
      </c>
      <c r="AT149" s="208" t="s">
        <v>159</v>
      </c>
      <c r="AU149" s="208" t="s">
        <v>82</v>
      </c>
      <c r="AY149" s="17" t="s">
        <v>123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7" t="s">
        <v>80</v>
      </c>
      <c r="BK149" s="209">
        <f>ROUND(I149*H149,2)</f>
        <v>0</v>
      </c>
      <c r="BL149" s="17" t="s">
        <v>207</v>
      </c>
      <c r="BM149" s="208" t="s">
        <v>290</v>
      </c>
    </row>
    <row r="150" spans="1:65" s="2" customFormat="1" ht="14.4" customHeight="1">
      <c r="A150" s="38"/>
      <c r="B150" s="39"/>
      <c r="C150" s="222" t="s">
        <v>291</v>
      </c>
      <c r="D150" s="222" t="s">
        <v>159</v>
      </c>
      <c r="E150" s="223" t="s">
        <v>292</v>
      </c>
      <c r="F150" s="224" t="s">
        <v>293</v>
      </c>
      <c r="G150" s="225" t="s">
        <v>156</v>
      </c>
      <c r="H150" s="226">
        <v>1</v>
      </c>
      <c r="I150" s="227"/>
      <c r="J150" s="228">
        <f>ROUND(I150*H150,2)</f>
        <v>0</v>
      </c>
      <c r="K150" s="224" t="s">
        <v>190</v>
      </c>
      <c r="L150" s="229"/>
      <c r="M150" s="230" t="s">
        <v>19</v>
      </c>
      <c r="N150" s="231" t="s">
        <v>46</v>
      </c>
      <c r="O150" s="84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287</v>
      </c>
      <c r="AT150" s="208" t="s">
        <v>159</v>
      </c>
      <c r="AU150" s="208" t="s">
        <v>82</v>
      </c>
      <c r="AY150" s="17" t="s">
        <v>123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7" t="s">
        <v>80</v>
      </c>
      <c r="BK150" s="209">
        <f>ROUND(I150*H150,2)</f>
        <v>0</v>
      </c>
      <c r="BL150" s="17" t="s">
        <v>207</v>
      </c>
      <c r="BM150" s="208" t="s">
        <v>294</v>
      </c>
    </row>
    <row r="151" spans="1:65" s="2" customFormat="1" ht="14.4" customHeight="1">
      <c r="A151" s="38"/>
      <c r="B151" s="39"/>
      <c r="C151" s="222" t="s">
        <v>295</v>
      </c>
      <c r="D151" s="222" t="s">
        <v>159</v>
      </c>
      <c r="E151" s="223" t="s">
        <v>296</v>
      </c>
      <c r="F151" s="224" t="s">
        <v>297</v>
      </c>
      <c r="G151" s="225" t="s">
        <v>298</v>
      </c>
      <c r="H151" s="226">
        <v>1</v>
      </c>
      <c r="I151" s="227"/>
      <c r="J151" s="228">
        <f>ROUND(I151*H151,2)</f>
        <v>0</v>
      </c>
      <c r="K151" s="224" t="s">
        <v>190</v>
      </c>
      <c r="L151" s="229"/>
      <c r="M151" s="230" t="s">
        <v>19</v>
      </c>
      <c r="N151" s="231" t="s">
        <v>46</v>
      </c>
      <c r="O151" s="84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287</v>
      </c>
      <c r="AT151" s="208" t="s">
        <v>159</v>
      </c>
      <c r="AU151" s="208" t="s">
        <v>82</v>
      </c>
      <c r="AY151" s="17" t="s">
        <v>123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7" t="s">
        <v>80</v>
      </c>
      <c r="BK151" s="209">
        <f>ROUND(I151*H151,2)</f>
        <v>0</v>
      </c>
      <c r="BL151" s="17" t="s">
        <v>207</v>
      </c>
      <c r="BM151" s="208" t="s">
        <v>299</v>
      </c>
    </row>
    <row r="152" spans="1:65" s="2" customFormat="1" ht="14.4" customHeight="1">
      <c r="A152" s="38"/>
      <c r="B152" s="39"/>
      <c r="C152" s="222" t="s">
        <v>300</v>
      </c>
      <c r="D152" s="222" t="s">
        <v>159</v>
      </c>
      <c r="E152" s="223" t="s">
        <v>301</v>
      </c>
      <c r="F152" s="224" t="s">
        <v>302</v>
      </c>
      <c r="G152" s="225" t="s">
        <v>189</v>
      </c>
      <c r="H152" s="226">
        <v>1</v>
      </c>
      <c r="I152" s="227"/>
      <c r="J152" s="228">
        <f>ROUND(I152*H152,2)</f>
        <v>0</v>
      </c>
      <c r="K152" s="224" t="s">
        <v>190</v>
      </c>
      <c r="L152" s="229"/>
      <c r="M152" s="230" t="s">
        <v>19</v>
      </c>
      <c r="N152" s="231" t="s">
        <v>46</v>
      </c>
      <c r="O152" s="84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8" t="s">
        <v>287</v>
      </c>
      <c r="AT152" s="208" t="s">
        <v>159</v>
      </c>
      <c r="AU152" s="208" t="s">
        <v>82</v>
      </c>
      <c r="AY152" s="17" t="s">
        <v>123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7" t="s">
        <v>80</v>
      </c>
      <c r="BK152" s="209">
        <f>ROUND(I152*H152,2)</f>
        <v>0</v>
      </c>
      <c r="BL152" s="17" t="s">
        <v>207</v>
      </c>
      <c r="BM152" s="208" t="s">
        <v>303</v>
      </c>
    </row>
    <row r="153" spans="1:65" s="2" customFormat="1" ht="14.4" customHeight="1">
      <c r="A153" s="38"/>
      <c r="B153" s="39"/>
      <c r="C153" s="197" t="s">
        <v>304</v>
      </c>
      <c r="D153" s="197" t="s">
        <v>126</v>
      </c>
      <c r="E153" s="198" t="s">
        <v>305</v>
      </c>
      <c r="F153" s="199" t="s">
        <v>306</v>
      </c>
      <c r="G153" s="200" t="s">
        <v>19</v>
      </c>
      <c r="H153" s="201">
        <v>1</v>
      </c>
      <c r="I153" s="202"/>
      <c r="J153" s="203">
        <f>ROUND(I153*H153,2)</f>
        <v>0</v>
      </c>
      <c r="K153" s="199" t="s">
        <v>190</v>
      </c>
      <c r="L153" s="44"/>
      <c r="M153" s="204" t="s">
        <v>19</v>
      </c>
      <c r="N153" s="205" t="s">
        <v>46</v>
      </c>
      <c r="O153" s="84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207</v>
      </c>
      <c r="AT153" s="208" t="s">
        <v>126</v>
      </c>
      <c r="AU153" s="208" t="s">
        <v>82</v>
      </c>
      <c r="AY153" s="17" t="s">
        <v>123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7" t="s">
        <v>80</v>
      </c>
      <c r="BK153" s="209">
        <f>ROUND(I153*H153,2)</f>
        <v>0</v>
      </c>
      <c r="BL153" s="17" t="s">
        <v>207</v>
      </c>
      <c r="BM153" s="208" t="s">
        <v>307</v>
      </c>
    </row>
    <row r="154" spans="1:63" s="12" customFormat="1" ht="22.8" customHeight="1">
      <c r="A154" s="12"/>
      <c r="B154" s="181"/>
      <c r="C154" s="182"/>
      <c r="D154" s="183" t="s">
        <v>74</v>
      </c>
      <c r="E154" s="195" t="s">
        <v>308</v>
      </c>
      <c r="F154" s="195" t="s">
        <v>309</v>
      </c>
      <c r="G154" s="182"/>
      <c r="H154" s="182"/>
      <c r="I154" s="185"/>
      <c r="J154" s="196">
        <f>BK154</f>
        <v>0</v>
      </c>
      <c r="K154" s="182"/>
      <c r="L154" s="187"/>
      <c r="M154" s="188"/>
      <c r="N154" s="189"/>
      <c r="O154" s="189"/>
      <c r="P154" s="190">
        <f>SUM(P155:P159)</f>
        <v>0</v>
      </c>
      <c r="Q154" s="189"/>
      <c r="R154" s="190">
        <f>SUM(R155:R159)</f>
        <v>0.015700000000000002</v>
      </c>
      <c r="S154" s="189"/>
      <c r="T154" s="191">
        <f>SUM(T155:T159)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92" t="s">
        <v>82</v>
      </c>
      <c r="AT154" s="193" t="s">
        <v>74</v>
      </c>
      <c r="AU154" s="193" t="s">
        <v>80</v>
      </c>
      <c r="AY154" s="192" t="s">
        <v>123</v>
      </c>
      <c r="BK154" s="194">
        <f>SUM(BK155:BK159)</f>
        <v>0</v>
      </c>
    </row>
    <row r="155" spans="1:65" s="2" customFormat="1" ht="24.15" customHeight="1">
      <c r="A155" s="38"/>
      <c r="B155" s="39"/>
      <c r="C155" s="197" t="s">
        <v>310</v>
      </c>
      <c r="D155" s="197" t="s">
        <v>126</v>
      </c>
      <c r="E155" s="198" t="s">
        <v>311</v>
      </c>
      <c r="F155" s="199" t="s">
        <v>312</v>
      </c>
      <c r="G155" s="200" t="s">
        <v>156</v>
      </c>
      <c r="H155" s="201">
        <v>1</v>
      </c>
      <c r="I155" s="202"/>
      <c r="J155" s="203">
        <f>ROUND(I155*H155,2)</f>
        <v>0</v>
      </c>
      <c r="K155" s="199" t="s">
        <v>313</v>
      </c>
      <c r="L155" s="44"/>
      <c r="M155" s="204" t="s">
        <v>19</v>
      </c>
      <c r="N155" s="205" t="s">
        <v>46</v>
      </c>
      <c r="O155" s="84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8" t="s">
        <v>207</v>
      </c>
      <c r="AT155" s="208" t="s">
        <v>126</v>
      </c>
      <c r="AU155" s="208" t="s">
        <v>82</v>
      </c>
      <c r="AY155" s="17" t="s">
        <v>123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7" t="s">
        <v>80</v>
      </c>
      <c r="BK155" s="209">
        <f>ROUND(I155*H155,2)</f>
        <v>0</v>
      </c>
      <c r="BL155" s="17" t="s">
        <v>207</v>
      </c>
      <c r="BM155" s="208" t="s">
        <v>314</v>
      </c>
    </row>
    <row r="156" spans="1:65" s="2" customFormat="1" ht="14.4" customHeight="1">
      <c r="A156" s="38"/>
      <c r="B156" s="39"/>
      <c r="C156" s="222" t="s">
        <v>315</v>
      </c>
      <c r="D156" s="222" t="s">
        <v>159</v>
      </c>
      <c r="E156" s="223" t="s">
        <v>316</v>
      </c>
      <c r="F156" s="224" t="s">
        <v>317</v>
      </c>
      <c r="G156" s="225" t="s">
        <v>156</v>
      </c>
      <c r="H156" s="226">
        <v>1</v>
      </c>
      <c r="I156" s="227"/>
      <c r="J156" s="228">
        <f>ROUND(I156*H156,2)</f>
        <v>0</v>
      </c>
      <c r="K156" s="224" t="s">
        <v>130</v>
      </c>
      <c r="L156" s="229"/>
      <c r="M156" s="230" t="s">
        <v>19</v>
      </c>
      <c r="N156" s="231" t="s">
        <v>46</v>
      </c>
      <c r="O156" s="84"/>
      <c r="P156" s="206">
        <f>O156*H156</f>
        <v>0</v>
      </c>
      <c r="Q156" s="206">
        <v>0.0145</v>
      </c>
      <c r="R156" s="206">
        <f>Q156*H156</f>
        <v>0.0145</v>
      </c>
      <c r="S156" s="206">
        <v>0</v>
      </c>
      <c r="T156" s="20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8" t="s">
        <v>287</v>
      </c>
      <c r="AT156" s="208" t="s">
        <v>159</v>
      </c>
      <c r="AU156" s="208" t="s">
        <v>82</v>
      </c>
      <c r="AY156" s="17" t="s">
        <v>123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7" t="s">
        <v>80</v>
      </c>
      <c r="BK156" s="209">
        <f>ROUND(I156*H156,2)</f>
        <v>0</v>
      </c>
      <c r="BL156" s="17" t="s">
        <v>207</v>
      </c>
      <c r="BM156" s="208" t="s">
        <v>318</v>
      </c>
    </row>
    <row r="157" spans="1:65" s="2" customFormat="1" ht="14.4" customHeight="1">
      <c r="A157" s="38"/>
      <c r="B157" s="39"/>
      <c r="C157" s="197" t="s">
        <v>319</v>
      </c>
      <c r="D157" s="197" t="s">
        <v>126</v>
      </c>
      <c r="E157" s="198" t="s">
        <v>320</v>
      </c>
      <c r="F157" s="199" t="s">
        <v>321</v>
      </c>
      <c r="G157" s="200" t="s">
        <v>156</v>
      </c>
      <c r="H157" s="201">
        <v>1</v>
      </c>
      <c r="I157" s="202"/>
      <c r="J157" s="203">
        <f>ROUND(I157*H157,2)</f>
        <v>0</v>
      </c>
      <c r="K157" s="199" t="s">
        <v>313</v>
      </c>
      <c r="L157" s="44"/>
      <c r="M157" s="204" t="s">
        <v>19</v>
      </c>
      <c r="N157" s="205" t="s">
        <v>46</v>
      </c>
      <c r="O157" s="84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8" t="s">
        <v>207</v>
      </c>
      <c r="AT157" s="208" t="s">
        <v>126</v>
      </c>
      <c r="AU157" s="208" t="s">
        <v>82</v>
      </c>
      <c r="AY157" s="17" t="s">
        <v>123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7" t="s">
        <v>80</v>
      </c>
      <c r="BK157" s="209">
        <f>ROUND(I157*H157,2)</f>
        <v>0</v>
      </c>
      <c r="BL157" s="17" t="s">
        <v>207</v>
      </c>
      <c r="BM157" s="208" t="s">
        <v>322</v>
      </c>
    </row>
    <row r="158" spans="1:65" s="2" customFormat="1" ht="14.4" customHeight="1">
      <c r="A158" s="38"/>
      <c r="B158" s="39"/>
      <c r="C158" s="222" t="s">
        <v>323</v>
      </c>
      <c r="D158" s="222" t="s">
        <v>159</v>
      </c>
      <c r="E158" s="223" t="s">
        <v>324</v>
      </c>
      <c r="F158" s="224" t="s">
        <v>325</v>
      </c>
      <c r="G158" s="225" t="s">
        <v>156</v>
      </c>
      <c r="H158" s="226">
        <v>1</v>
      </c>
      <c r="I158" s="227"/>
      <c r="J158" s="228">
        <f>ROUND(I158*H158,2)</f>
        <v>0</v>
      </c>
      <c r="K158" s="224" t="s">
        <v>313</v>
      </c>
      <c r="L158" s="229"/>
      <c r="M158" s="230" t="s">
        <v>19</v>
      </c>
      <c r="N158" s="231" t="s">
        <v>46</v>
      </c>
      <c r="O158" s="84"/>
      <c r="P158" s="206">
        <f>O158*H158</f>
        <v>0</v>
      </c>
      <c r="Q158" s="206">
        <v>0.0012</v>
      </c>
      <c r="R158" s="206">
        <f>Q158*H158</f>
        <v>0.0012</v>
      </c>
      <c r="S158" s="206">
        <v>0</v>
      </c>
      <c r="T158" s="20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8" t="s">
        <v>287</v>
      </c>
      <c r="AT158" s="208" t="s">
        <v>159</v>
      </c>
      <c r="AU158" s="208" t="s">
        <v>82</v>
      </c>
      <c r="AY158" s="17" t="s">
        <v>123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7" t="s">
        <v>80</v>
      </c>
      <c r="BK158" s="209">
        <f>ROUND(I158*H158,2)</f>
        <v>0</v>
      </c>
      <c r="BL158" s="17" t="s">
        <v>207</v>
      </c>
      <c r="BM158" s="208" t="s">
        <v>326</v>
      </c>
    </row>
    <row r="159" spans="1:65" s="2" customFormat="1" ht="24.15" customHeight="1">
      <c r="A159" s="38"/>
      <c r="B159" s="39"/>
      <c r="C159" s="197" t="s">
        <v>327</v>
      </c>
      <c r="D159" s="197" t="s">
        <v>126</v>
      </c>
      <c r="E159" s="198" t="s">
        <v>328</v>
      </c>
      <c r="F159" s="199" t="s">
        <v>329</v>
      </c>
      <c r="G159" s="200" t="s">
        <v>224</v>
      </c>
      <c r="H159" s="201">
        <v>0.016</v>
      </c>
      <c r="I159" s="202"/>
      <c r="J159" s="203">
        <f>ROUND(I159*H159,2)</f>
        <v>0</v>
      </c>
      <c r="K159" s="199" t="s">
        <v>313</v>
      </c>
      <c r="L159" s="44"/>
      <c r="M159" s="204" t="s">
        <v>19</v>
      </c>
      <c r="N159" s="205" t="s">
        <v>46</v>
      </c>
      <c r="O159" s="84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8" t="s">
        <v>207</v>
      </c>
      <c r="AT159" s="208" t="s">
        <v>126</v>
      </c>
      <c r="AU159" s="208" t="s">
        <v>82</v>
      </c>
      <c r="AY159" s="17" t="s">
        <v>123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7" t="s">
        <v>80</v>
      </c>
      <c r="BK159" s="209">
        <f>ROUND(I159*H159,2)</f>
        <v>0</v>
      </c>
      <c r="BL159" s="17" t="s">
        <v>207</v>
      </c>
      <c r="BM159" s="208" t="s">
        <v>330</v>
      </c>
    </row>
    <row r="160" spans="1:63" s="12" customFormat="1" ht="22.8" customHeight="1">
      <c r="A160" s="12"/>
      <c r="B160" s="181"/>
      <c r="C160" s="182"/>
      <c r="D160" s="183" t="s">
        <v>74</v>
      </c>
      <c r="E160" s="195" t="s">
        <v>331</v>
      </c>
      <c r="F160" s="195" t="s">
        <v>332</v>
      </c>
      <c r="G160" s="182"/>
      <c r="H160" s="182"/>
      <c r="I160" s="185"/>
      <c r="J160" s="196">
        <f>BK160</f>
        <v>0</v>
      </c>
      <c r="K160" s="182"/>
      <c r="L160" s="187"/>
      <c r="M160" s="188"/>
      <c r="N160" s="189"/>
      <c r="O160" s="189"/>
      <c r="P160" s="190">
        <f>SUM(P161:P170)</f>
        <v>0</v>
      </c>
      <c r="Q160" s="189"/>
      <c r="R160" s="190">
        <f>SUM(R161:R170)</f>
        <v>0.961925</v>
      </c>
      <c r="S160" s="189"/>
      <c r="T160" s="191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92" t="s">
        <v>82</v>
      </c>
      <c r="AT160" s="193" t="s">
        <v>74</v>
      </c>
      <c r="AU160" s="193" t="s">
        <v>80</v>
      </c>
      <c r="AY160" s="192" t="s">
        <v>123</v>
      </c>
      <c r="BK160" s="194">
        <f>SUM(BK161:BK170)</f>
        <v>0</v>
      </c>
    </row>
    <row r="161" spans="1:65" s="2" customFormat="1" ht="14.4" customHeight="1">
      <c r="A161" s="38"/>
      <c r="B161" s="39"/>
      <c r="C161" s="197" t="s">
        <v>333</v>
      </c>
      <c r="D161" s="197" t="s">
        <v>126</v>
      </c>
      <c r="E161" s="198" t="s">
        <v>334</v>
      </c>
      <c r="F161" s="199" t="s">
        <v>335</v>
      </c>
      <c r="G161" s="200" t="s">
        <v>129</v>
      </c>
      <c r="H161" s="201">
        <v>27.25</v>
      </c>
      <c r="I161" s="202"/>
      <c r="J161" s="203">
        <f>ROUND(I161*H161,2)</f>
        <v>0</v>
      </c>
      <c r="K161" s="199" t="s">
        <v>130</v>
      </c>
      <c r="L161" s="44"/>
      <c r="M161" s="204" t="s">
        <v>19</v>
      </c>
      <c r="N161" s="205" t="s">
        <v>46</v>
      </c>
      <c r="O161" s="84"/>
      <c r="P161" s="206">
        <f>O161*H161</f>
        <v>0</v>
      </c>
      <c r="Q161" s="206">
        <v>0.0003</v>
      </c>
      <c r="R161" s="206">
        <f>Q161*H161</f>
        <v>0.008175</v>
      </c>
      <c r="S161" s="206">
        <v>0</v>
      </c>
      <c r="T161" s="20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8" t="s">
        <v>207</v>
      </c>
      <c r="AT161" s="208" t="s">
        <v>126</v>
      </c>
      <c r="AU161" s="208" t="s">
        <v>82</v>
      </c>
      <c r="AY161" s="17" t="s">
        <v>123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7" t="s">
        <v>80</v>
      </c>
      <c r="BK161" s="209">
        <f>ROUND(I161*H161,2)</f>
        <v>0</v>
      </c>
      <c r="BL161" s="17" t="s">
        <v>207</v>
      </c>
      <c r="BM161" s="208" t="s">
        <v>336</v>
      </c>
    </row>
    <row r="162" spans="1:51" s="13" customFormat="1" ht="12">
      <c r="A162" s="13"/>
      <c r="B162" s="210"/>
      <c r="C162" s="211"/>
      <c r="D162" s="212" t="s">
        <v>133</v>
      </c>
      <c r="E162" s="213" t="s">
        <v>19</v>
      </c>
      <c r="F162" s="214" t="s">
        <v>205</v>
      </c>
      <c r="G162" s="211"/>
      <c r="H162" s="215">
        <v>5.91</v>
      </c>
      <c r="I162" s="216"/>
      <c r="J162" s="211"/>
      <c r="K162" s="211"/>
      <c r="L162" s="217"/>
      <c r="M162" s="218"/>
      <c r="N162" s="219"/>
      <c r="O162" s="219"/>
      <c r="P162" s="219"/>
      <c r="Q162" s="219"/>
      <c r="R162" s="219"/>
      <c r="S162" s="219"/>
      <c r="T162" s="22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1" t="s">
        <v>133</v>
      </c>
      <c r="AU162" s="221" t="s">
        <v>82</v>
      </c>
      <c r="AV162" s="13" t="s">
        <v>82</v>
      </c>
      <c r="AW162" s="13" t="s">
        <v>36</v>
      </c>
      <c r="AX162" s="13" t="s">
        <v>75</v>
      </c>
      <c r="AY162" s="221" t="s">
        <v>123</v>
      </c>
    </row>
    <row r="163" spans="1:51" s="13" customFormat="1" ht="12">
      <c r="A163" s="13"/>
      <c r="B163" s="210"/>
      <c r="C163" s="211"/>
      <c r="D163" s="212" t="s">
        <v>133</v>
      </c>
      <c r="E163" s="213" t="s">
        <v>19</v>
      </c>
      <c r="F163" s="214" t="s">
        <v>206</v>
      </c>
      <c r="G163" s="211"/>
      <c r="H163" s="215">
        <v>21.34</v>
      </c>
      <c r="I163" s="216"/>
      <c r="J163" s="211"/>
      <c r="K163" s="211"/>
      <c r="L163" s="217"/>
      <c r="M163" s="218"/>
      <c r="N163" s="219"/>
      <c r="O163" s="219"/>
      <c r="P163" s="219"/>
      <c r="Q163" s="219"/>
      <c r="R163" s="219"/>
      <c r="S163" s="219"/>
      <c r="T163" s="22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1" t="s">
        <v>133</v>
      </c>
      <c r="AU163" s="221" t="s">
        <v>82</v>
      </c>
      <c r="AV163" s="13" t="s">
        <v>82</v>
      </c>
      <c r="AW163" s="13" t="s">
        <v>36</v>
      </c>
      <c r="AX163" s="13" t="s">
        <v>75</v>
      </c>
      <c r="AY163" s="221" t="s">
        <v>123</v>
      </c>
    </row>
    <row r="164" spans="1:51" s="14" customFormat="1" ht="12">
      <c r="A164" s="14"/>
      <c r="B164" s="232"/>
      <c r="C164" s="233"/>
      <c r="D164" s="212" t="s">
        <v>133</v>
      </c>
      <c r="E164" s="234" t="s">
        <v>19</v>
      </c>
      <c r="F164" s="235" t="s">
        <v>183</v>
      </c>
      <c r="G164" s="233"/>
      <c r="H164" s="236">
        <v>27.25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133</v>
      </c>
      <c r="AU164" s="242" t="s">
        <v>82</v>
      </c>
      <c r="AV164" s="14" t="s">
        <v>131</v>
      </c>
      <c r="AW164" s="14" t="s">
        <v>36</v>
      </c>
      <c r="AX164" s="14" t="s">
        <v>80</v>
      </c>
      <c r="AY164" s="242" t="s">
        <v>123</v>
      </c>
    </row>
    <row r="165" spans="1:65" s="2" customFormat="1" ht="24.15" customHeight="1">
      <c r="A165" s="38"/>
      <c r="B165" s="39"/>
      <c r="C165" s="197" t="s">
        <v>337</v>
      </c>
      <c r="D165" s="197" t="s">
        <v>126</v>
      </c>
      <c r="E165" s="198" t="s">
        <v>338</v>
      </c>
      <c r="F165" s="199" t="s">
        <v>339</v>
      </c>
      <c r="G165" s="200" t="s">
        <v>129</v>
      </c>
      <c r="H165" s="201">
        <v>27.25</v>
      </c>
      <c r="I165" s="202"/>
      <c r="J165" s="203">
        <f>ROUND(I165*H165,2)</f>
        <v>0</v>
      </c>
      <c r="K165" s="199" t="s">
        <v>130</v>
      </c>
      <c r="L165" s="44"/>
      <c r="M165" s="204" t="s">
        <v>19</v>
      </c>
      <c r="N165" s="205" t="s">
        <v>46</v>
      </c>
      <c r="O165" s="84"/>
      <c r="P165" s="206">
        <f>O165*H165</f>
        <v>0</v>
      </c>
      <c r="Q165" s="206">
        <v>0.00758</v>
      </c>
      <c r="R165" s="206">
        <f>Q165*H165</f>
        <v>0.206555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207</v>
      </c>
      <c r="AT165" s="208" t="s">
        <v>126</v>
      </c>
      <c r="AU165" s="208" t="s">
        <v>82</v>
      </c>
      <c r="AY165" s="17" t="s">
        <v>123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7" t="s">
        <v>80</v>
      </c>
      <c r="BK165" s="209">
        <f>ROUND(I165*H165,2)</f>
        <v>0</v>
      </c>
      <c r="BL165" s="17" t="s">
        <v>207</v>
      </c>
      <c r="BM165" s="208" t="s">
        <v>340</v>
      </c>
    </row>
    <row r="166" spans="1:65" s="2" customFormat="1" ht="24.15" customHeight="1">
      <c r="A166" s="38"/>
      <c r="B166" s="39"/>
      <c r="C166" s="197" t="s">
        <v>341</v>
      </c>
      <c r="D166" s="197" t="s">
        <v>126</v>
      </c>
      <c r="E166" s="198" t="s">
        <v>342</v>
      </c>
      <c r="F166" s="199" t="s">
        <v>343</v>
      </c>
      <c r="G166" s="200" t="s">
        <v>129</v>
      </c>
      <c r="H166" s="201">
        <v>27.25</v>
      </c>
      <c r="I166" s="202"/>
      <c r="J166" s="203">
        <f>ROUND(I166*H166,2)</f>
        <v>0</v>
      </c>
      <c r="K166" s="199" t="s">
        <v>130</v>
      </c>
      <c r="L166" s="44"/>
      <c r="M166" s="204" t="s">
        <v>19</v>
      </c>
      <c r="N166" s="205" t="s">
        <v>46</v>
      </c>
      <c r="O166" s="84"/>
      <c r="P166" s="206">
        <f>O166*H166</f>
        <v>0</v>
      </c>
      <c r="Q166" s="206">
        <v>0.0063</v>
      </c>
      <c r="R166" s="206">
        <f>Q166*H166</f>
        <v>0.171675</v>
      </c>
      <c r="S166" s="206">
        <v>0</v>
      </c>
      <c r="T166" s="20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8" t="s">
        <v>207</v>
      </c>
      <c r="AT166" s="208" t="s">
        <v>126</v>
      </c>
      <c r="AU166" s="208" t="s">
        <v>82</v>
      </c>
      <c r="AY166" s="17" t="s">
        <v>123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7" t="s">
        <v>80</v>
      </c>
      <c r="BK166" s="209">
        <f>ROUND(I166*H166,2)</f>
        <v>0</v>
      </c>
      <c r="BL166" s="17" t="s">
        <v>207</v>
      </c>
      <c r="BM166" s="208" t="s">
        <v>344</v>
      </c>
    </row>
    <row r="167" spans="1:65" s="2" customFormat="1" ht="24.15" customHeight="1">
      <c r="A167" s="38"/>
      <c r="B167" s="39"/>
      <c r="C167" s="222" t="s">
        <v>345</v>
      </c>
      <c r="D167" s="222" t="s">
        <v>159</v>
      </c>
      <c r="E167" s="223" t="s">
        <v>346</v>
      </c>
      <c r="F167" s="224" t="s">
        <v>347</v>
      </c>
      <c r="G167" s="225" t="s">
        <v>129</v>
      </c>
      <c r="H167" s="226">
        <v>29.975</v>
      </c>
      <c r="I167" s="227"/>
      <c r="J167" s="228">
        <f>ROUND(I167*H167,2)</f>
        <v>0</v>
      </c>
      <c r="K167" s="224" t="s">
        <v>130</v>
      </c>
      <c r="L167" s="229"/>
      <c r="M167" s="230" t="s">
        <v>19</v>
      </c>
      <c r="N167" s="231" t="s">
        <v>46</v>
      </c>
      <c r="O167" s="84"/>
      <c r="P167" s="206">
        <f>O167*H167</f>
        <v>0</v>
      </c>
      <c r="Q167" s="206">
        <v>0.0192</v>
      </c>
      <c r="R167" s="206">
        <f>Q167*H167</f>
        <v>0.57552</v>
      </c>
      <c r="S167" s="206">
        <v>0</v>
      </c>
      <c r="T167" s="20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8" t="s">
        <v>287</v>
      </c>
      <c r="AT167" s="208" t="s">
        <v>159</v>
      </c>
      <c r="AU167" s="208" t="s">
        <v>82</v>
      </c>
      <c r="AY167" s="17" t="s">
        <v>123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7" t="s">
        <v>80</v>
      </c>
      <c r="BK167" s="209">
        <f>ROUND(I167*H167,2)</f>
        <v>0</v>
      </c>
      <c r="BL167" s="17" t="s">
        <v>207</v>
      </c>
      <c r="BM167" s="208" t="s">
        <v>348</v>
      </c>
    </row>
    <row r="168" spans="1:47" s="2" customFormat="1" ht="12">
      <c r="A168" s="38"/>
      <c r="B168" s="39"/>
      <c r="C168" s="40"/>
      <c r="D168" s="212" t="s">
        <v>349</v>
      </c>
      <c r="E168" s="40"/>
      <c r="F168" s="243" t="s">
        <v>350</v>
      </c>
      <c r="G168" s="40"/>
      <c r="H168" s="40"/>
      <c r="I168" s="244"/>
      <c r="J168" s="40"/>
      <c r="K168" s="40"/>
      <c r="L168" s="44"/>
      <c r="M168" s="245"/>
      <c r="N168" s="246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349</v>
      </c>
      <c r="AU168" s="17" t="s">
        <v>82</v>
      </c>
    </row>
    <row r="169" spans="1:51" s="13" customFormat="1" ht="12">
      <c r="A169" s="13"/>
      <c r="B169" s="210"/>
      <c r="C169" s="211"/>
      <c r="D169" s="212" t="s">
        <v>133</v>
      </c>
      <c r="E169" s="211"/>
      <c r="F169" s="214" t="s">
        <v>351</v>
      </c>
      <c r="G169" s="211"/>
      <c r="H169" s="215">
        <v>29.975</v>
      </c>
      <c r="I169" s="216"/>
      <c r="J169" s="211"/>
      <c r="K169" s="211"/>
      <c r="L169" s="217"/>
      <c r="M169" s="218"/>
      <c r="N169" s="219"/>
      <c r="O169" s="219"/>
      <c r="P169" s="219"/>
      <c r="Q169" s="219"/>
      <c r="R169" s="219"/>
      <c r="S169" s="219"/>
      <c r="T169" s="22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1" t="s">
        <v>133</v>
      </c>
      <c r="AU169" s="221" t="s">
        <v>82</v>
      </c>
      <c r="AV169" s="13" t="s">
        <v>82</v>
      </c>
      <c r="AW169" s="13" t="s">
        <v>4</v>
      </c>
      <c r="AX169" s="13" t="s">
        <v>80</v>
      </c>
      <c r="AY169" s="221" t="s">
        <v>123</v>
      </c>
    </row>
    <row r="170" spans="1:65" s="2" customFormat="1" ht="24.15" customHeight="1">
      <c r="A170" s="38"/>
      <c r="B170" s="39"/>
      <c r="C170" s="197" t="s">
        <v>352</v>
      </c>
      <c r="D170" s="197" t="s">
        <v>126</v>
      </c>
      <c r="E170" s="198" t="s">
        <v>353</v>
      </c>
      <c r="F170" s="199" t="s">
        <v>354</v>
      </c>
      <c r="G170" s="200" t="s">
        <v>224</v>
      </c>
      <c r="H170" s="201">
        <v>0.962</v>
      </c>
      <c r="I170" s="202"/>
      <c r="J170" s="203">
        <f>ROUND(I170*H170,2)</f>
        <v>0</v>
      </c>
      <c r="K170" s="199" t="s">
        <v>130</v>
      </c>
      <c r="L170" s="44"/>
      <c r="M170" s="204" t="s">
        <v>19</v>
      </c>
      <c r="N170" s="205" t="s">
        <v>46</v>
      </c>
      <c r="O170" s="84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8" t="s">
        <v>207</v>
      </c>
      <c r="AT170" s="208" t="s">
        <v>126</v>
      </c>
      <c r="AU170" s="208" t="s">
        <v>82</v>
      </c>
      <c r="AY170" s="17" t="s">
        <v>123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7" t="s">
        <v>80</v>
      </c>
      <c r="BK170" s="209">
        <f>ROUND(I170*H170,2)</f>
        <v>0</v>
      </c>
      <c r="BL170" s="17" t="s">
        <v>207</v>
      </c>
      <c r="BM170" s="208" t="s">
        <v>355</v>
      </c>
    </row>
    <row r="171" spans="1:63" s="12" customFormat="1" ht="22.8" customHeight="1">
      <c r="A171" s="12"/>
      <c r="B171" s="181"/>
      <c r="C171" s="182"/>
      <c r="D171" s="183" t="s">
        <v>74</v>
      </c>
      <c r="E171" s="195" t="s">
        <v>356</v>
      </c>
      <c r="F171" s="195" t="s">
        <v>357</v>
      </c>
      <c r="G171" s="182"/>
      <c r="H171" s="182"/>
      <c r="I171" s="185"/>
      <c r="J171" s="196">
        <f>BK171</f>
        <v>0</v>
      </c>
      <c r="K171" s="182"/>
      <c r="L171" s="187"/>
      <c r="M171" s="188"/>
      <c r="N171" s="189"/>
      <c r="O171" s="189"/>
      <c r="P171" s="190">
        <f>SUM(P172:P177)</f>
        <v>0</v>
      </c>
      <c r="Q171" s="189"/>
      <c r="R171" s="190">
        <f>SUM(R172:R177)</f>
        <v>1.0809472</v>
      </c>
      <c r="S171" s="189"/>
      <c r="T171" s="191">
        <f>SUM(T172:T177)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2" t="s">
        <v>82</v>
      </c>
      <c r="AT171" s="193" t="s">
        <v>74</v>
      </c>
      <c r="AU171" s="193" t="s">
        <v>80</v>
      </c>
      <c r="AY171" s="192" t="s">
        <v>123</v>
      </c>
      <c r="BK171" s="194">
        <f>SUM(BK172:BK177)</f>
        <v>0</v>
      </c>
    </row>
    <row r="172" spans="1:65" s="2" customFormat="1" ht="24.15" customHeight="1">
      <c r="A172" s="38"/>
      <c r="B172" s="39"/>
      <c r="C172" s="197" t="s">
        <v>358</v>
      </c>
      <c r="D172" s="197" t="s">
        <v>126</v>
      </c>
      <c r="E172" s="198" t="s">
        <v>359</v>
      </c>
      <c r="F172" s="199" t="s">
        <v>360</v>
      </c>
      <c r="G172" s="200" t="s">
        <v>129</v>
      </c>
      <c r="H172" s="201">
        <v>52.96</v>
      </c>
      <c r="I172" s="202"/>
      <c r="J172" s="203">
        <f>ROUND(I172*H172,2)</f>
        <v>0</v>
      </c>
      <c r="K172" s="199" t="s">
        <v>130</v>
      </c>
      <c r="L172" s="44"/>
      <c r="M172" s="204" t="s">
        <v>19</v>
      </c>
      <c r="N172" s="205" t="s">
        <v>46</v>
      </c>
      <c r="O172" s="84"/>
      <c r="P172" s="206">
        <f>O172*H172</f>
        <v>0</v>
      </c>
      <c r="Q172" s="206">
        <v>0.0052</v>
      </c>
      <c r="R172" s="206">
        <f>Q172*H172</f>
        <v>0.27539199999999997</v>
      </c>
      <c r="S172" s="206">
        <v>0</v>
      </c>
      <c r="T172" s="20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8" t="s">
        <v>207</v>
      </c>
      <c r="AT172" s="208" t="s">
        <v>126</v>
      </c>
      <c r="AU172" s="208" t="s">
        <v>82</v>
      </c>
      <c r="AY172" s="17" t="s">
        <v>123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7" t="s">
        <v>80</v>
      </c>
      <c r="BK172" s="209">
        <f>ROUND(I172*H172,2)</f>
        <v>0</v>
      </c>
      <c r="BL172" s="17" t="s">
        <v>207</v>
      </c>
      <c r="BM172" s="208" t="s">
        <v>361</v>
      </c>
    </row>
    <row r="173" spans="1:65" s="2" customFormat="1" ht="24.15" customHeight="1">
      <c r="A173" s="38"/>
      <c r="B173" s="39"/>
      <c r="C173" s="197" t="s">
        <v>362</v>
      </c>
      <c r="D173" s="197" t="s">
        <v>126</v>
      </c>
      <c r="E173" s="198" t="s">
        <v>363</v>
      </c>
      <c r="F173" s="199" t="s">
        <v>364</v>
      </c>
      <c r="G173" s="200" t="s">
        <v>137</v>
      </c>
      <c r="H173" s="201">
        <v>2.4</v>
      </c>
      <c r="I173" s="202"/>
      <c r="J173" s="203">
        <f>ROUND(I173*H173,2)</f>
        <v>0</v>
      </c>
      <c r="K173" s="199" t="s">
        <v>130</v>
      </c>
      <c r="L173" s="44"/>
      <c r="M173" s="204" t="s">
        <v>19</v>
      </c>
      <c r="N173" s="205" t="s">
        <v>46</v>
      </c>
      <c r="O173" s="84"/>
      <c r="P173" s="206">
        <f>O173*H173</f>
        <v>0</v>
      </c>
      <c r="Q173" s="206">
        <v>0.002</v>
      </c>
      <c r="R173" s="206">
        <f>Q173*H173</f>
        <v>0.0048</v>
      </c>
      <c r="S173" s="206">
        <v>0</v>
      </c>
      <c r="T173" s="20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8" t="s">
        <v>207</v>
      </c>
      <c r="AT173" s="208" t="s">
        <v>126</v>
      </c>
      <c r="AU173" s="208" t="s">
        <v>82</v>
      </c>
      <c r="AY173" s="17" t="s">
        <v>123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7" t="s">
        <v>80</v>
      </c>
      <c r="BK173" s="209">
        <f>ROUND(I173*H173,2)</f>
        <v>0</v>
      </c>
      <c r="BL173" s="17" t="s">
        <v>207</v>
      </c>
      <c r="BM173" s="208" t="s">
        <v>365</v>
      </c>
    </row>
    <row r="174" spans="1:51" s="13" customFormat="1" ht="12">
      <c r="A174" s="13"/>
      <c r="B174" s="210"/>
      <c r="C174" s="211"/>
      <c r="D174" s="212" t="s">
        <v>133</v>
      </c>
      <c r="E174" s="213" t="s">
        <v>19</v>
      </c>
      <c r="F174" s="214" t="s">
        <v>366</v>
      </c>
      <c r="G174" s="211"/>
      <c r="H174" s="215">
        <v>2.4</v>
      </c>
      <c r="I174" s="216"/>
      <c r="J174" s="211"/>
      <c r="K174" s="211"/>
      <c r="L174" s="217"/>
      <c r="M174" s="218"/>
      <c r="N174" s="219"/>
      <c r="O174" s="219"/>
      <c r="P174" s="219"/>
      <c r="Q174" s="219"/>
      <c r="R174" s="219"/>
      <c r="S174" s="219"/>
      <c r="T174" s="22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1" t="s">
        <v>133</v>
      </c>
      <c r="AU174" s="221" t="s">
        <v>82</v>
      </c>
      <c r="AV174" s="13" t="s">
        <v>82</v>
      </c>
      <c r="AW174" s="13" t="s">
        <v>36</v>
      </c>
      <c r="AX174" s="13" t="s">
        <v>80</v>
      </c>
      <c r="AY174" s="221" t="s">
        <v>123</v>
      </c>
    </row>
    <row r="175" spans="1:65" s="2" customFormat="1" ht="14.4" customHeight="1">
      <c r="A175" s="38"/>
      <c r="B175" s="39"/>
      <c r="C175" s="222" t="s">
        <v>367</v>
      </c>
      <c r="D175" s="222" t="s">
        <v>159</v>
      </c>
      <c r="E175" s="223" t="s">
        <v>368</v>
      </c>
      <c r="F175" s="224" t="s">
        <v>369</v>
      </c>
      <c r="G175" s="225" t="s">
        <v>129</v>
      </c>
      <c r="H175" s="226">
        <v>63.552</v>
      </c>
      <c r="I175" s="227"/>
      <c r="J175" s="228">
        <f>ROUND(I175*H175,2)</f>
        <v>0</v>
      </c>
      <c r="K175" s="224" t="s">
        <v>130</v>
      </c>
      <c r="L175" s="229"/>
      <c r="M175" s="230" t="s">
        <v>19</v>
      </c>
      <c r="N175" s="231" t="s">
        <v>46</v>
      </c>
      <c r="O175" s="84"/>
      <c r="P175" s="206">
        <f>O175*H175</f>
        <v>0</v>
      </c>
      <c r="Q175" s="206">
        <v>0.0126</v>
      </c>
      <c r="R175" s="206">
        <f>Q175*H175</f>
        <v>0.8007552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287</v>
      </c>
      <c r="AT175" s="208" t="s">
        <v>159</v>
      </c>
      <c r="AU175" s="208" t="s">
        <v>82</v>
      </c>
      <c r="AY175" s="17" t="s">
        <v>123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7" t="s">
        <v>80</v>
      </c>
      <c r="BK175" s="209">
        <f>ROUND(I175*H175,2)</f>
        <v>0</v>
      </c>
      <c r="BL175" s="17" t="s">
        <v>207</v>
      </c>
      <c r="BM175" s="208" t="s">
        <v>370</v>
      </c>
    </row>
    <row r="176" spans="1:51" s="13" customFormat="1" ht="12">
      <c r="A176" s="13"/>
      <c r="B176" s="210"/>
      <c r="C176" s="211"/>
      <c r="D176" s="212" t="s">
        <v>133</v>
      </c>
      <c r="E176" s="211"/>
      <c r="F176" s="214" t="s">
        <v>371</v>
      </c>
      <c r="G176" s="211"/>
      <c r="H176" s="215">
        <v>63.552</v>
      </c>
      <c r="I176" s="216"/>
      <c r="J176" s="211"/>
      <c r="K176" s="211"/>
      <c r="L176" s="217"/>
      <c r="M176" s="218"/>
      <c r="N176" s="219"/>
      <c r="O176" s="219"/>
      <c r="P176" s="219"/>
      <c r="Q176" s="219"/>
      <c r="R176" s="219"/>
      <c r="S176" s="219"/>
      <c r="T176" s="22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1" t="s">
        <v>133</v>
      </c>
      <c r="AU176" s="221" t="s">
        <v>82</v>
      </c>
      <c r="AV176" s="13" t="s">
        <v>82</v>
      </c>
      <c r="AW176" s="13" t="s">
        <v>4</v>
      </c>
      <c r="AX176" s="13" t="s">
        <v>80</v>
      </c>
      <c r="AY176" s="221" t="s">
        <v>123</v>
      </c>
    </row>
    <row r="177" spans="1:65" s="2" customFormat="1" ht="24.15" customHeight="1">
      <c r="A177" s="38"/>
      <c r="B177" s="39"/>
      <c r="C177" s="197" t="s">
        <v>372</v>
      </c>
      <c r="D177" s="197" t="s">
        <v>126</v>
      </c>
      <c r="E177" s="198" t="s">
        <v>373</v>
      </c>
      <c r="F177" s="199" t="s">
        <v>374</v>
      </c>
      <c r="G177" s="200" t="s">
        <v>224</v>
      </c>
      <c r="H177" s="201">
        <v>1.081</v>
      </c>
      <c r="I177" s="202"/>
      <c r="J177" s="203">
        <f>ROUND(I177*H177,2)</f>
        <v>0</v>
      </c>
      <c r="K177" s="199" t="s">
        <v>130</v>
      </c>
      <c r="L177" s="44"/>
      <c r="M177" s="204" t="s">
        <v>19</v>
      </c>
      <c r="N177" s="205" t="s">
        <v>46</v>
      </c>
      <c r="O177" s="84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8" t="s">
        <v>207</v>
      </c>
      <c r="AT177" s="208" t="s">
        <v>126</v>
      </c>
      <c r="AU177" s="208" t="s">
        <v>82</v>
      </c>
      <c r="AY177" s="17" t="s">
        <v>123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7" t="s">
        <v>80</v>
      </c>
      <c r="BK177" s="209">
        <f>ROUND(I177*H177,2)</f>
        <v>0</v>
      </c>
      <c r="BL177" s="17" t="s">
        <v>207</v>
      </c>
      <c r="BM177" s="208" t="s">
        <v>375</v>
      </c>
    </row>
    <row r="178" spans="1:63" s="12" customFormat="1" ht="22.8" customHeight="1">
      <c r="A178" s="12"/>
      <c r="B178" s="181"/>
      <c r="C178" s="182"/>
      <c r="D178" s="183" t="s">
        <v>74</v>
      </c>
      <c r="E178" s="195" t="s">
        <v>376</v>
      </c>
      <c r="F178" s="195" t="s">
        <v>377</v>
      </c>
      <c r="G178" s="182"/>
      <c r="H178" s="182"/>
      <c r="I178" s="185"/>
      <c r="J178" s="196">
        <f>BK178</f>
        <v>0</v>
      </c>
      <c r="K178" s="182"/>
      <c r="L178" s="187"/>
      <c r="M178" s="188"/>
      <c r="N178" s="189"/>
      <c r="O178" s="189"/>
      <c r="P178" s="190">
        <f>SUM(P179:P182)</f>
        <v>0</v>
      </c>
      <c r="Q178" s="189"/>
      <c r="R178" s="190">
        <f>SUM(R179:R182)</f>
        <v>0.00057</v>
      </c>
      <c r="S178" s="189"/>
      <c r="T178" s="191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2" t="s">
        <v>82</v>
      </c>
      <c r="AT178" s="193" t="s">
        <v>74</v>
      </c>
      <c r="AU178" s="193" t="s">
        <v>80</v>
      </c>
      <c r="AY178" s="192" t="s">
        <v>123</v>
      </c>
      <c r="BK178" s="194">
        <f>SUM(BK179:BK182)</f>
        <v>0</v>
      </c>
    </row>
    <row r="179" spans="1:65" s="2" customFormat="1" ht="14.4" customHeight="1">
      <c r="A179" s="38"/>
      <c r="B179" s="39"/>
      <c r="C179" s="197" t="s">
        <v>378</v>
      </c>
      <c r="D179" s="197" t="s">
        <v>126</v>
      </c>
      <c r="E179" s="198" t="s">
        <v>379</v>
      </c>
      <c r="F179" s="199" t="s">
        <v>380</v>
      </c>
      <c r="G179" s="200" t="s">
        <v>129</v>
      </c>
      <c r="H179" s="201">
        <v>1.5</v>
      </c>
      <c r="I179" s="202"/>
      <c r="J179" s="203">
        <f>ROUND(I179*H179,2)</f>
        <v>0</v>
      </c>
      <c r="K179" s="199" t="s">
        <v>313</v>
      </c>
      <c r="L179" s="44"/>
      <c r="M179" s="204" t="s">
        <v>19</v>
      </c>
      <c r="N179" s="205" t="s">
        <v>46</v>
      </c>
      <c r="O179" s="84"/>
      <c r="P179" s="206">
        <f>O179*H179</f>
        <v>0</v>
      </c>
      <c r="Q179" s="206">
        <v>0.00014</v>
      </c>
      <c r="R179" s="206">
        <f>Q179*H179</f>
        <v>0.00020999999999999998</v>
      </c>
      <c r="S179" s="206">
        <v>0</v>
      </c>
      <c r="T179" s="20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8" t="s">
        <v>207</v>
      </c>
      <c r="AT179" s="208" t="s">
        <v>126</v>
      </c>
      <c r="AU179" s="208" t="s">
        <v>82</v>
      </c>
      <c r="AY179" s="17" t="s">
        <v>123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7" t="s">
        <v>80</v>
      </c>
      <c r="BK179" s="209">
        <f>ROUND(I179*H179,2)</f>
        <v>0</v>
      </c>
      <c r="BL179" s="17" t="s">
        <v>207</v>
      </c>
      <c r="BM179" s="208" t="s">
        <v>381</v>
      </c>
    </row>
    <row r="180" spans="1:51" s="13" customFormat="1" ht="12">
      <c r="A180" s="13"/>
      <c r="B180" s="210"/>
      <c r="C180" s="211"/>
      <c r="D180" s="212" t="s">
        <v>133</v>
      </c>
      <c r="E180" s="213" t="s">
        <v>19</v>
      </c>
      <c r="F180" s="214" t="s">
        <v>382</v>
      </c>
      <c r="G180" s="211"/>
      <c r="H180" s="215">
        <v>1.5</v>
      </c>
      <c r="I180" s="216"/>
      <c r="J180" s="211"/>
      <c r="K180" s="211"/>
      <c r="L180" s="217"/>
      <c r="M180" s="218"/>
      <c r="N180" s="219"/>
      <c r="O180" s="219"/>
      <c r="P180" s="219"/>
      <c r="Q180" s="219"/>
      <c r="R180" s="219"/>
      <c r="S180" s="219"/>
      <c r="T180" s="22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1" t="s">
        <v>133</v>
      </c>
      <c r="AU180" s="221" t="s">
        <v>82</v>
      </c>
      <c r="AV180" s="13" t="s">
        <v>82</v>
      </c>
      <c r="AW180" s="13" t="s">
        <v>36</v>
      </c>
      <c r="AX180" s="13" t="s">
        <v>80</v>
      </c>
      <c r="AY180" s="221" t="s">
        <v>123</v>
      </c>
    </row>
    <row r="181" spans="1:65" s="2" customFormat="1" ht="14.4" customHeight="1">
      <c r="A181" s="38"/>
      <c r="B181" s="39"/>
      <c r="C181" s="197" t="s">
        <v>383</v>
      </c>
      <c r="D181" s="197" t="s">
        <v>126</v>
      </c>
      <c r="E181" s="198" t="s">
        <v>384</v>
      </c>
      <c r="F181" s="199" t="s">
        <v>385</v>
      </c>
      <c r="G181" s="200" t="s">
        <v>129</v>
      </c>
      <c r="H181" s="201">
        <v>1.5</v>
      </c>
      <c r="I181" s="202"/>
      <c r="J181" s="203">
        <f>ROUND(I181*H181,2)</f>
        <v>0</v>
      </c>
      <c r="K181" s="199" t="s">
        <v>313</v>
      </c>
      <c r="L181" s="44"/>
      <c r="M181" s="204" t="s">
        <v>19</v>
      </c>
      <c r="N181" s="205" t="s">
        <v>46</v>
      </c>
      <c r="O181" s="84"/>
      <c r="P181" s="206">
        <f>O181*H181</f>
        <v>0</v>
      </c>
      <c r="Q181" s="206">
        <v>0.00012</v>
      </c>
      <c r="R181" s="206">
        <f>Q181*H181</f>
        <v>0.00018</v>
      </c>
      <c r="S181" s="206">
        <v>0</v>
      </c>
      <c r="T181" s="20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8" t="s">
        <v>207</v>
      </c>
      <c r="AT181" s="208" t="s">
        <v>126</v>
      </c>
      <c r="AU181" s="208" t="s">
        <v>82</v>
      </c>
      <c r="AY181" s="17" t="s">
        <v>123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7" t="s">
        <v>80</v>
      </c>
      <c r="BK181" s="209">
        <f>ROUND(I181*H181,2)</f>
        <v>0</v>
      </c>
      <c r="BL181" s="17" t="s">
        <v>207</v>
      </c>
      <c r="BM181" s="208" t="s">
        <v>386</v>
      </c>
    </row>
    <row r="182" spans="1:65" s="2" customFormat="1" ht="14.4" customHeight="1">
      <c r="A182" s="38"/>
      <c r="B182" s="39"/>
      <c r="C182" s="197" t="s">
        <v>387</v>
      </c>
      <c r="D182" s="197" t="s">
        <v>126</v>
      </c>
      <c r="E182" s="198" t="s">
        <v>388</v>
      </c>
      <c r="F182" s="199" t="s">
        <v>389</v>
      </c>
      <c r="G182" s="200" t="s">
        <v>129</v>
      </c>
      <c r="H182" s="201">
        <v>1.5</v>
      </c>
      <c r="I182" s="202"/>
      <c r="J182" s="203">
        <f>ROUND(I182*H182,2)</f>
        <v>0</v>
      </c>
      <c r="K182" s="199" t="s">
        <v>313</v>
      </c>
      <c r="L182" s="44"/>
      <c r="M182" s="204" t="s">
        <v>19</v>
      </c>
      <c r="N182" s="205" t="s">
        <v>46</v>
      </c>
      <c r="O182" s="84"/>
      <c r="P182" s="206">
        <f>O182*H182</f>
        <v>0</v>
      </c>
      <c r="Q182" s="206">
        <v>0.00012</v>
      </c>
      <c r="R182" s="206">
        <f>Q182*H182</f>
        <v>0.00018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207</v>
      </c>
      <c r="AT182" s="208" t="s">
        <v>126</v>
      </c>
      <c r="AU182" s="208" t="s">
        <v>82</v>
      </c>
      <c r="AY182" s="17" t="s">
        <v>123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7" t="s">
        <v>80</v>
      </c>
      <c r="BK182" s="209">
        <f>ROUND(I182*H182,2)</f>
        <v>0</v>
      </c>
      <c r="BL182" s="17" t="s">
        <v>207</v>
      </c>
      <c r="BM182" s="208" t="s">
        <v>390</v>
      </c>
    </row>
    <row r="183" spans="1:63" s="12" customFormat="1" ht="22.8" customHeight="1">
      <c r="A183" s="12"/>
      <c r="B183" s="181"/>
      <c r="C183" s="182"/>
      <c r="D183" s="183" t="s">
        <v>74</v>
      </c>
      <c r="E183" s="195" t="s">
        <v>391</v>
      </c>
      <c r="F183" s="195" t="s">
        <v>392</v>
      </c>
      <c r="G183" s="182"/>
      <c r="H183" s="182"/>
      <c r="I183" s="185"/>
      <c r="J183" s="196">
        <f>BK183</f>
        <v>0</v>
      </c>
      <c r="K183" s="182"/>
      <c r="L183" s="187"/>
      <c r="M183" s="188"/>
      <c r="N183" s="189"/>
      <c r="O183" s="189"/>
      <c r="P183" s="190">
        <f>SUM(P184:P194)</f>
        <v>0</v>
      </c>
      <c r="Q183" s="189"/>
      <c r="R183" s="190">
        <f>SUM(R184:R194)</f>
        <v>0.08035536</v>
      </c>
      <c r="S183" s="189"/>
      <c r="T183" s="191">
        <f>SUM(T184:T194)</f>
        <v>0.0170314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92" t="s">
        <v>82</v>
      </c>
      <c r="AT183" s="193" t="s">
        <v>74</v>
      </c>
      <c r="AU183" s="193" t="s">
        <v>80</v>
      </c>
      <c r="AY183" s="192" t="s">
        <v>123</v>
      </c>
      <c r="BK183" s="194">
        <f>SUM(BK184:BK194)</f>
        <v>0</v>
      </c>
    </row>
    <row r="184" spans="1:65" s="2" customFormat="1" ht="14.4" customHeight="1">
      <c r="A184" s="38"/>
      <c r="B184" s="39"/>
      <c r="C184" s="197" t="s">
        <v>393</v>
      </c>
      <c r="D184" s="197" t="s">
        <v>126</v>
      </c>
      <c r="E184" s="198" t="s">
        <v>394</v>
      </c>
      <c r="F184" s="199" t="s">
        <v>395</v>
      </c>
      <c r="G184" s="200" t="s">
        <v>129</v>
      </c>
      <c r="H184" s="201">
        <v>54.94</v>
      </c>
      <c r="I184" s="202"/>
      <c r="J184" s="203">
        <f>ROUND(I184*H184,2)</f>
        <v>0</v>
      </c>
      <c r="K184" s="199" t="s">
        <v>130</v>
      </c>
      <c r="L184" s="44"/>
      <c r="M184" s="204" t="s">
        <v>19</v>
      </c>
      <c r="N184" s="205" t="s">
        <v>46</v>
      </c>
      <c r="O184" s="84"/>
      <c r="P184" s="206">
        <f>O184*H184</f>
        <v>0</v>
      </c>
      <c r="Q184" s="206">
        <v>0.001</v>
      </c>
      <c r="R184" s="206">
        <f>Q184*H184</f>
        <v>0.054939999999999996</v>
      </c>
      <c r="S184" s="206">
        <v>0.00031</v>
      </c>
      <c r="T184" s="207">
        <f>S184*H184</f>
        <v>0.0170314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8" t="s">
        <v>207</v>
      </c>
      <c r="AT184" s="208" t="s">
        <v>126</v>
      </c>
      <c r="AU184" s="208" t="s">
        <v>82</v>
      </c>
      <c r="AY184" s="17" t="s">
        <v>123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7" t="s">
        <v>80</v>
      </c>
      <c r="BK184" s="209">
        <f>ROUND(I184*H184,2)</f>
        <v>0</v>
      </c>
      <c r="BL184" s="17" t="s">
        <v>207</v>
      </c>
      <c r="BM184" s="208" t="s">
        <v>396</v>
      </c>
    </row>
    <row r="185" spans="1:51" s="13" customFormat="1" ht="12">
      <c r="A185" s="13"/>
      <c r="B185" s="210"/>
      <c r="C185" s="211"/>
      <c r="D185" s="212" t="s">
        <v>133</v>
      </c>
      <c r="E185" s="213" t="s">
        <v>19</v>
      </c>
      <c r="F185" s="214" t="s">
        <v>397</v>
      </c>
      <c r="G185" s="211"/>
      <c r="H185" s="215">
        <v>27.69</v>
      </c>
      <c r="I185" s="216"/>
      <c r="J185" s="211"/>
      <c r="K185" s="211"/>
      <c r="L185" s="217"/>
      <c r="M185" s="218"/>
      <c r="N185" s="219"/>
      <c r="O185" s="219"/>
      <c r="P185" s="219"/>
      <c r="Q185" s="219"/>
      <c r="R185" s="219"/>
      <c r="S185" s="219"/>
      <c r="T185" s="22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1" t="s">
        <v>133</v>
      </c>
      <c r="AU185" s="221" t="s">
        <v>82</v>
      </c>
      <c r="AV185" s="13" t="s">
        <v>82</v>
      </c>
      <c r="AW185" s="13" t="s">
        <v>36</v>
      </c>
      <c r="AX185" s="13" t="s">
        <v>75</v>
      </c>
      <c r="AY185" s="221" t="s">
        <v>123</v>
      </c>
    </row>
    <row r="186" spans="1:51" s="13" customFormat="1" ht="12">
      <c r="A186" s="13"/>
      <c r="B186" s="210"/>
      <c r="C186" s="211"/>
      <c r="D186" s="212" t="s">
        <v>133</v>
      </c>
      <c r="E186" s="213" t="s">
        <v>19</v>
      </c>
      <c r="F186" s="214" t="s">
        <v>398</v>
      </c>
      <c r="G186" s="211"/>
      <c r="H186" s="215">
        <v>27.25</v>
      </c>
      <c r="I186" s="216"/>
      <c r="J186" s="211"/>
      <c r="K186" s="211"/>
      <c r="L186" s="217"/>
      <c r="M186" s="218"/>
      <c r="N186" s="219"/>
      <c r="O186" s="219"/>
      <c r="P186" s="219"/>
      <c r="Q186" s="219"/>
      <c r="R186" s="219"/>
      <c r="S186" s="219"/>
      <c r="T186" s="22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1" t="s">
        <v>133</v>
      </c>
      <c r="AU186" s="221" t="s">
        <v>82</v>
      </c>
      <c r="AV186" s="13" t="s">
        <v>82</v>
      </c>
      <c r="AW186" s="13" t="s">
        <v>36</v>
      </c>
      <c r="AX186" s="13" t="s">
        <v>75</v>
      </c>
      <c r="AY186" s="221" t="s">
        <v>123</v>
      </c>
    </row>
    <row r="187" spans="1:51" s="14" customFormat="1" ht="12">
      <c r="A187" s="14"/>
      <c r="B187" s="232"/>
      <c r="C187" s="233"/>
      <c r="D187" s="212" t="s">
        <v>133</v>
      </c>
      <c r="E187" s="234" t="s">
        <v>19</v>
      </c>
      <c r="F187" s="235" t="s">
        <v>183</v>
      </c>
      <c r="G187" s="233"/>
      <c r="H187" s="236">
        <v>54.94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2" t="s">
        <v>133</v>
      </c>
      <c r="AU187" s="242" t="s">
        <v>82</v>
      </c>
      <c r="AV187" s="14" t="s">
        <v>131</v>
      </c>
      <c r="AW187" s="14" t="s">
        <v>36</v>
      </c>
      <c r="AX187" s="14" t="s">
        <v>80</v>
      </c>
      <c r="AY187" s="242" t="s">
        <v>123</v>
      </c>
    </row>
    <row r="188" spans="1:65" s="2" customFormat="1" ht="14.4" customHeight="1">
      <c r="A188" s="38"/>
      <c r="B188" s="39"/>
      <c r="C188" s="197" t="s">
        <v>399</v>
      </c>
      <c r="D188" s="197" t="s">
        <v>126</v>
      </c>
      <c r="E188" s="198" t="s">
        <v>400</v>
      </c>
      <c r="F188" s="199" t="s">
        <v>401</v>
      </c>
      <c r="G188" s="200" t="s">
        <v>129</v>
      </c>
      <c r="H188" s="201">
        <v>54.94</v>
      </c>
      <c r="I188" s="202"/>
      <c r="J188" s="203">
        <f>ROUND(I188*H188,2)</f>
        <v>0</v>
      </c>
      <c r="K188" s="199" t="s">
        <v>130</v>
      </c>
      <c r="L188" s="44"/>
      <c r="M188" s="204" t="s">
        <v>19</v>
      </c>
      <c r="N188" s="205" t="s">
        <v>46</v>
      </c>
      <c r="O188" s="84"/>
      <c r="P188" s="206">
        <f>O188*H188</f>
        <v>0</v>
      </c>
      <c r="Q188" s="206">
        <v>0.0002</v>
      </c>
      <c r="R188" s="206">
        <f>Q188*H188</f>
        <v>0.010988</v>
      </c>
      <c r="S188" s="206">
        <v>0</v>
      </c>
      <c r="T188" s="20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8" t="s">
        <v>207</v>
      </c>
      <c r="AT188" s="208" t="s">
        <v>126</v>
      </c>
      <c r="AU188" s="208" t="s">
        <v>82</v>
      </c>
      <c r="AY188" s="17" t="s">
        <v>123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7" t="s">
        <v>80</v>
      </c>
      <c r="BK188" s="209">
        <f>ROUND(I188*H188,2)</f>
        <v>0</v>
      </c>
      <c r="BL188" s="17" t="s">
        <v>207</v>
      </c>
      <c r="BM188" s="208" t="s">
        <v>402</v>
      </c>
    </row>
    <row r="189" spans="1:65" s="2" customFormat="1" ht="14.4" customHeight="1">
      <c r="A189" s="38"/>
      <c r="B189" s="39"/>
      <c r="C189" s="197" t="s">
        <v>403</v>
      </c>
      <c r="D189" s="197" t="s">
        <v>126</v>
      </c>
      <c r="E189" s="198" t="s">
        <v>404</v>
      </c>
      <c r="F189" s="199" t="s">
        <v>405</v>
      </c>
      <c r="G189" s="200" t="s">
        <v>129</v>
      </c>
      <c r="H189" s="201">
        <v>5.148</v>
      </c>
      <c r="I189" s="202"/>
      <c r="J189" s="203">
        <f>ROUND(I189*H189,2)</f>
        <v>0</v>
      </c>
      <c r="K189" s="199" t="s">
        <v>130</v>
      </c>
      <c r="L189" s="44"/>
      <c r="M189" s="204" t="s">
        <v>19</v>
      </c>
      <c r="N189" s="205" t="s">
        <v>46</v>
      </c>
      <c r="O189" s="84"/>
      <c r="P189" s="206">
        <f>O189*H189</f>
        <v>0</v>
      </c>
      <c r="Q189" s="206">
        <v>2E-05</v>
      </c>
      <c r="R189" s="206">
        <f>Q189*H189</f>
        <v>0.00010296</v>
      </c>
      <c r="S189" s="206">
        <v>0</v>
      </c>
      <c r="T189" s="20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8" t="s">
        <v>207</v>
      </c>
      <c r="AT189" s="208" t="s">
        <v>126</v>
      </c>
      <c r="AU189" s="208" t="s">
        <v>82</v>
      </c>
      <c r="AY189" s="17" t="s">
        <v>123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7" t="s">
        <v>80</v>
      </c>
      <c r="BK189" s="209">
        <f>ROUND(I189*H189,2)</f>
        <v>0</v>
      </c>
      <c r="BL189" s="17" t="s">
        <v>207</v>
      </c>
      <c r="BM189" s="208" t="s">
        <v>406</v>
      </c>
    </row>
    <row r="190" spans="1:51" s="13" customFormat="1" ht="12">
      <c r="A190" s="13"/>
      <c r="B190" s="210"/>
      <c r="C190" s="211"/>
      <c r="D190" s="212" t="s">
        <v>133</v>
      </c>
      <c r="E190" s="213" t="s">
        <v>19</v>
      </c>
      <c r="F190" s="214" t="s">
        <v>407</v>
      </c>
      <c r="G190" s="211"/>
      <c r="H190" s="215">
        <v>2.103</v>
      </c>
      <c r="I190" s="216"/>
      <c r="J190" s="211"/>
      <c r="K190" s="211"/>
      <c r="L190" s="217"/>
      <c r="M190" s="218"/>
      <c r="N190" s="219"/>
      <c r="O190" s="219"/>
      <c r="P190" s="219"/>
      <c r="Q190" s="219"/>
      <c r="R190" s="219"/>
      <c r="S190" s="219"/>
      <c r="T190" s="22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1" t="s">
        <v>133</v>
      </c>
      <c r="AU190" s="221" t="s">
        <v>82</v>
      </c>
      <c r="AV190" s="13" t="s">
        <v>82</v>
      </c>
      <c r="AW190" s="13" t="s">
        <v>36</v>
      </c>
      <c r="AX190" s="13" t="s">
        <v>75</v>
      </c>
      <c r="AY190" s="221" t="s">
        <v>123</v>
      </c>
    </row>
    <row r="191" spans="1:51" s="13" customFormat="1" ht="12">
      <c r="A191" s="13"/>
      <c r="B191" s="210"/>
      <c r="C191" s="211"/>
      <c r="D191" s="212" t="s">
        <v>133</v>
      </c>
      <c r="E191" s="213" t="s">
        <v>19</v>
      </c>
      <c r="F191" s="214" t="s">
        <v>408</v>
      </c>
      <c r="G191" s="211"/>
      <c r="H191" s="215">
        <v>3.045</v>
      </c>
      <c r="I191" s="216"/>
      <c r="J191" s="211"/>
      <c r="K191" s="211"/>
      <c r="L191" s="217"/>
      <c r="M191" s="218"/>
      <c r="N191" s="219"/>
      <c r="O191" s="219"/>
      <c r="P191" s="219"/>
      <c r="Q191" s="219"/>
      <c r="R191" s="219"/>
      <c r="S191" s="219"/>
      <c r="T191" s="22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1" t="s">
        <v>133</v>
      </c>
      <c r="AU191" s="221" t="s">
        <v>82</v>
      </c>
      <c r="AV191" s="13" t="s">
        <v>82</v>
      </c>
      <c r="AW191" s="13" t="s">
        <v>36</v>
      </c>
      <c r="AX191" s="13" t="s">
        <v>75</v>
      </c>
      <c r="AY191" s="221" t="s">
        <v>123</v>
      </c>
    </row>
    <row r="192" spans="1:51" s="14" customFormat="1" ht="12">
      <c r="A192" s="14"/>
      <c r="B192" s="232"/>
      <c r="C192" s="233"/>
      <c r="D192" s="212" t="s">
        <v>133</v>
      </c>
      <c r="E192" s="234" t="s">
        <v>19</v>
      </c>
      <c r="F192" s="235" t="s">
        <v>183</v>
      </c>
      <c r="G192" s="233"/>
      <c r="H192" s="236">
        <v>5.148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2" t="s">
        <v>133</v>
      </c>
      <c r="AU192" s="242" t="s">
        <v>82</v>
      </c>
      <c r="AV192" s="14" t="s">
        <v>131</v>
      </c>
      <c r="AW192" s="14" t="s">
        <v>36</v>
      </c>
      <c r="AX192" s="14" t="s">
        <v>80</v>
      </c>
      <c r="AY192" s="242" t="s">
        <v>123</v>
      </c>
    </row>
    <row r="193" spans="1:65" s="2" customFormat="1" ht="14.4" customHeight="1">
      <c r="A193" s="38"/>
      <c r="B193" s="39"/>
      <c r="C193" s="197" t="s">
        <v>409</v>
      </c>
      <c r="D193" s="197" t="s">
        <v>126</v>
      </c>
      <c r="E193" s="198" t="s">
        <v>410</v>
      </c>
      <c r="F193" s="199" t="s">
        <v>411</v>
      </c>
      <c r="G193" s="200" t="s">
        <v>129</v>
      </c>
      <c r="H193" s="201">
        <v>4</v>
      </c>
      <c r="I193" s="202"/>
      <c r="J193" s="203">
        <f>ROUND(I193*H193,2)</f>
        <v>0</v>
      </c>
      <c r="K193" s="199" t="s">
        <v>130</v>
      </c>
      <c r="L193" s="44"/>
      <c r="M193" s="204" t="s">
        <v>19</v>
      </c>
      <c r="N193" s="205" t="s">
        <v>46</v>
      </c>
      <c r="O193" s="84"/>
      <c r="P193" s="206">
        <f>O193*H193</f>
        <v>0</v>
      </c>
      <c r="Q193" s="206">
        <v>1E-05</v>
      </c>
      <c r="R193" s="206">
        <f>Q193*H193</f>
        <v>4E-05</v>
      </c>
      <c r="S193" s="206">
        <v>0</v>
      </c>
      <c r="T193" s="20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8" t="s">
        <v>207</v>
      </c>
      <c r="AT193" s="208" t="s">
        <v>126</v>
      </c>
      <c r="AU193" s="208" t="s">
        <v>82</v>
      </c>
      <c r="AY193" s="17" t="s">
        <v>123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7" t="s">
        <v>80</v>
      </c>
      <c r="BK193" s="209">
        <f>ROUND(I193*H193,2)</f>
        <v>0</v>
      </c>
      <c r="BL193" s="17" t="s">
        <v>207</v>
      </c>
      <c r="BM193" s="208" t="s">
        <v>412</v>
      </c>
    </row>
    <row r="194" spans="1:65" s="2" customFormat="1" ht="24.15" customHeight="1">
      <c r="A194" s="38"/>
      <c r="B194" s="39"/>
      <c r="C194" s="197" t="s">
        <v>413</v>
      </c>
      <c r="D194" s="197" t="s">
        <v>126</v>
      </c>
      <c r="E194" s="198" t="s">
        <v>414</v>
      </c>
      <c r="F194" s="199" t="s">
        <v>415</v>
      </c>
      <c r="G194" s="200" t="s">
        <v>129</v>
      </c>
      <c r="H194" s="201">
        <v>54.94</v>
      </c>
      <c r="I194" s="202"/>
      <c r="J194" s="203">
        <f>ROUND(I194*H194,2)</f>
        <v>0</v>
      </c>
      <c r="K194" s="199" t="s">
        <v>130</v>
      </c>
      <c r="L194" s="44"/>
      <c r="M194" s="204" t="s">
        <v>19</v>
      </c>
      <c r="N194" s="205" t="s">
        <v>46</v>
      </c>
      <c r="O194" s="84"/>
      <c r="P194" s="206">
        <f>O194*H194</f>
        <v>0</v>
      </c>
      <c r="Q194" s="206">
        <v>0.00026</v>
      </c>
      <c r="R194" s="206">
        <f>Q194*H194</f>
        <v>0.014284399999999997</v>
      </c>
      <c r="S194" s="206">
        <v>0</v>
      </c>
      <c r="T194" s="20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8" t="s">
        <v>207</v>
      </c>
      <c r="AT194" s="208" t="s">
        <v>126</v>
      </c>
      <c r="AU194" s="208" t="s">
        <v>82</v>
      </c>
      <c r="AY194" s="17" t="s">
        <v>123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7" t="s">
        <v>80</v>
      </c>
      <c r="BK194" s="209">
        <f>ROUND(I194*H194,2)</f>
        <v>0</v>
      </c>
      <c r="BL194" s="17" t="s">
        <v>207</v>
      </c>
      <c r="BM194" s="208" t="s">
        <v>416</v>
      </c>
    </row>
    <row r="195" spans="1:63" s="12" customFormat="1" ht="25.9" customHeight="1">
      <c r="A195" s="12"/>
      <c r="B195" s="181"/>
      <c r="C195" s="182"/>
      <c r="D195" s="183" t="s">
        <v>74</v>
      </c>
      <c r="E195" s="184" t="s">
        <v>417</v>
      </c>
      <c r="F195" s="184" t="s">
        <v>418</v>
      </c>
      <c r="G195" s="182"/>
      <c r="H195" s="182"/>
      <c r="I195" s="185"/>
      <c r="J195" s="186">
        <f>BK195</f>
        <v>0</v>
      </c>
      <c r="K195" s="182"/>
      <c r="L195" s="187"/>
      <c r="M195" s="188"/>
      <c r="N195" s="189"/>
      <c r="O195" s="189"/>
      <c r="P195" s="190">
        <f>SUM(P196:P201)</f>
        <v>0</v>
      </c>
      <c r="Q195" s="189"/>
      <c r="R195" s="190">
        <f>SUM(R196:R201)</f>
        <v>0</v>
      </c>
      <c r="S195" s="189"/>
      <c r="T195" s="191">
        <f>SUM(T196:T201)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92" t="s">
        <v>131</v>
      </c>
      <c r="AT195" s="193" t="s">
        <v>74</v>
      </c>
      <c r="AU195" s="193" t="s">
        <v>75</v>
      </c>
      <c r="AY195" s="192" t="s">
        <v>123</v>
      </c>
      <c r="BK195" s="194">
        <f>SUM(BK196:BK201)</f>
        <v>0</v>
      </c>
    </row>
    <row r="196" spans="1:65" s="2" customFormat="1" ht="14.4" customHeight="1">
      <c r="A196" s="38"/>
      <c r="B196" s="39"/>
      <c r="C196" s="197" t="s">
        <v>419</v>
      </c>
      <c r="D196" s="197" t="s">
        <v>126</v>
      </c>
      <c r="E196" s="198" t="s">
        <v>420</v>
      </c>
      <c r="F196" s="199" t="s">
        <v>421</v>
      </c>
      <c r="G196" s="200" t="s">
        <v>156</v>
      </c>
      <c r="H196" s="201">
        <v>1</v>
      </c>
      <c r="I196" s="202"/>
      <c r="J196" s="203">
        <f>ROUND(I196*H196,2)</f>
        <v>0</v>
      </c>
      <c r="K196" s="199" t="s">
        <v>190</v>
      </c>
      <c r="L196" s="44"/>
      <c r="M196" s="204" t="s">
        <v>19</v>
      </c>
      <c r="N196" s="205" t="s">
        <v>46</v>
      </c>
      <c r="O196" s="84"/>
      <c r="P196" s="206">
        <f>O196*H196</f>
        <v>0</v>
      </c>
      <c r="Q196" s="206">
        <v>0</v>
      </c>
      <c r="R196" s="206">
        <f>Q196*H196</f>
        <v>0</v>
      </c>
      <c r="S196" s="206">
        <v>0</v>
      </c>
      <c r="T196" s="20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8" t="s">
        <v>422</v>
      </c>
      <c r="AT196" s="208" t="s">
        <v>126</v>
      </c>
      <c r="AU196" s="208" t="s">
        <v>80</v>
      </c>
      <c r="AY196" s="17" t="s">
        <v>123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7" t="s">
        <v>80</v>
      </c>
      <c r="BK196" s="209">
        <f>ROUND(I196*H196,2)</f>
        <v>0</v>
      </c>
      <c r="BL196" s="17" t="s">
        <v>422</v>
      </c>
      <c r="BM196" s="208" t="s">
        <v>423</v>
      </c>
    </row>
    <row r="197" spans="1:47" s="2" customFormat="1" ht="12">
      <c r="A197" s="38"/>
      <c r="B197" s="39"/>
      <c r="C197" s="40"/>
      <c r="D197" s="212" t="s">
        <v>349</v>
      </c>
      <c r="E197" s="40"/>
      <c r="F197" s="243" t="s">
        <v>424</v>
      </c>
      <c r="G197" s="40"/>
      <c r="H197" s="40"/>
      <c r="I197" s="244"/>
      <c r="J197" s="40"/>
      <c r="K197" s="40"/>
      <c r="L197" s="44"/>
      <c r="M197" s="245"/>
      <c r="N197" s="246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349</v>
      </c>
      <c r="AU197" s="17" t="s">
        <v>80</v>
      </c>
    </row>
    <row r="198" spans="1:65" s="2" customFormat="1" ht="14.4" customHeight="1">
      <c r="A198" s="38"/>
      <c r="B198" s="39"/>
      <c r="C198" s="197" t="s">
        <v>425</v>
      </c>
      <c r="D198" s="197" t="s">
        <v>126</v>
      </c>
      <c r="E198" s="198" t="s">
        <v>426</v>
      </c>
      <c r="F198" s="199" t="s">
        <v>427</v>
      </c>
      <c r="G198" s="200" t="s">
        <v>156</v>
      </c>
      <c r="H198" s="201">
        <v>1</v>
      </c>
      <c r="I198" s="202"/>
      <c r="J198" s="203">
        <f>ROUND(I198*H198,2)</f>
        <v>0</v>
      </c>
      <c r="K198" s="199" t="s">
        <v>190</v>
      </c>
      <c r="L198" s="44"/>
      <c r="M198" s="204" t="s">
        <v>19</v>
      </c>
      <c r="N198" s="205" t="s">
        <v>46</v>
      </c>
      <c r="O198" s="84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422</v>
      </c>
      <c r="AT198" s="208" t="s">
        <v>126</v>
      </c>
      <c r="AU198" s="208" t="s">
        <v>80</v>
      </c>
      <c r="AY198" s="17" t="s">
        <v>123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7" t="s">
        <v>80</v>
      </c>
      <c r="BK198" s="209">
        <f>ROUND(I198*H198,2)</f>
        <v>0</v>
      </c>
      <c r="BL198" s="17" t="s">
        <v>422</v>
      </c>
      <c r="BM198" s="208" t="s">
        <v>428</v>
      </c>
    </row>
    <row r="199" spans="1:47" s="2" customFormat="1" ht="12">
      <c r="A199" s="38"/>
      <c r="B199" s="39"/>
      <c r="C199" s="40"/>
      <c r="D199" s="212" t="s">
        <v>349</v>
      </c>
      <c r="E199" s="40"/>
      <c r="F199" s="243" t="s">
        <v>429</v>
      </c>
      <c r="G199" s="40"/>
      <c r="H199" s="40"/>
      <c r="I199" s="244"/>
      <c r="J199" s="40"/>
      <c r="K199" s="40"/>
      <c r="L199" s="44"/>
      <c r="M199" s="245"/>
      <c r="N199" s="246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349</v>
      </c>
      <c r="AU199" s="17" t="s">
        <v>80</v>
      </c>
    </row>
    <row r="200" spans="1:65" s="2" customFormat="1" ht="14.4" customHeight="1">
      <c r="A200" s="38"/>
      <c r="B200" s="39"/>
      <c r="C200" s="197" t="s">
        <v>164</v>
      </c>
      <c r="D200" s="197" t="s">
        <v>126</v>
      </c>
      <c r="E200" s="198" t="s">
        <v>430</v>
      </c>
      <c r="F200" s="199" t="s">
        <v>431</v>
      </c>
      <c r="G200" s="200" t="s">
        <v>156</v>
      </c>
      <c r="H200" s="201">
        <v>1</v>
      </c>
      <c r="I200" s="202"/>
      <c r="J200" s="203">
        <f>ROUND(I200*H200,2)</f>
        <v>0</v>
      </c>
      <c r="K200" s="199" t="s">
        <v>190</v>
      </c>
      <c r="L200" s="44"/>
      <c r="M200" s="204" t="s">
        <v>19</v>
      </c>
      <c r="N200" s="205" t="s">
        <v>46</v>
      </c>
      <c r="O200" s="84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8" t="s">
        <v>422</v>
      </c>
      <c r="AT200" s="208" t="s">
        <v>126</v>
      </c>
      <c r="AU200" s="208" t="s">
        <v>80</v>
      </c>
      <c r="AY200" s="17" t="s">
        <v>123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7" t="s">
        <v>80</v>
      </c>
      <c r="BK200" s="209">
        <f>ROUND(I200*H200,2)</f>
        <v>0</v>
      </c>
      <c r="BL200" s="17" t="s">
        <v>422</v>
      </c>
      <c r="BM200" s="208" t="s">
        <v>432</v>
      </c>
    </row>
    <row r="201" spans="1:47" s="2" customFormat="1" ht="12">
      <c r="A201" s="38"/>
      <c r="B201" s="39"/>
      <c r="C201" s="40"/>
      <c r="D201" s="212" t="s">
        <v>349</v>
      </c>
      <c r="E201" s="40"/>
      <c r="F201" s="243" t="s">
        <v>433</v>
      </c>
      <c r="G201" s="40"/>
      <c r="H201" s="40"/>
      <c r="I201" s="244"/>
      <c r="J201" s="40"/>
      <c r="K201" s="40"/>
      <c r="L201" s="44"/>
      <c r="M201" s="247"/>
      <c r="N201" s="248"/>
      <c r="O201" s="249"/>
      <c r="P201" s="249"/>
      <c r="Q201" s="249"/>
      <c r="R201" s="249"/>
      <c r="S201" s="249"/>
      <c r="T201" s="250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349</v>
      </c>
      <c r="AU201" s="17" t="s">
        <v>80</v>
      </c>
    </row>
    <row r="202" spans="1:31" s="2" customFormat="1" ht="6.95" customHeight="1">
      <c r="A202" s="38"/>
      <c r="B202" s="59"/>
      <c r="C202" s="60"/>
      <c r="D202" s="60"/>
      <c r="E202" s="60"/>
      <c r="F202" s="60"/>
      <c r="G202" s="60"/>
      <c r="H202" s="60"/>
      <c r="I202" s="60"/>
      <c r="J202" s="60"/>
      <c r="K202" s="60"/>
      <c r="L202" s="44"/>
      <c r="M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</row>
  </sheetData>
  <sheetProtection password="CC35" sheet="1" objects="1" scenarios="1" formatColumns="0" formatRows="0" autoFilter="0"/>
  <autoFilter ref="C91:K201"/>
  <mergeCells count="6">
    <mergeCell ref="E7:H7"/>
    <mergeCell ref="E16:H16"/>
    <mergeCell ref="E25:H25"/>
    <mergeCell ref="E46:H46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5" customFormat="1" ht="45" customHeight="1">
      <c r="B3" s="255"/>
      <c r="C3" s="256" t="s">
        <v>434</v>
      </c>
      <c r="D3" s="256"/>
      <c r="E3" s="256"/>
      <c r="F3" s="256"/>
      <c r="G3" s="256"/>
      <c r="H3" s="256"/>
      <c r="I3" s="256"/>
      <c r="J3" s="256"/>
      <c r="K3" s="257"/>
    </row>
    <row r="4" spans="2:11" s="1" customFormat="1" ht="25.5" customHeight="1">
      <c r="B4" s="258"/>
      <c r="C4" s="259" t="s">
        <v>435</v>
      </c>
      <c r="D4" s="259"/>
      <c r="E4" s="259"/>
      <c r="F4" s="259"/>
      <c r="G4" s="259"/>
      <c r="H4" s="259"/>
      <c r="I4" s="259"/>
      <c r="J4" s="259"/>
      <c r="K4" s="260"/>
    </row>
    <row r="5" spans="2:11" s="1" customFormat="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8"/>
      <c r="C6" s="262" t="s">
        <v>436</v>
      </c>
      <c r="D6" s="262"/>
      <c r="E6" s="262"/>
      <c r="F6" s="262"/>
      <c r="G6" s="262"/>
      <c r="H6" s="262"/>
      <c r="I6" s="262"/>
      <c r="J6" s="262"/>
      <c r="K6" s="260"/>
    </row>
    <row r="7" spans="2:11" s="1" customFormat="1" ht="15" customHeight="1">
      <c r="B7" s="263"/>
      <c r="C7" s="262" t="s">
        <v>437</v>
      </c>
      <c r="D7" s="262"/>
      <c r="E7" s="262"/>
      <c r="F7" s="262"/>
      <c r="G7" s="262"/>
      <c r="H7" s="262"/>
      <c r="I7" s="262"/>
      <c r="J7" s="262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262" t="s">
        <v>438</v>
      </c>
      <c r="D9" s="262"/>
      <c r="E9" s="262"/>
      <c r="F9" s="262"/>
      <c r="G9" s="262"/>
      <c r="H9" s="262"/>
      <c r="I9" s="262"/>
      <c r="J9" s="262"/>
      <c r="K9" s="260"/>
    </row>
    <row r="10" spans="2:11" s="1" customFormat="1" ht="15" customHeight="1">
      <c r="B10" s="263"/>
      <c r="C10" s="262"/>
      <c r="D10" s="262" t="s">
        <v>439</v>
      </c>
      <c r="E10" s="262"/>
      <c r="F10" s="262"/>
      <c r="G10" s="262"/>
      <c r="H10" s="262"/>
      <c r="I10" s="262"/>
      <c r="J10" s="262"/>
      <c r="K10" s="260"/>
    </row>
    <row r="11" spans="2:11" s="1" customFormat="1" ht="15" customHeight="1">
      <c r="B11" s="263"/>
      <c r="C11" s="264"/>
      <c r="D11" s="262" t="s">
        <v>440</v>
      </c>
      <c r="E11" s="262"/>
      <c r="F11" s="262"/>
      <c r="G11" s="262"/>
      <c r="H11" s="262"/>
      <c r="I11" s="262"/>
      <c r="J11" s="262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441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262" t="s">
        <v>442</v>
      </c>
      <c r="E15" s="262"/>
      <c r="F15" s="262"/>
      <c r="G15" s="262"/>
      <c r="H15" s="262"/>
      <c r="I15" s="262"/>
      <c r="J15" s="262"/>
      <c r="K15" s="260"/>
    </row>
    <row r="16" spans="2:11" s="1" customFormat="1" ht="15" customHeight="1">
      <c r="B16" s="263"/>
      <c r="C16" s="264"/>
      <c r="D16" s="262" t="s">
        <v>443</v>
      </c>
      <c r="E16" s="262"/>
      <c r="F16" s="262"/>
      <c r="G16" s="262"/>
      <c r="H16" s="262"/>
      <c r="I16" s="262"/>
      <c r="J16" s="262"/>
      <c r="K16" s="260"/>
    </row>
    <row r="17" spans="2:11" s="1" customFormat="1" ht="15" customHeight="1">
      <c r="B17" s="263"/>
      <c r="C17" s="264"/>
      <c r="D17" s="262" t="s">
        <v>444</v>
      </c>
      <c r="E17" s="262"/>
      <c r="F17" s="262"/>
      <c r="G17" s="262"/>
      <c r="H17" s="262"/>
      <c r="I17" s="262"/>
      <c r="J17" s="262"/>
      <c r="K17" s="260"/>
    </row>
    <row r="18" spans="2:11" s="1" customFormat="1" ht="15" customHeight="1">
      <c r="B18" s="263"/>
      <c r="C18" s="264"/>
      <c r="D18" s="264"/>
      <c r="E18" s="266" t="s">
        <v>79</v>
      </c>
      <c r="F18" s="262" t="s">
        <v>445</v>
      </c>
      <c r="G18" s="262"/>
      <c r="H18" s="262"/>
      <c r="I18" s="262"/>
      <c r="J18" s="262"/>
      <c r="K18" s="260"/>
    </row>
    <row r="19" spans="2:11" s="1" customFormat="1" ht="15" customHeight="1">
      <c r="B19" s="263"/>
      <c r="C19" s="264"/>
      <c r="D19" s="264"/>
      <c r="E19" s="266" t="s">
        <v>446</v>
      </c>
      <c r="F19" s="262" t="s">
        <v>447</v>
      </c>
      <c r="G19" s="262"/>
      <c r="H19" s="262"/>
      <c r="I19" s="262"/>
      <c r="J19" s="262"/>
      <c r="K19" s="260"/>
    </row>
    <row r="20" spans="2:11" s="1" customFormat="1" ht="15" customHeight="1">
      <c r="B20" s="263"/>
      <c r="C20" s="264"/>
      <c r="D20" s="264"/>
      <c r="E20" s="266" t="s">
        <v>448</v>
      </c>
      <c r="F20" s="262" t="s">
        <v>449</v>
      </c>
      <c r="G20" s="262"/>
      <c r="H20" s="262"/>
      <c r="I20" s="262"/>
      <c r="J20" s="262"/>
      <c r="K20" s="260"/>
    </row>
    <row r="21" spans="2:11" s="1" customFormat="1" ht="15" customHeight="1">
      <c r="B21" s="263"/>
      <c r="C21" s="264"/>
      <c r="D21" s="264"/>
      <c r="E21" s="266" t="s">
        <v>450</v>
      </c>
      <c r="F21" s="262" t="s">
        <v>451</v>
      </c>
      <c r="G21" s="262"/>
      <c r="H21" s="262"/>
      <c r="I21" s="262"/>
      <c r="J21" s="262"/>
      <c r="K21" s="260"/>
    </row>
    <row r="22" spans="2:11" s="1" customFormat="1" ht="15" customHeight="1">
      <c r="B22" s="263"/>
      <c r="C22" s="264"/>
      <c r="D22" s="264"/>
      <c r="E22" s="266" t="s">
        <v>417</v>
      </c>
      <c r="F22" s="262" t="s">
        <v>452</v>
      </c>
      <c r="G22" s="262"/>
      <c r="H22" s="262"/>
      <c r="I22" s="262"/>
      <c r="J22" s="262"/>
      <c r="K22" s="260"/>
    </row>
    <row r="23" spans="2:11" s="1" customFormat="1" ht="15" customHeight="1">
      <c r="B23" s="263"/>
      <c r="C23" s="264"/>
      <c r="D23" s="264"/>
      <c r="E23" s="266" t="s">
        <v>453</v>
      </c>
      <c r="F23" s="262" t="s">
        <v>454</v>
      </c>
      <c r="G23" s="262"/>
      <c r="H23" s="262"/>
      <c r="I23" s="262"/>
      <c r="J23" s="262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262" t="s">
        <v>455</v>
      </c>
      <c r="D25" s="262"/>
      <c r="E25" s="262"/>
      <c r="F25" s="262"/>
      <c r="G25" s="262"/>
      <c r="H25" s="262"/>
      <c r="I25" s="262"/>
      <c r="J25" s="262"/>
      <c r="K25" s="260"/>
    </row>
    <row r="26" spans="2:11" s="1" customFormat="1" ht="15" customHeight="1">
      <c r="B26" s="263"/>
      <c r="C26" s="262" t="s">
        <v>456</v>
      </c>
      <c r="D26" s="262"/>
      <c r="E26" s="262"/>
      <c r="F26" s="262"/>
      <c r="G26" s="262"/>
      <c r="H26" s="262"/>
      <c r="I26" s="262"/>
      <c r="J26" s="262"/>
      <c r="K26" s="260"/>
    </row>
    <row r="27" spans="2:11" s="1" customFormat="1" ht="15" customHeight="1">
      <c r="B27" s="263"/>
      <c r="C27" s="262"/>
      <c r="D27" s="262" t="s">
        <v>457</v>
      </c>
      <c r="E27" s="262"/>
      <c r="F27" s="262"/>
      <c r="G27" s="262"/>
      <c r="H27" s="262"/>
      <c r="I27" s="262"/>
      <c r="J27" s="262"/>
      <c r="K27" s="260"/>
    </row>
    <row r="28" spans="2:11" s="1" customFormat="1" ht="15" customHeight="1">
      <c r="B28" s="263"/>
      <c r="C28" s="264"/>
      <c r="D28" s="262" t="s">
        <v>458</v>
      </c>
      <c r="E28" s="262"/>
      <c r="F28" s="262"/>
      <c r="G28" s="262"/>
      <c r="H28" s="262"/>
      <c r="I28" s="262"/>
      <c r="J28" s="262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262" t="s">
        <v>459</v>
      </c>
      <c r="E30" s="262"/>
      <c r="F30" s="262"/>
      <c r="G30" s="262"/>
      <c r="H30" s="262"/>
      <c r="I30" s="262"/>
      <c r="J30" s="262"/>
      <c r="K30" s="260"/>
    </row>
    <row r="31" spans="2:11" s="1" customFormat="1" ht="15" customHeight="1">
      <c r="B31" s="263"/>
      <c r="C31" s="264"/>
      <c r="D31" s="262" t="s">
        <v>460</v>
      </c>
      <c r="E31" s="262"/>
      <c r="F31" s="262"/>
      <c r="G31" s="262"/>
      <c r="H31" s="262"/>
      <c r="I31" s="262"/>
      <c r="J31" s="262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262" t="s">
        <v>461</v>
      </c>
      <c r="E33" s="262"/>
      <c r="F33" s="262"/>
      <c r="G33" s="262"/>
      <c r="H33" s="262"/>
      <c r="I33" s="262"/>
      <c r="J33" s="262"/>
      <c r="K33" s="260"/>
    </row>
    <row r="34" spans="2:11" s="1" customFormat="1" ht="15" customHeight="1">
      <c r="B34" s="263"/>
      <c r="C34" s="264"/>
      <c r="D34" s="262" t="s">
        <v>462</v>
      </c>
      <c r="E34" s="262"/>
      <c r="F34" s="262"/>
      <c r="G34" s="262"/>
      <c r="H34" s="262"/>
      <c r="I34" s="262"/>
      <c r="J34" s="262"/>
      <c r="K34" s="260"/>
    </row>
    <row r="35" spans="2:11" s="1" customFormat="1" ht="15" customHeight="1">
      <c r="B35" s="263"/>
      <c r="C35" s="264"/>
      <c r="D35" s="262" t="s">
        <v>463</v>
      </c>
      <c r="E35" s="262"/>
      <c r="F35" s="262"/>
      <c r="G35" s="262"/>
      <c r="H35" s="262"/>
      <c r="I35" s="262"/>
      <c r="J35" s="262"/>
      <c r="K35" s="260"/>
    </row>
    <row r="36" spans="2:11" s="1" customFormat="1" ht="15" customHeight="1">
      <c r="B36" s="263"/>
      <c r="C36" s="264"/>
      <c r="D36" s="262"/>
      <c r="E36" s="265" t="s">
        <v>109</v>
      </c>
      <c r="F36" s="262"/>
      <c r="G36" s="262" t="s">
        <v>464</v>
      </c>
      <c r="H36" s="262"/>
      <c r="I36" s="262"/>
      <c r="J36" s="262"/>
      <c r="K36" s="260"/>
    </row>
    <row r="37" spans="2:11" s="1" customFormat="1" ht="30.75" customHeight="1">
      <c r="B37" s="263"/>
      <c r="C37" s="264"/>
      <c r="D37" s="262"/>
      <c r="E37" s="265" t="s">
        <v>465</v>
      </c>
      <c r="F37" s="262"/>
      <c r="G37" s="262" t="s">
        <v>466</v>
      </c>
      <c r="H37" s="262"/>
      <c r="I37" s="262"/>
      <c r="J37" s="262"/>
      <c r="K37" s="260"/>
    </row>
    <row r="38" spans="2:11" s="1" customFormat="1" ht="15" customHeight="1">
      <c r="B38" s="263"/>
      <c r="C38" s="264"/>
      <c r="D38" s="262"/>
      <c r="E38" s="265" t="s">
        <v>56</v>
      </c>
      <c r="F38" s="262"/>
      <c r="G38" s="262" t="s">
        <v>467</v>
      </c>
      <c r="H38" s="262"/>
      <c r="I38" s="262"/>
      <c r="J38" s="262"/>
      <c r="K38" s="260"/>
    </row>
    <row r="39" spans="2:11" s="1" customFormat="1" ht="15" customHeight="1">
      <c r="B39" s="263"/>
      <c r="C39" s="264"/>
      <c r="D39" s="262"/>
      <c r="E39" s="265" t="s">
        <v>57</v>
      </c>
      <c r="F39" s="262"/>
      <c r="G39" s="262" t="s">
        <v>468</v>
      </c>
      <c r="H39" s="262"/>
      <c r="I39" s="262"/>
      <c r="J39" s="262"/>
      <c r="K39" s="260"/>
    </row>
    <row r="40" spans="2:11" s="1" customFormat="1" ht="15" customHeight="1">
      <c r="B40" s="263"/>
      <c r="C40" s="264"/>
      <c r="D40" s="262"/>
      <c r="E40" s="265" t="s">
        <v>110</v>
      </c>
      <c r="F40" s="262"/>
      <c r="G40" s="262" t="s">
        <v>469</v>
      </c>
      <c r="H40" s="262"/>
      <c r="I40" s="262"/>
      <c r="J40" s="262"/>
      <c r="K40" s="260"/>
    </row>
    <row r="41" spans="2:11" s="1" customFormat="1" ht="15" customHeight="1">
      <c r="B41" s="263"/>
      <c r="C41" s="264"/>
      <c r="D41" s="262"/>
      <c r="E41" s="265" t="s">
        <v>111</v>
      </c>
      <c r="F41" s="262"/>
      <c r="G41" s="262" t="s">
        <v>470</v>
      </c>
      <c r="H41" s="262"/>
      <c r="I41" s="262"/>
      <c r="J41" s="262"/>
      <c r="K41" s="260"/>
    </row>
    <row r="42" spans="2:11" s="1" customFormat="1" ht="15" customHeight="1">
      <c r="B42" s="263"/>
      <c r="C42" s="264"/>
      <c r="D42" s="262"/>
      <c r="E42" s="265" t="s">
        <v>471</v>
      </c>
      <c r="F42" s="262"/>
      <c r="G42" s="262" t="s">
        <v>472</v>
      </c>
      <c r="H42" s="262"/>
      <c r="I42" s="262"/>
      <c r="J42" s="262"/>
      <c r="K42" s="260"/>
    </row>
    <row r="43" spans="2:11" s="1" customFormat="1" ht="15" customHeight="1">
      <c r="B43" s="263"/>
      <c r="C43" s="264"/>
      <c r="D43" s="262"/>
      <c r="E43" s="265"/>
      <c r="F43" s="262"/>
      <c r="G43" s="262" t="s">
        <v>473</v>
      </c>
      <c r="H43" s="262"/>
      <c r="I43" s="262"/>
      <c r="J43" s="262"/>
      <c r="K43" s="260"/>
    </row>
    <row r="44" spans="2:11" s="1" customFormat="1" ht="15" customHeight="1">
      <c r="B44" s="263"/>
      <c r="C44" s="264"/>
      <c r="D44" s="262"/>
      <c r="E44" s="265" t="s">
        <v>474</v>
      </c>
      <c r="F44" s="262"/>
      <c r="G44" s="262" t="s">
        <v>475</v>
      </c>
      <c r="H44" s="262"/>
      <c r="I44" s="262"/>
      <c r="J44" s="262"/>
      <c r="K44" s="260"/>
    </row>
    <row r="45" spans="2:11" s="1" customFormat="1" ht="15" customHeight="1">
      <c r="B45" s="263"/>
      <c r="C45" s="264"/>
      <c r="D45" s="262"/>
      <c r="E45" s="265" t="s">
        <v>113</v>
      </c>
      <c r="F45" s="262"/>
      <c r="G45" s="262" t="s">
        <v>476</v>
      </c>
      <c r="H45" s="262"/>
      <c r="I45" s="262"/>
      <c r="J45" s="262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262" t="s">
        <v>477</v>
      </c>
      <c r="E47" s="262"/>
      <c r="F47" s="262"/>
      <c r="G47" s="262"/>
      <c r="H47" s="262"/>
      <c r="I47" s="262"/>
      <c r="J47" s="262"/>
      <c r="K47" s="260"/>
    </row>
    <row r="48" spans="2:11" s="1" customFormat="1" ht="15" customHeight="1">
      <c r="B48" s="263"/>
      <c r="C48" s="264"/>
      <c r="D48" s="264"/>
      <c r="E48" s="262" t="s">
        <v>478</v>
      </c>
      <c r="F48" s="262"/>
      <c r="G48" s="262"/>
      <c r="H48" s="262"/>
      <c r="I48" s="262"/>
      <c r="J48" s="262"/>
      <c r="K48" s="260"/>
    </row>
    <row r="49" spans="2:11" s="1" customFormat="1" ht="15" customHeight="1">
      <c r="B49" s="263"/>
      <c r="C49" s="264"/>
      <c r="D49" s="264"/>
      <c r="E49" s="262" t="s">
        <v>479</v>
      </c>
      <c r="F49" s="262"/>
      <c r="G49" s="262"/>
      <c r="H49" s="262"/>
      <c r="I49" s="262"/>
      <c r="J49" s="262"/>
      <c r="K49" s="260"/>
    </row>
    <row r="50" spans="2:11" s="1" customFormat="1" ht="15" customHeight="1">
      <c r="B50" s="263"/>
      <c r="C50" s="264"/>
      <c r="D50" s="264"/>
      <c r="E50" s="262" t="s">
        <v>480</v>
      </c>
      <c r="F50" s="262"/>
      <c r="G50" s="262"/>
      <c r="H50" s="262"/>
      <c r="I50" s="262"/>
      <c r="J50" s="262"/>
      <c r="K50" s="260"/>
    </row>
    <row r="51" spans="2:11" s="1" customFormat="1" ht="15" customHeight="1">
      <c r="B51" s="263"/>
      <c r="C51" s="264"/>
      <c r="D51" s="262" t="s">
        <v>481</v>
      </c>
      <c r="E51" s="262"/>
      <c r="F51" s="262"/>
      <c r="G51" s="262"/>
      <c r="H51" s="262"/>
      <c r="I51" s="262"/>
      <c r="J51" s="262"/>
      <c r="K51" s="260"/>
    </row>
    <row r="52" spans="2:11" s="1" customFormat="1" ht="25.5" customHeight="1">
      <c r="B52" s="258"/>
      <c r="C52" s="259" t="s">
        <v>482</v>
      </c>
      <c r="D52" s="259"/>
      <c r="E52" s="259"/>
      <c r="F52" s="259"/>
      <c r="G52" s="259"/>
      <c r="H52" s="259"/>
      <c r="I52" s="259"/>
      <c r="J52" s="259"/>
      <c r="K52" s="260"/>
    </row>
    <row r="53" spans="2:11" s="1" customFormat="1" ht="5.25" customHeight="1">
      <c r="B53" s="258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8"/>
      <c r="C54" s="262" t="s">
        <v>483</v>
      </c>
      <c r="D54" s="262"/>
      <c r="E54" s="262"/>
      <c r="F54" s="262"/>
      <c r="G54" s="262"/>
      <c r="H54" s="262"/>
      <c r="I54" s="262"/>
      <c r="J54" s="262"/>
      <c r="K54" s="260"/>
    </row>
    <row r="55" spans="2:11" s="1" customFormat="1" ht="15" customHeight="1">
      <c r="B55" s="258"/>
      <c r="C55" s="262" t="s">
        <v>484</v>
      </c>
      <c r="D55" s="262"/>
      <c r="E55" s="262"/>
      <c r="F55" s="262"/>
      <c r="G55" s="262"/>
      <c r="H55" s="262"/>
      <c r="I55" s="262"/>
      <c r="J55" s="262"/>
      <c r="K55" s="260"/>
    </row>
    <row r="56" spans="2:11" s="1" customFormat="1" ht="12.75" customHeight="1">
      <c r="B56" s="258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8"/>
      <c r="C57" s="262" t="s">
        <v>485</v>
      </c>
      <c r="D57" s="262"/>
      <c r="E57" s="262"/>
      <c r="F57" s="262"/>
      <c r="G57" s="262"/>
      <c r="H57" s="262"/>
      <c r="I57" s="262"/>
      <c r="J57" s="262"/>
      <c r="K57" s="260"/>
    </row>
    <row r="58" spans="2:11" s="1" customFormat="1" ht="15" customHeight="1">
      <c r="B58" s="258"/>
      <c r="C58" s="264"/>
      <c r="D58" s="262" t="s">
        <v>486</v>
      </c>
      <c r="E58" s="262"/>
      <c r="F58" s="262"/>
      <c r="G58" s="262"/>
      <c r="H58" s="262"/>
      <c r="I58" s="262"/>
      <c r="J58" s="262"/>
      <c r="K58" s="260"/>
    </row>
    <row r="59" spans="2:11" s="1" customFormat="1" ht="15" customHeight="1">
      <c r="B59" s="258"/>
      <c r="C59" s="264"/>
      <c r="D59" s="262" t="s">
        <v>487</v>
      </c>
      <c r="E59" s="262"/>
      <c r="F59" s="262"/>
      <c r="G59" s="262"/>
      <c r="H59" s="262"/>
      <c r="I59" s="262"/>
      <c r="J59" s="262"/>
      <c r="K59" s="260"/>
    </row>
    <row r="60" spans="2:11" s="1" customFormat="1" ht="15" customHeight="1">
      <c r="B60" s="258"/>
      <c r="C60" s="264"/>
      <c r="D60" s="262" t="s">
        <v>488</v>
      </c>
      <c r="E60" s="262"/>
      <c r="F60" s="262"/>
      <c r="G60" s="262"/>
      <c r="H60" s="262"/>
      <c r="I60" s="262"/>
      <c r="J60" s="262"/>
      <c r="K60" s="260"/>
    </row>
    <row r="61" spans="2:11" s="1" customFormat="1" ht="15" customHeight="1">
      <c r="B61" s="258"/>
      <c r="C61" s="264"/>
      <c r="D61" s="262" t="s">
        <v>489</v>
      </c>
      <c r="E61" s="262"/>
      <c r="F61" s="262"/>
      <c r="G61" s="262"/>
      <c r="H61" s="262"/>
      <c r="I61" s="262"/>
      <c r="J61" s="262"/>
      <c r="K61" s="260"/>
    </row>
    <row r="62" spans="2:11" s="1" customFormat="1" ht="15" customHeight="1">
      <c r="B62" s="258"/>
      <c r="C62" s="264"/>
      <c r="D62" s="267" t="s">
        <v>490</v>
      </c>
      <c r="E62" s="267"/>
      <c r="F62" s="267"/>
      <c r="G62" s="267"/>
      <c r="H62" s="267"/>
      <c r="I62" s="267"/>
      <c r="J62" s="267"/>
      <c r="K62" s="260"/>
    </row>
    <row r="63" spans="2:11" s="1" customFormat="1" ht="15" customHeight="1">
      <c r="B63" s="258"/>
      <c r="C63" s="264"/>
      <c r="D63" s="262" t="s">
        <v>491</v>
      </c>
      <c r="E63" s="262"/>
      <c r="F63" s="262"/>
      <c r="G63" s="262"/>
      <c r="H63" s="262"/>
      <c r="I63" s="262"/>
      <c r="J63" s="262"/>
      <c r="K63" s="260"/>
    </row>
    <row r="64" spans="2:11" s="1" customFormat="1" ht="12.75" customHeight="1">
      <c r="B64" s="258"/>
      <c r="C64" s="264"/>
      <c r="D64" s="264"/>
      <c r="E64" s="268"/>
      <c r="F64" s="264"/>
      <c r="G64" s="264"/>
      <c r="H64" s="264"/>
      <c r="I64" s="264"/>
      <c r="J64" s="264"/>
      <c r="K64" s="260"/>
    </row>
    <row r="65" spans="2:11" s="1" customFormat="1" ht="15" customHeight="1">
      <c r="B65" s="258"/>
      <c r="C65" s="264"/>
      <c r="D65" s="262" t="s">
        <v>492</v>
      </c>
      <c r="E65" s="262"/>
      <c r="F65" s="262"/>
      <c r="G65" s="262"/>
      <c r="H65" s="262"/>
      <c r="I65" s="262"/>
      <c r="J65" s="262"/>
      <c r="K65" s="260"/>
    </row>
    <row r="66" spans="2:11" s="1" customFormat="1" ht="15" customHeight="1">
      <c r="B66" s="258"/>
      <c r="C66" s="264"/>
      <c r="D66" s="267" t="s">
        <v>493</v>
      </c>
      <c r="E66" s="267"/>
      <c r="F66" s="267"/>
      <c r="G66" s="267"/>
      <c r="H66" s="267"/>
      <c r="I66" s="267"/>
      <c r="J66" s="267"/>
      <c r="K66" s="260"/>
    </row>
    <row r="67" spans="2:11" s="1" customFormat="1" ht="15" customHeight="1">
      <c r="B67" s="258"/>
      <c r="C67" s="264"/>
      <c r="D67" s="262" t="s">
        <v>494</v>
      </c>
      <c r="E67" s="262"/>
      <c r="F67" s="262"/>
      <c r="G67" s="262"/>
      <c r="H67" s="262"/>
      <c r="I67" s="262"/>
      <c r="J67" s="262"/>
      <c r="K67" s="260"/>
    </row>
    <row r="68" spans="2:11" s="1" customFormat="1" ht="15" customHeight="1">
      <c r="B68" s="258"/>
      <c r="C68" s="264"/>
      <c r="D68" s="262" t="s">
        <v>495</v>
      </c>
      <c r="E68" s="262"/>
      <c r="F68" s="262"/>
      <c r="G68" s="262"/>
      <c r="H68" s="262"/>
      <c r="I68" s="262"/>
      <c r="J68" s="262"/>
      <c r="K68" s="260"/>
    </row>
    <row r="69" spans="2:11" s="1" customFormat="1" ht="15" customHeight="1">
      <c r="B69" s="258"/>
      <c r="C69" s="264"/>
      <c r="D69" s="262" t="s">
        <v>496</v>
      </c>
      <c r="E69" s="262"/>
      <c r="F69" s="262"/>
      <c r="G69" s="262"/>
      <c r="H69" s="262"/>
      <c r="I69" s="262"/>
      <c r="J69" s="262"/>
      <c r="K69" s="260"/>
    </row>
    <row r="70" spans="2:11" s="1" customFormat="1" ht="15" customHeight="1">
      <c r="B70" s="258"/>
      <c r="C70" s="264"/>
      <c r="D70" s="262" t="s">
        <v>497</v>
      </c>
      <c r="E70" s="262"/>
      <c r="F70" s="262"/>
      <c r="G70" s="262"/>
      <c r="H70" s="262"/>
      <c r="I70" s="262"/>
      <c r="J70" s="262"/>
      <c r="K70" s="260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278" t="s">
        <v>498</v>
      </c>
      <c r="D75" s="278"/>
      <c r="E75" s="278"/>
      <c r="F75" s="278"/>
      <c r="G75" s="278"/>
      <c r="H75" s="278"/>
      <c r="I75" s="278"/>
      <c r="J75" s="278"/>
      <c r="K75" s="279"/>
    </row>
    <row r="76" spans="2:11" s="1" customFormat="1" ht="17.25" customHeight="1">
      <c r="B76" s="277"/>
      <c r="C76" s="280" t="s">
        <v>499</v>
      </c>
      <c r="D76" s="280"/>
      <c r="E76" s="280"/>
      <c r="F76" s="280" t="s">
        <v>500</v>
      </c>
      <c r="G76" s="281"/>
      <c r="H76" s="280" t="s">
        <v>57</v>
      </c>
      <c r="I76" s="280" t="s">
        <v>60</v>
      </c>
      <c r="J76" s="280" t="s">
        <v>501</v>
      </c>
      <c r="K76" s="279"/>
    </row>
    <row r="77" spans="2:11" s="1" customFormat="1" ht="17.25" customHeight="1">
      <c r="B77" s="277"/>
      <c r="C77" s="282" t="s">
        <v>502</v>
      </c>
      <c r="D77" s="282"/>
      <c r="E77" s="282"/>
      <c r="F77" s="283" t="s">
        <v>503</v>
      </c>
      <c r="G77" s="284"/>
      <c r="H77" s="282"/>
      <c r="I77" s="282"/>
      <c r="J77" s="282" t="s">
        <v>504</v>
      </c>
      <c r="K77" s="279"/>
    </row>
    <row r="78" spans="2:11" s="1" customFormat="1" ht="5.25" customHeight="1">
      <c r="B78" s="277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7"/>
      <c r="C79" s="265" t="s">
        <v>56</v>
      </c>
      <c r="D79" s="287"/>
      <c r="E79" s="287"/>
      <c r="F79" s="288" t="s">
        <v>505</v>
      </c>
      <c r="G79" s="289"/>
      <c r="H79" s="265" t="s">
        <v>506</v>
      </c>
      <c r="I79" s="265" t="s">
        <v>507</v>
      </c>
      <c r="J79" s="265">
        <v>20</v>
      </c>
      <c r="K79" s="279"/>
    </row>
    <row r="80" spans="2:11" s="1" customFormat="1" ht="15" customHeight="1">
      <c r="B80" s="277"/>
      <c r="C80" s="265" t="s">
        <v>508</v>
      </c>
      <c r="D80" s="265"/>
      <c r="E80" s="265"/>
      <c r="F80" s="288" t="s">
        <v>505</v>
      </c>
      <c r="G80" s="289"/>
      <c r="H80" s="265" t="s">
        <v>509</v>
      </c>
      <c r="I80" s="265" t="s">
        <v>507</v>
      </c>
      <c r="J80" s="265">
        <v>120</v>
      </c>
      <c r="K80" s="279"/>
    </row>
    <row r="81" spans="2:11" s="1" customFormat="1" ht="15" customHeight="1">
      <c r="B81" s="290"/>
      <c r="C81" s="265" t="s">
        <v>510</v>
      </c>
      <c r="D81" s="265"/>
      <c r="E81" s="265"/>
      <c r="F81" s="288" t="s">
        <v>511</v>
      </c>
      <c r="G81" s="289"/>
      <c r="H81" s="265" t="s">
        <v>512</v>
      </c>
      <c r="I81" s="265" t="s">
        <v>507</v>
      </c>
      <c r="J81" s="265">
        <v>50</v>
      </c>
      <c r="K81" s="279"/>
    </row>
    <row r="82" spans="2:11" s="1" customFormat="1" ht="15" customHeight="1">
      <c r="B82" s="290"/>
      <c r="C82" s="265" t="s">
        <v>513</v>
      </c>
      <c r="D82" s="265"/>
      <c r="E82" s="265"/>
      <c r="F82" s="288" t="s">
        <v>505</v>
      </c>
      <c r="G82" s="289"/>
      <c r="H82" s="265" t="s">
        <v>514</v>
      </c>
      <c r="I82" s="265" t="s">
        <v>515</v>
      </c>
      <c r="J82" s="265"/>
      <c r="K82" s="279"/>
    </row>
    <row r="83" spans="2:11" s="1" customFormat="1" ht="15" customHeight="1">
      <c r="B83" s="290"/>
      <c r="C83" s="291" t="s">
        <v>516</v>
      </c>
      <c r="D83" s="291"/>
      <c r="E83" s="291"/>
      <c r="F83" s="292" t="s">
        <v>511</v>
      </c>
      <c r="G83" s="291"/>
      <c r="H83" s="291" t="s">
        <v>517</v>
      </c>
      <c r="I83" s="291" t="s">
        <v>507</v>
      </c>
      <c r="J83" s="291">
        <v>15</v>
      </c>
      <c r="K83" s="279"/>
    </row>
    <row r="84" spans="2:11" s="1" customFormat="1" ht="15" customHeight="1">
      <c r="B84" s="290"/>
      <c r="C84" s="291" t="s">
        <v>518</v>
      </c>
      <c r="D84" s="291"/>
      <c r="E84" s="291"/>
      <c r="F84" s="292" t="s">
        <v>511</v>
      </c>
      <c r="G84" s="291"/>
      <c r="H84" s="291" t="s">
        <v>519</v>
      </c>
      <c r="I84" s="291" t="s">
        <v>507</v>
      </c>
      <c r="J84" s="291">
        <v>15</v>
      </c>
      <c r="K84" s="279"/>
    </row>
    <row r="85" spans="2:11" s="1" customFormat="1" ht="15" customHeight="1">
      <c r="B85" s="290"/>
      <c r="C85" s="291" t="s">
        <v>520</v>
      </c>
      <c r="D85" s="291"/>
      <c r="E85" s="291"/>
      <c r="F85" s="292" t="s">
        <v>511</v>
      </c>
      <c r="G85" s="291"/>
      <c r="H85" s="291" t="s">
        <v>521</v>
      </c>
      <c r="I85" s="291" t="s">
        <v>507</v>
      </c>
      <c r="J85" s="291">
        <v>20</v>
      </c>
      <c r="K85" s="279"/>
    </row>
    <row r="86" spans="2:11" s="1" customFormat="1" ht="15" customHeight="1">
      <c r="B86" s="290"/>
      <c r="C86" s="291" t="s">
        <v>522</v>
      </c>
      <c r="D86" s="291"/>
      <c r="E86" s="291"/>
      <c r="F86" s="292" t="s">
        <v>511</v>
      </c>
      <c r="G86" s="291"/>
      <c r="H86" s="291" t="s">
        <v>523</v>
      </c>
      <c r="I86" s="291" t="s">
        <v>507</v>
      </c>
      <c r="J86" s="291">
        <v>20</v>
      </c>
      <c r="K86" s="279"/>
    </row>
    <row r="87" spans="2:11" s="1" customFormat="1" ht="15" customHeight="1">
      <c r="B87" s="290"/>
      <c r="C87" s="265" t="s">
        <v>524</v>
      </c>
      <c r="D87" s="265"/>
      <c r="E87" s="265"/>
      <c r="F87" s="288" t="s">
        <v>511</v>
      </c>
      <c r="G87" s="289"/>
      <c r="H87" s="265" t="s">
        <v>525</v>
      </c>
      <c r="I87" s="265" t="s">
        <v>507</v>
      </c>
      <c r="J87" s="265">
        <v>50</v>
      </c>
      <c r="K87" s="279"/>
    </row>
    <row r="88" spans="2:11" s="1" customFormat="1" ht="15" customHeight="1">
      <c r="B88" s="290"/>
      <c r="C88" s="265" t="s">
        <v>526</v>
      </c>
      <c r="D88" s="265"/>
      <c r="E88" s="265"/>
      <c r="F88" s="288" t="s">
        <v>511</v>
      </c>
      <c r="G88" s="289"/>
      <c r="H88" s="265" t="s">
        <v>527</v>
      </c>
      <c r="I88" s="265" t="s">
        <v>507</v>
      </c>
      <c r="J88" s="265">
        <v>20</v>
      </c>
      <c r="K88" s="279"/>
    </row>
    <row r="89" spans="2:11" s="1" customFormat="1" ht="15" customHeight="1">
      <c r="B89" s="290"/>
      <c r="C89" s="265" t="s">
        <v>528</v>
      </c>
      <c r="D89" s="265"/>
      <c r="E89" s="265"/>
      <c r="F89" s="288" t="s">
        <v>511</v>
      </c>
      <c r="G89" s="289"/>
      <c r="H89" s="265" t="s">
        <v>529</v>
      </c>
      <c r="I89" s="265" t="s">
        <v>507</v>
      </c>
      <c r="J89" s="265">
        <v>20</v>
      </c>
      <c r="K89" s="279"/>
    </row>
    <row r="90" spans="2:11" s="1" customFormat="1" ht="15" customHeight="1">
      <c r="B90" s="290"/>
      <c r="C90" s="265" t="s">
        <v>530</v>
      </c>
      <c r="D90" s="265"/>
      <c r="E90" s="265"/>
      <c r="F90" s="288" t="s">
        <v>511</v>
      </c>
      <c r="G90" s="289"/>
      <c r="H90" s="265" t="s">
        <v>531</v>
      </c>
      <c r="I90" s="265" t="s">
        <v>507</v>
      </c>
      <c r="J90" s="265">
        <v>50</v>
      </c>
      <c r="K90" s="279"/>
    </row>
    <row r="91" spans="2:11" s="1" customFormat="1" ht="15" customHeight="1">
      <c r="B91" s="290"/>
      <c r="C91" s="265" t="s">
        <v>532</v>
      </c>
      <c r="D91" s="265"/>
      <c r="E91" s="265"/>
      <c r="F91" s="288" t="s">
        <v>511</v>
      </c>
      <c r="G91" s="289"/>
      <c r="H91" s="265" t="s">
        <v>532</v>
      </c>
      <c r="I91" s="265" t="s">
        <v>507</v>
      </c>
      <c r="J91" s="265">
        <v>50</v>
      </c>
      <c r="K91" s="279"/>
    </row>
    <row r="92" spans="2:11" s="1" customFormat="1" ht="15" customHeight="1">
      <c r="B92" s="290"/>
      <c r="C92" s="265" t="s">
        <v>533</v>
      </c>
      <c r="D92" s="265"/>
      <c r="E92" s="265"/>
      <c r="F92" s="288" t="s">
        <v>511</v>
      </c>
      <c r="G92" s="289"/>
      <c r="H92" s="265" t="s">
        <v>534</v>
      </c>
      <c r="I92" s="265" t="s">
        <v>507</v>
      </c>
      <c r="J92" s="265">
        <v>255</v>
      </c>
      <c r="K92" s="279"/>
    </row>
    <row r="93" spans="2:11" s="1" customFormat="1" ht="15" customHeight="1">
      <c r="B93" s="290"/>
      <c r="C93" s="265" t="s">
        <v>535</v>
      </c>
      <c r="D93" s="265"/>
      <c r="E93" s="265"/>
      <c r="F93" s="288" t="s">
        <v>505</v>
      </c>
      <c r="G93" s="289"/>
      <c r="H93" s="265" t="s">
        <v>536</v>
      </c>
      <c r="I93" s="265" t="s">
        <v>537</v>
      </c>
      <c r="J93" s="265"/>
      <c r="K93" s="279"/>
    </row>
    <row r="94" spans="2:11" s="1" customFormat="1" ht="15" customHeight="1">
      <c r="B94" s="290"/>
      <c r="C94" s="265" t="s">
        <v>538</v>
      </c>
      <c r="D94" s="265"/>
      <c r="E94" s="265"/>
      <c r="F94" s="288" t="s">
        <v>505</v>
      </c>
      <c r="G94" s="289"/>
      <c r="H94" s="265" t="s">
        <v>539</v>
      </c>
      <c r="I94" s="265" t="s">
        <v>540</v>
      </c>
      <c r="J94" s="265"/>
      <c r="K94" s="279"/>
    </row>
    <row r="95" spans="2:11" s="1" customFormat="1" ht="15" customHeight="1">
      <c r="B95" s="290"/>
      <c r="C95" s="265" t="s">
        <v>541</v>
      </c>
      <c r="D95" s="265"/>
      <c r="E95" s="265"/>
      <c r="F95" s="288" t="s">
        <v>505</v>
      </c>
      <c r="G95" s="289"/>
      <c r="H95" s="265" t="s">
        <v>541</v>
      </c>
      <c r="I95" s="265" t="s">
        <v>540</v>
      </c>
      <c r="J95" s="265"/>
      <c r="K95" s="279"/>
    </row>
    <row r="96" spans="2:11" s="1" customFormat="1" ht="15" customHeight="1">
      <c r="B96" s="290"/>
      <c r="C96" s="265" t="s">
        <v>41</v>
      </c>
      <c r="D96" s="265"/>
      <c r="E96" s="265"/>
      <c r="F96" s="288" t="s">
        <v>505</v>
      </c>
      <c r="G96" s="289"/>
      <c r="H96" s="265" t="s">
        <v>542</v>
      </c>
      <c r="I96" s="265" t="s">
        <v>540</v>
      </c>
      <c r="J96" s="265"/>
      <c r="K96" s="279"/>
    </row>
    <row r="97" spans="2:11" s="1" customFormat="1" ht="15" customHeight="1">
      <c r="B97" s="290"/>
      <c r="C97" s="265" t="s">
        <v>51</v>
      </c>
      <c r="D97" s="265"/>
      <c r="E97" s="265"/>
      <c r="F97" s="288" t="s">
        <v>505</v>
      </c>
      <c r="G97" s="289"/>
      <c r="H97" s="265" t="s">
        <v>543</v>
      </c>
      <c r="I97" s="265" t="s">
        <v>540</v>
      </c>
      <c r="J97" s="265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278" t="s">
        <v>544</v>
      </c>
      <c r="D102" s="278"/>
      <c r="E102" s="278"/>
      <c r="F102" s="278"/>
      <c r="G102" s="278"/>
      <c r="H102" s="278"/>
      <c r="I102" s="278"/>
      <c r="J102" s="278"/>
      <c r="K102" s="279"/>
    </row>
    <row r="103" spans="2:11" s="1" customFormat="1" ht="17.25" customHeight="1">
      <c r="B103" s="277"/>
      <c r="C103" s="280" t="s">
        <v>499</v>
      </c>
      <c r="D103" s="280"/>
      <c r="E103" s="280"/>
      <c r="F103" s="280" t="s">
        <v>500</v>
      </c>
      <c r="G103" s="281"/>
      <c r="H103" s="280" t="s">
        <v>57</v>
      </c>
      <c r="I103" s="280" t="s">
        <v>60</v>
      </c>
      <c r="J103" s="280" t="s">
        <v>501</v>
      </c>
      <c r="K103" s="279"/>
    </row>
    <row r="104" spans="2:11" s="1" customFormat="1" ht="17.25" customHeight="1">
      <c r="B104" s="277"/>
      <c r="C104" s="282" t="s">
        <v>502</v>
      </c>
      <c r="D104" s="282"/>
      <c r="E104" s="282"/>
      <c r="F104" s="283" t="s">
        <v>503</v>
      </c>
      <c r="G104" s="284"/>
      <c r="H104" s="282"/>
      <c r="I104" s="282"/>
      <c r="J104" s="282" t="s">
        <v>504</v>
      </c>
      <c r="K104" s="279"/>
    </row>
    <row r="105" spans="2:11" s="1" customFormat="1" ht="5.25" customHeight="1">
      <c r="B105" s="277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7"/>
      <c r="C106" s="265" t="s">
        <v>56</v>
      </c>
      <c r="D106" s="287"/>
      <c r="E106" s="287"/>
      <c r="F106" s="288" t="s">
        <v>505</v>
      </c>
      <c r="G106" s="265"/>
      <c r="H106" s="265" t="s">
        <v>545</v>
      </c>
      <c r="I106" s="265" t="s">
        <v>507</v>
      </c>
      <c r="J106" s="265">
        <v>20</v>
      </c>
      <c r="K106" s="279"/>
    </row>
    <row r="107" spans="2:11" s="1" customFormat="1" ht="15" customHeight="1">
      <c r="B107" s="277"/>
      <c r="C107" s="265" t="s">
        <v>508</v>
      </c>
      <c r="D107" s="265"/>
      <c r="E107" s="265"/>
      <c r="F107" s="288" t="s">
        <v>505</v>
      </c>
      <c r="G107" s="265"/>
      <c r="H107" s="265" t="s">
        <v>545</v>
      </c>
      <c r="I107" s="265" t="s">
        <v>507</v>
      </c>
      <c r="J107" s="265">
        <v>120</v>
      </c>
      <c r="K107" s="279"/>
    </row>
    <row r="108" spans="2:11" s="1" customFormat="1" ht="15" customHeight="1">
      <c r="B108" s="290"/>
      <c r="C108" s="265" t="s">
        <v>510</v>
      </c>
      <c r="D108" s="265"/>
      <c r="E108" s="265"/>
      <c r="F108" s="288" t="s">
        <v>511</v>
      </c>
      <c r="G108" s="265"/>
      <c r="H108" s="265" t="s">
        <v>545</v>
      </c>
      <c r="I108" s="265" t="s">
        <v>507</v>
      </c>
      <c r="J108" s="265">
        <v>50</v>
      </c>
      <c r="K108" s="279"/>
    </row>
    <row r="109" spans="2:11" s="1" customFormat="1" ht="15" customHeight="1">
      <c r="B109" s="290"/>
      <c r="C109" s="265" t="s">
        <v>513</v>
      </c>
      <c r="D109" s="265"/>
      <c r="E109" s="265"/>
      <c r="F109" s="288" t="s">
        <v>505</v>
      </c>
      <c r="G109" s="265"/>
      <c r="H109" s="265" t="s">
        <v>545</v>
      </c>
      <c r="I109" s="265" t="s">
        <v>515</v>
      </c>
      <c r="J109" s="265"/>
      <c r="K109" s="279"/>
    </row>
    <row r="110" spans="2:11" s="1" customFormat="1" ht="15" customHeight="1">
      <c r="B110" s="290"/>
      <c r="C110" s="265" t="s">
        <v>524</v>
      </c>
      <c r="D110" s="265"/>
      <c r="E110" s="265"/>
      <c r="F110" s="288" t="s">
        <v>511</v>
      </c>
      <c r="G110" s="265"/>
      <c r="H110" s="265" t="s">
        <v>545</v>
      </c>
      <c r="I110" s="265" t="s">
        <v>507</v>
      </c>
      <c r="J110" s="265">
        <v>50</v>
      </c>
      <c r="K110" s="279"/>
    </row>
    <row r="111" spans="2:11" s="1" customFormat="1" ht="15" customHeight="1">
      <c r="B111" s="290"/>
      <c r="C111" s="265" t="s">
        <v>532</v>
      </c>
      <c r="D111" s="265"/>
      <c r="E111" s="265"/>
      <c r="F111" s="288" t="s">
        <v>511</v>
      </c>
      <c r="G111" s="265"/>
      <c r="H111" s="265" t="s">
        <v>545</v>
      </c>
      <c r="I111" s="265" t="s">
        <v>507</v>
      </c>
      <c r="J111" s="265">
        <v>50</v>
      </c>
      <c r="K111" s="279"/>
    </row>
    <row r="112" spans="2:11" s="1" customFormat="1" ht="15" customHeight="1">
      <c r="B112" s="290"/>
      <c r="C112" s="265" t="s">
        <v>530</v>
      </c>
      <c r="D112" s="265"/>
      <c r="E112" s="265"/>
      <c r="F112" s="288" t="s">
        <v>511</v>
      </c>
      <c r="G112" s="265"/>
      <c r="H112" s="265" t="s">
        <v>545</v>
      </c>
      <c r="I112" s="265" t="s">
        <v>507</v>
      </c>
      <c r="J112" s="265">
        <v>50</v>
      </c>
      <c r="K112" s="279"/>
    </row>
    <row r="113" spans="2:11" s="1" customFormat="1" ht="15" customHeight="1">
      <c r="B113" s="290"/>
      <c r="C113" s="265" t="s">
        <v>56</v>
      </c>
      <c r="D113" s="265"/>
      <c r="E113" s="265"/>
      <c r="F113" s="288" t="s">
        <v>505</v>
      </c>
      <c r="G113" s="265"/>
      <c r="H113" s="265" t="s">
        <v>546</v>
      </c>
      <c r="I113" s="265" t="s">
        <v>507</v>
      </c>
      <c r="J113" s="265">
        <v>20</v>
      </c>
      <c r="K113" s="279"/>
    </row>
    <row r="114" spans="2:11" s="1" customFormat="1" ht="15" customHeight="1">
      <c r="B114" s="290"/>
      <c r="C114" s="265" t="s">
        <v>547</v>
      </c>
      <c r="D114" s="265"/>
      <c r="E114" s="265"/>
      <c r="F114" s="288" t="s">
        <v>505</v>
      </c>
      <c r="G114" s="265"/>
      <c r="H114" s="265" t="s">
        <v>548</v>
      </c>
      <c r="I114" s="265" t="s">
        <v>507</v>
      </c>
      <c r="J114" s="265">
        <v>120</v>
      </c>
      <c r="K114" s="279"/>
    </row>
    <row r="115" spans="2:11" s="1" customFormat="1" ht="15" customHeight="1">
      <c r="B115" s="290"/>
      <c r="C115" s="265" t="s">
        <v>41</v>
      </c>
      <c r="D115" s="265"/>
      <c r="E115" s="265"/>
      <c r="F115" s="288" t="s">
        <v>505</v>
      </c>
      <c r="G115" s="265"/>
      <c r="H115" s="265" t="s">
        <v>549</v>
      </c>
      <c r="I115" s="265" t="s">
        <v>540</v>
      </c>
      <c r="J115" s="265"/>
      <c r="K115" s="279"/>
    </row>
    <row r="116" spans="2:11" s="1" customFormat="1" ht="15" customHeight="1">
      <c r="B116" s="290"/>
      <c r="C116" s="265" t="s">
        <v>51</v>
      </c>
      <c r="D116" s="265"/>
      <c r="E116" s="265"/>
      <c r="F116" s="288" t="s">
        <v>505</v>
      </c>
      <c r="G116" s="265"/>
      <c r="H116" s="265" t="s">
        <v>550</v>
      </c>
      <c r="I116" s="265" t="s">
        <v>540</v>
      </c>
      <c r="J116" s="265"/>
      <c r="K116" s="279"/>
    </row>
    <row r="117" spans="2:11" s="1" customFormat="1" ht="15" customHeight="1">
      <c r="B117" s="290"/>
      <c r="C117" s="265" t="s">
        <v>60</v>
      </c>
      <c r="D117" s="265"/>
      <c r="E117" s="265"/>
      <c r="F117" s="288" t="s">
        <v>505</v>
      </c>
      <c r="G117" s="265"/>
      <c r="H117" s="265" t="s">
        <v>551</v>
      </c>
      <c r="I117" s="265" t="s">
        <v>552</v>
      </c>
      <c r="J117" s="265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256" t="s">
        <v>553</v>
      </c>
      <c r="D122" s="256"/>
      <c r="E122" s="256"/>
      <c r="F122" s="256"/>
      <c r="G122" s="256"/>
      <c r="H122" s="256"/>
      <c r="I122" s="256"/>
      <c r="J122" s="256"/>
      <c r="K122" s="307"/>
    </row>
    <row r="123" spans="2:11" s="1" customFormat="1" ht="17.25" customHeight="1">
      <c r="B123" s="308"/>
      <c r="C123" s="280" t="s">
        <v>499</v>
      </c>
      <c r="D123" s="280"/>
      <c r="E123" s="280"/>
      <c r="F123" s="280" t="s">
        <v>500</v>
      </c>
      <c r="G123" s="281"/>
      <c r="H123" s="280" t="s">
        <v>57</v>
      </c>
      <c r="I123" s="280" t="s">
        <v>60</v>
      </c>
      <c r="J123" s="280" t="s">
        <v>501</v>
      </c>
      <c r="K123" s="309"/>
    </row>
    <row r="124" spans="2:11" s="1" customFormat="1" ht="17.25" customHeight="1">
      <c r="B124" s="308"/>
      <c r="C124" s="282" t="s">
        <v>502</v>
      </c>
      <c r="D124" s="282"/>
      <c r="E124" s="282"/>
      <c r="F124" s="283" t="s">
        <v>503</v>
      </c>
      <c r="G124" s="284"/>
      <c r="H124" s="282"/>
      <c r="I124" s="282"/>
      <c r="J124" s="282" t="s">
        <v>504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5" t="s">
        <v>508</v>
      </c>
      <c r="D126" s="287"/>
      <c r="E126" s="287"/>
      <c r="F126" s="288" t="s">
        <v>505</v>
      </c>
      <c r="G126" s="265"/>
      <c r="H126" s="265" t="s">
        <v>545</v>
      </c>
      <c r="I126" s="265" t="s">
        <v>507</v>
      </c>
      <c r="J126" s="265">
        <v>120</v>
      </c>
      <c r="K126" s="313"/>
    </row>
    <row r="127" spans="2:11" s="1" customFormat="1" ht="15" customHeight="1">
      <c r="B127" s="310"/>
      <c r="C127" s="265" t="s">
        <v>554</v>
      </c>
      <c r="D127" s="265"/>
      <c r="E127" s="265"/>
      <c r="F127" s="288" t="s">
        <v>505</v>
      </c>
      <c r="G127" s="265"/>
      <c r="H127" s="265" t="s">
        <v>555</v>
      </c>
      <c r="I127" s="265" t="s">
        <v>507</v>
      </c>
      <c r="J127" s="265" t="s">
        <v>556</v>
      </c>
      <c r="K127" s="313"/>
    </row>
    <row r="128" spans="2:11" s="1" customFormat="1" ht="15" customHeight="1">
      <c r="B128" s="310"/>
      <c r="C128" s="265" t="s">
        <v>453</v>
      </c>
      <c r="D128" s="265"/>
      <c r="E128" s="265"/>
      <c r="F128" s="288" t="s">
        <v>505</v>
      </c>
      <c r="G128" s="265"/>
      <c r="H128" s="265" t="s">
        <v>557</v>
      </c>
      <c r="I128" s="265" t="s">
        <v>507</v>
      </c>
      <c r="J128" s="265" t="s">
        <v>556</v>
      </c>
      <c r="K128" s="313"/>
    </row>
    <row r="129" spans="2:11" s="1" customFormat="1" ht="15" customHeight="1">
      <c r="B129" s="310"/>
      <c r="C129" s="265" t="s">
        <v>516</v>
      </c>
      <c r="D129" s="265"/>
      <c r="E129" s="265"/>
      <c r="F129" s="288" t="s">
        <v>511</v>
      </c>
      <c r="G129" s="265"/>
      <c r="H129" s="265" t="s">
        <v>517</v>
      </c>
      <c r="I129" s="265" t="s">
        <v>507</v>
      </c>
      <c r="J129" s="265">
        <v>15</v>
      </c>
      <c r="K129" s="313"/>
    </row>
    <row r="130" spans="2:11" s="1" customFormat="1" ht="15" customHeight="1">
      <c r="B130" s="310"/>
      <c r="C130" s="291" t="s">
        <v>518</v>
      </c>
      <c r="D130" s="291"/>
      <c r="E130" s="291"/>
      <c r="F130" s="292" t="s">
        <v>511</v>
      </c>
      <c r="G130" s="291"/>
      <c r="H130" s="291" t="s">
        <v>519</v>
      </c>
      <c r="I130" s="291" t="s">
        <v>507</v>
      </c>
      <c r="J130" s="291">
        <v>15</v>
      </c>
      <c r="K130" s="313"/>
    </row>
    <row r="131" spans="2:11" s="1" customFormat="1" ht="15" customHeight="1">
      <c r="B131" s="310"/>
      <c r="C131" s="291" t="s">
        <v>520</v>
      </c>
      <c r="D131" s="291"/>
      <c r="E131" s="291"/>
      <c r="F131" s="292" t="s">
        <v>511</v>
      </c>
      <c r="G131" s="291"/>
      <c r="H131" s="291" t="s">
        <v>521</v>
      </c>
      <c r="I131" s="291" t="s">
        <v>507</v>
      </c>
      <c r="J131" s="291">
        <v>20</v>
      </c>
      <c r="K131" s="313"/>
    </row>
    <row r="132" spans="2:11" s="1" customFormat="1" ht="15" customHeight="1">
      <c r="B132" s="310"/>
      <c r="C132" s="291" t="s">
        <v>522</v>
      </c>
      <c r="D132" s="291"/>
      <c r="E132" s="291"/>
      <c r="F132" s="292" t="s">
        <v>511</v>
      </c>
      <c r="G132" s="291"/>
      <c r="H132" s="291" t="s">
        <v>523</v>
      </c>
      <c r="I132" s="291" t="s">
        <v>507</v>
      </c>
      <c r="J132" s="291">
        <v>20</v>
      </c>
      <c r="K132" s="313"/>
    </row>
    <row r="133" spans="2:11" s="1" customFormat="1" ht="15" customHeight="1">
      <c r="B133" s="310"/>
      <c r="C133" s="265" t="s">
        <v>510</v>
      </c>
      <c r="D133" s="265"/>
      <c r="E133" s="265"/>
      <c r="F133" s="288" t="s">
        <v>511</v>
      </c>
      <c r="G133" s="265"/>
      <c r="H133" s="265" t="s">
        <v>545</v>
      </c>
      <c r="I133" s="265" t="s">
        <v>507</v>
      </c>
      <c r="J133" s="265">
        <v>50</v>
      </c>
      <c r="K133" s="313"/>
    </row>
    <row r="134" spans="2:11" s="1" customFormat="1" ht="15" customHeight="1">
      <c r="B134" s="310"/>
      <c r="C134" s="265" t="s">
        <v>524</v>
      </c>
      <c r="D134" s="265"/>
      <c r="E134" s="265"/>
      <c r="F134" s="288" t="s">
        <v>511</v>
      </c>
      <c r="G134" s="265"/>
      <c r="H134" s="265" t="s">
        <v>545</v>
      </c>
      <c r="I134" s="265" t="s">
        <v>507</v>
      </c>
      <c r="J134" s="265">
        <v>50</v>
      </c>
      <c r="K134" s="313"/>
    </row>
    <row r="135" spans="2:11" s="1" customFormat="1" ht="15" customHeight="1">
      <c r="B135" s="310"/>
      <c r="C135" s="265" t="s">
        <v>530</v>
      </c>
      <c r="D135" s="265"/>
      <c r="E135" s="265"/>
      <c r="F135" s="288" t="s">
        <v>511</v>
      </c>
      <c r="G135" s="265"/>
      <c r="H135" s="265" t="s">
        <v>545</v>
      </c>
      <c r="I135" s="265" t="s">
        <v>507</v>
      </c>
      <c r="J135" s="265">
        <v>50</v>
      </c>
      <c r="K135" s="313"/>
    </row>
    <row r="136" spans="2:11" s="1" customFormat="1" ht="15" customHeight="1">
      <c r="B136" s="310"/>
      <c r="C136" s="265" t="s">
        <v>532</v>
      </c>
      <c r="D136" s="265"/>
      <c r="E136" s="265"/>
      <c r="F136" s="288" t="s">
        <v>511</v>
      </c>
      <c r="G136" s="265"/>
      <c r="H136" s="265" t="s">
        <v>545</v>
      </c>
      <c r="I136" s="265" t="s">
        <v>507</v>
      </c>
      <c r="J136" s="265">
        <v>50</v>
      </c>
      <c r="K136" s="313"/>
    </row>
    <row r="137" spans="2:11" s="1" customFormat="1" ht="15" customHeight="1">
      <c r="B137" s="310"/>
      <c r="C137" s="265" t="s">
        <v>533</v>
      </c>
      <c r="D137" s="265"/>
      <c r="E137" s="265"/>
      <c r="F137" s="288" t="s">
        <v>511</v>
      </c>
      <c r="G137" s="265"/>
      <c r="H137" s="265" t="s">
        <v>558</v>
      </c>
      <c r="I137" s="265" t="s">
        <v>507</v>
      </c>
      <c r="J137" s="265">
        <v>255</v>
      </c>
      <c r="K137" s="313"/>
    </row>
    <row r="138" spans="2:11" s="1" customFormat="1" ht="15" customHeight="1">
      <c r="B138" s="310"/>
      <c r="C138" s="265" t="s">
        <v>535</v>
      </c>
      <c r="D138" s="265"/>
      <c r="E138" s="265"/>
      <c r="F138" s="288" t="s">
        <v>505</v>
      </c>
      <c r="G138" s="265"/>
      <c r="H138" s="265" t="s">
        <v>559</v>
      </c>
      <c r="I138" s="265" t="s">
        <v>537</v>
      </c>
      <c r="J138" s="265"/>
      <c r="K138" s="313"/>
    </row>
    <row r="139" spans="2:11" s="1" customFormat="1" ht="15" customHeight="1">
      <c r="B139" s="310"/>
      <c r="C139" s="265" t="s">
        <v>538</v>
      </c>
      <c r="D139" s="265"/>
      <c r="E139" s="265"/>
      <c r="F139" s="288" t="s">
        <v>505</v>
      </c>
      <c r="G139" s="265"/>
      <c r="H139" s="265" t="s">
        <v>560</v>
      </c>
      <c r="I139" s="265" t="s">
        <v>540</v>
      </c>
      <c r="J139" s="265"/>
      <c r="K139" s="313"/>
    </row>
    <row r="140" spans="2:11" s="1" customFormat="1" ht="15" customHeight="1">
      <c r="B140" s="310"/>
      <c r="C140" s="265" t="s">
        <v>541</v>
      </c>
      <c r="D140" s="265"/>
      <c r="E140" s="265"/>
      <c r="F140" s="288" t="s">
        <v>505</v>
      </c>
      <c r="G140" s="265"/>
      <c r="H140" s="265" t="s">
        <v>541</v>
      </c>
      <c r="I140" s="265" t="s">
        <v>540</v>
      </c>
      <c r="J140" s="265"/>
      <c r="K140" s="313"/>
    </row>
    <row r="141" spans="2:11" s="1" customFormat="1" ht="15" customHeight="1">
      <c r="B141" s="310"/>
      <c r="C141" s="265" t="s">
        <v>41</v>
      </c>
      <c r="D141" s="265"/>
      <c r="E141" s="265"/>
      <c r="F141" s="288" t="s">
        <v>505</v>
      </c>
      <c r="G141" s="265"/>
      <c r="H141" s="265" t="s">
        <v>561</v>
      </c>
      <c r="I141" s="265" t="s">
        <v>540</v>
      </c>
      <c r="J141" s="265"/>
      <c r="K141" s="313"/>
    </row>
    <row r="142" spans="2:11" s="1" customFormat="1" ht="15" customHeight="1">
      <c r="B142" s="310"/>
      <c r="C142" s="265" t="s">
        <v>562</v>
      </c>
      <c r="D142" s="265"/>
      <c r="E142" s="265"/>
      <c r="F142" s="288" t="s">
        <v>505</v>
      </c>
      <c r="G142" s="265"/>
      <c r="H142" s="265" t="s">
        <v>563</v>
      </c>
      <c r="I142" s="265" t="s">
        <v>540</v>
      </c>
      <c r="J142" s="265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278" t="s">
        <v>564</v>
      </c>
      <c r="D147" s="278"/>
      <c r="E147" s="278"/>
      <c r="F147" s="278"/>
      <c r="G147" s="278"/>
      <c r="H147" s="278"/>
      <c r="I147" s="278"/>
      <c r="J147" s="278"/>
      <c r="K147" s="279"/>
    </row>
    <row r="148" spans="2:11" s="1" customFormat="1" ht="17.25" customHeight="1">
      <c r="B148" s="277"/>
      <c r="C148" s="280" t="s">
        <v>499</v>
      </c>
      <c r="D148" s="280"/>
      <c r="E148" s="280"/>
      <c r="F148" s="280" t="s">
        <v>500</v>
      </c>
      <c r="G148" s="281"/>
      <c r="H148" s="280" t="s">
        <v>57</v>
      </c>
      <c r="I148" s="280" t="s">
        <v>60</v>
      </c>
      <c r="J148" s="280" t="s">
        <v>501</v>
      </c>
      <c r="K148" s="279"/>
    </row>
    <row r="149" spans="2:11" s="1" customFormat="1" ht="17.25" customHeight="1">
      <c r="B149" s="277"/>
      <c r="C149" s="282" t="s">
        <v>502</v>
      </c>
      <c r="D149" s="282"/>
      <c r="E149" s="282"/>
      <c r="F149" s="283" t="s">
        <v>503</v>
      </c>
      <c r="G149" s="284"/>
      <c r="H149" s="282"/>
      <c r="I149" s="282"/>
      <c r="J149" s="282" t="s">
        <v>504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508</v>
      </c>
      <c r="D151" s="265"/>
      <c r="E151" s="265"/>
      <c r="F151" s="318" t="s">
        <v>505</v>
      </c>
      <c r="G151" s="265"/>
      <c r="H151" s="317" t="s">
        <v>545</v>
      </c>
      <c r="I151" s="317" t="s">
        <v>507</v>
      </c>
      <c r="J151" s="317">
        <v>120</v>
      </c>
      <c r="K151" s="313"/>
    </row>
    <row r="152" spans="2:11" s="1" customFormat="1" ht="15" customHeight="1">
      <c r="B152" s="290"/>
      <c r="C152" s="317" t="s">
        <v>554</v>
      </c>
      <c r="D152" s="265"/>
      <c r="E152" s="265"/>
      <c r="F152" s="318" t="s">
        <v>505</v>
      </c>
      <c r="G152" s="265"/>
      <c r="H152" s="317" t="s">
        <v>565</v>
      </c>
      <c r="I152" s="317" t="s">
        <v>507</v>
      </c>
      <c r="J152" s="317" t="s">
        <v>556</v>
      </c>
      <c r="K152" s="313"/>
    </row>
    <row r="153" spans="2:11" s="1" customFormat="1" ht="15" customHeight="1">
      <c r="B153" s="290"/>
      <c r="C153" s="317" t="s">
        <v>453</v>
      </c>
      <c r="D153" s="265"/>
      <c r="E153" s="265"/>
      <c r="F153" s="318" t="s">
        <v>505</v>
      </c>
      <c r="G153" s="265"/>
      <c r="H153" s="317" t="s">
        <v>566</v>
      </c>
      <c r="I153" s="317" t="s">
        <v>507</v>
      </c>
      <c r="J153" s="317" t="s">
        <v>556</v>
      </c>
      <c r="K153" s="313"/>
    </row>
    <row r="154" spans="2:11" s="1" customFormat="1" ht="15" customHeight="1">
      <c r="B154" s="290"/>
      <c r="C154" s="317" t="s">
        <v>510</v>
      </c>
      <c r="D154" s="265"/>
      <c r="E154" s="265"/>
      <c r="F154" s="318" t="s">
        <v>511</v>
      </c>
      <c r="G154" s="265"/>
      <c r="H154" s="317" t="s">
        <v>545</v>
      </c>
      <c r="I154" s="317" t="s">
        <v>507</v>
      </c>
      <c r="J154" s="317">
        <v>50</v>
      </c>
      <c r="K154" s="313"/>
    </row>
    <row r="155" spans="2:11" s="1" customFormat="1" ht="15" customHeight="1">
      <c r="B155" s="290"/>
      <c r="C155" s="317" t="s">
        <v>513</v>
      </c>
      <c r="D155" s="265"/>
      <c r="E155" s="265"/>
      <c r="F155" s="318" t="s">
        <v>505</v>
      </c>
      <c r="G155" s="265"/>
      <c r="H155" s="317" t="s">
        <v>545</v>
      </c>
      <c r="I155" s="317" t="s">
        <v>515</v>
      </c>
      <c r="J155" s="317"/>
      <c r="K155" s="313"/>
    </row>
    <row r="156" spans="2:11" s="1" customFormat="1" ht="15" customHeight="1">
      <c r="B156" s="290"/>
      <c r="C156" s="317" t="s">
        <v>524</v>
      </c>
      <c r="D156" s="265"/>
      <c r="E156" s="265"/>
      <c r="F156" s="318" t="s">
        <v>511</v>
      </c>
      <c r="G156" s="265"/>
      <c r="H156" s="317" t="s">
        <v>545</v>
      </c>
      <c r="I156" s="317" t="s">
        <v>507</v>
      </c>
      <c r="J156" s="317">
        <v>50</v>
      </c>
      <c r="K156" s="313"/>
    </row>
    <row r="157" spans="2:11" s="1" customFormat="1" ht="15" customHeight="1">
      <c r="B157" s="290"/>
      <c r="C157" s="317" t="s">
        <v>532</v>
      </c>
      <c r="D157" s="265"/>
      <c r="E157" s="265"/>
      <c r="F157" s="318" t="s">
        <v>511</v>
      </c>
      <c r="G157" s="265"/>
      <c r="H157" s="317" t="s">
        <v>545</v>
      </c>
      <c r="I157" s="317" t="s">
        <v>507</v>
      </c>
      <c r="J157" s="317">
        <v>50</v>
      </c>
      <c r="K157" s="313"/>
    </row>
    <row r="158" spans="2:11" s="1" customFormat="1" ht="15" customHeight="1">
      <c r="B158" s="290"/>
      <c r="C158" s="317" t="s">
        <v>530</v>
      </c>
      <c r="D158" s="265"/>
      <c r="E158" s="265"/>
      <c r="F158" s="318" t="s">
        <v>511</v>
      </c>
      <c r="G158" s="265"/>
      <c r="H158" s="317" t="s">
        <v>545</v>
      </c>
      <c r="I158" s="317" t="s">
        <v>507</v>
      </c>
      <c r="J158" s="317">
        <v>50</v>
      </c>
      <c r="K158" s="313"/>
    </row>
    <row r="159" spans="2:11" s="1" customFormat="1" ht="15" customHeight="1">
      <c r="B159" s="290"/>
      <c r="C159" s="317" t="s">
        <v>86</v>
      </c>
      <c r="D159" s="265"/>
      <c r="E159" s="265"/>
      <c r="F159" s="318" t="s">
        <v>505</v>
      </c>
      <c r="G159" s="265"/>
      <c r="H159" s="317" t="s">
        <v>567</v>
      </c>
      <c r="I159" s="317" t="s">
        <v>507</v>
      </c>
      <c r="J159" s="317" t="s">
        <v>568</v>
      </c>
      <c r="K159" s="313"/>
    </row>
    <row r="160" spans="2:11" s="1" customFormat="1" ht="15" customHeight="1">
      <c r="B160" s="290"/>
      <c r="C160" s="317" t="s">
        <v>569</v>
      </c>
      <c r="D160" s="265"/>
      <c r="E160" s="265"/>
      <c r="F160" s="318" t="s">
        <v>505</v>
      </c>
      <c r="G160" s="265"/>
      <c r="H160" s="317" t="s">
        <v>570</v>
      </c>
      <c r="I160" s="317" t="s">
        <v>540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256" t="s">
        <v>571</v>
      </c>
      <c r="D165" s="256"/>
      <c r="E165" s="256"/>
      <c r="F165" s="256"/>
      <c r="G165" s="256"/>
      <c r="H165" s="256"/>
      <c r="I165" s="256"/>
      <c r="J165" s="256"/>
      <c r="K165" s="257"/>
    </row>
    <row r="166" spans="2:11" s="1" customFormat="1" ht="17.25" customHeight="1">
      <c r="B166" s="255"/>
      <c r="C166" s="280" t="s">
        <v>499</v>
      </c>
      <c r="D166" s="280"/>
      <c r="E166" s="280"/>
      <c r="F166" s="280" t="s">
        <v>500</v>
      </c>
      <c r="G166" s="322"/>
      <c r="H166" s="323" t="s">
        <v>57</v>
      </c>
      <c r="I166" s="323" t="s">
        <v>60</v>
      </c>
      <c r="J166" s="280" t="s">
        <v>501</v>
      </c>
      <c r="K166" s="257"/>
    </row>
    <row r="167" spans="2:11" s="1" customFormat="1" ht="17.25" customHeight="1">
      <c r="B167" s="258"/>
      <c r="C167" s="282" t="s">
        <v>502</v>
      </c>
      <c r="D167" s="282"/>
      <c r="E167" s="282"/>
      <c r="F167" s="283" t="s">
        <v>503</v>
      </c>
      <c r="G167" s="324"/>
      <c r="H167" s="325"/>
      <c r="I167" s="325"/>
      <c r="J167" s="282" t="s">
        <v>504</v>
      </c>
      <c r="K167" s="260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5" t="s">
        <v>508</v>
      </c>
      <c r="D169" s="265"/>
      <c r="E169" s="265"/>
      <c r="F169" s="288" t="s">
        <v>505</v>
      </c>
      <c r="G169" s="265"/>
      <c r="H169" s="265" t="s">
        <v>545</v>
      </c>
      <c r="I169" s="265" t="s">
        <v>507</v>
      </c>
      <c r="J169" s="265">
        <v>120</v>
      </c>
      <c r="K169" s="313"/>
    </row>
    <row r="170" spans="2:11" s="1" customFormat="1" ht="15" customHeight="1">
      <c r="B170" s="290"/>
      <c r="C170" s="265" t="s">
        <v>554</v>
      </c>
      <c r="D170" s="265"/>
      <c r="E170" s="265"/>
      <c r="F170" s="288" t="s">
        <v>505</v>
      </c>
      <c r="G170" s="265"/>
      <c r="H170" s="265" t="s">
        <v>555</v>
      </c>
      <c r="I170" s="265" t="s">
        <v>507</v>
      </c>
      <c r="J170" s="265" t="s">
        <v>556</v>
      </c>
      <c r="K170" s="313"/>
    </row>
    <row r="171" spans="2:11" s="1" customFormat="1" ht="15" customHeight="1">
      <c r="B171" s="290"/>
      <c r="C171" s="265" t="s">
        <v>453</v>
      </c>
      <c r="D171" s="265"/>
      <c r="E171" s="265"/>
      <c r="F171" s="288" t="s">
        <v>505</v>
      </c>
      <c r="G171" s="265"/>
      <c r="H171" s="265" t="s">
        <v>572</v>
      </c>
      <c r="I171" s="265" t="s">
        <v>507</v>
      </c>
      <c r="J171" s="265" t="s">
        <v>556</v>
      </c>
      <c r="K171" s="313"/>
    </row>
    <row r="172" spans="2:11" s="1" customFormat="1" ht="15" customHeight="1">
      <c r="B172" s="290"/>
      <c r="C172" s="265" t="s">
        <v>510</v>
      </c>
      <c r="D172" s="265"/>
      <c r="E172" s="265"/>
      <c r="F172" s="288" t="s">
        <v>511</v>
      </c>
      <c r="G172" s="265"/>
      <c r="H172" s="265" t="s">
        <v>572</v>
      </c>
      <c r="I172" s="265" t="s">
        <v>507</v>
      </c>
      <c r="J172" s="265">
        <v>50</v>
      </c>
      <c r="K172" s="313"/>
    </row>
    <row r="173" spans="2:11" s="1" customFormat="1" ht="15" customHeight="1">
      <c r="B173" s="290"/>
      <c r="C173" s="265" t="s">
        <v>513</v>
      </c>
      <c r="D173" s="265"/>
      <c r="E173" s="265"/>
      <c r="F173" s="288" t="s">
        <v>505</v>
      </c>
      <c r="G173" s="265"/>
      <c r="H173" s="265" t="s">
        <v>572</v>
      </c>
      <c r="I173" s="265" t="s">
        <v>515</v>
      </c>
      <c r="J173" s="265"/>
      <c r="K173" s="313"/>
    </row>
    <row r="174" spans="2:11" s="1" customFormat="1" ht="15" customHeight="1">
      <c r="B174" s="290"/>
      <c r="C174" s="265" t="s">
        <v>524</v>
      </c>
      <c r="D174" s="265"/>
      <c r="E174" s="265"/>
      <c r="F174" s="288" t="s">
        <v>511</v>
      </c>
      <c r="G174" s="265"/>
      <c r="H174" s="265" t="s">
        <v>572</v>
      </c>
      <c r="I174" s="265" t="s">
        <v>507</v>
      </c>
      <c r="J174" s="265">
        <v>50</v>
      </c>
      <c r="K174" s="313"/>
    </row>
    <row r="175" spans="2:11" s="1" customFormat="1" ht="15" customHeight="1">
      <c r="B175" s="290"/>
      <c r="C175" s="265" t="s">
        <v>532</v>
      </c>
      <c r="D175" s="265"/>
      <c r="E175" s="265"/>
      <c r="F175" s="288" t="s">
        <v>511</v>
      </c>
      <c r="G175" s="265"/>
      <c r="H175" s="265" t="s">
        <v>572</v>
      </c>
      <c r="I175" s="265" t="s">
        <v>507</v>
      </c>
      <c r="J175" s="265">
        <v>50</v>
      </c>
      <c r="K175" s="313"/>
    </row>
    <row r="176" spans="2:11" s="1" customFormat="1" ht="15" customHeight="1">
      <c r="B176" s="290"/>
      <c r="C176" s="265" t="s">
        <v>530</v>
      </c>
      <c r="D176" s="265"/>
      <c r="E176" s="265"/>
      <c r="F176" s="288" t="s">
        <v>511</v>
      </c>
      <c r="G176" s="265"/>
      <c r="H176" s="265" t="s">
        <v>572</v>
      </c>
      <c r="I176" s="265" t="s">
        <v>507</v>
      </c>
      <c r="J176" s="265">
        <v>50</v>
      </c>
      <c r="K176" s="313"/>
    </row>
    <row r="177" spans="2:11" s="1" customFormat="1" ht="15" customHeight="1">
      <c r="B177" s="290"/>
      <c r="C177" s="265" t="s">
        <v>109</v>
      </c>
      <c r="D177" s="265"/>
      <c r="E177" s="265"/>
      <c r="F177" s="288" t="s">
        <v>505</v>
      </c>
      <c r="G177" s="265"/>
      <c r="H177" s="265" t="s">
        <v>573</v>
      </c>
      <c r="I177" s="265" t="s">
        <v>574</v>
      </c>
      <c r="J177" s="265"/>
      <c r="K177" s="313"/>
    </row>
    <row r="178" spans="2:11" s="1" customFormat="1" ht="15" customHeight="1">
      <c r="B178" s="290"/>
      <c r="C178" s="265" t="s">
        <v>60</v>
      </c>
      <c r="D178" s="265"/>
      <c r="E178" s="265"/>
      <c r="F178" s="288" t="s">
        <v>505</v>
      </c>
      <c r="G178" s="265"/>
      <c r="H178" s="265" t="s">
        <v>575</v>
      </c>
      <c r="I178" s="265" t="s">
        <v>576</v>
      </c>
      <c r="J178" s="265">
        <v>1</v>
      </c>
      <c r="K178" s="313"/>
    </row>
    <row r="179" spans="2:11" s="1" customFormat="1" ht="15" customHeight="1">
      <c r="B179" s="290"/>
      <c r="C179" s="265" t="s">
        <v>56</v>
      </c>
      <c r="D179" s="265"/>
      <c r="E179" s="265"/>
      <c r="F179" s="288" t="s">
        <v>505</v>
      </c>
      <c r="G179" s="265"/>
      <c r="H179" s="265" t="s">
        <v>577</v>
      </c>
      <c r="I179" s="265" t="s">
        <v>507</v>
      </c>
      <c r="J179" s="265">
        <v>20</v>
      </c>
      <c r="K179" s="313"/>
    </row>
    <row r="180" spans="2:11" s="1" customFormat="1" ht="15" customHeight="1">
      <c r="B180" s="290"/>
      <c r="C180" s="265" t="s">
        <v>57</v>
      </c>
      <c r="D180" s="265"/>
      <c r="E180" s="265"/>
      <c r="F180" s="288" t="s">
        <v>505</v>
      </c>
      <c r="G180" s="265"/>
      <c r="H180" s="265" t="s">
        <v>578</v>
      </c>
      <c r="I180" s="265" t="s">
        <v>507</v>
      </c>
      <c r="J180" s="265">
        <v>255</v>
      </c>
      <c r="K180" s="313"/>
    </row>
    <row r="181" spans="2:11" s="1" customFormat="1" ht="15" customHeight="1">
      <c r="B181" s="290"/>
      <c r="C181" s="265" t="s">
        <v>110</v>
      </c>
      <c r="D181" s="265"/>
      <c r="E181" s="265"/>
      <c r="F181" s="288" t="s">
        <v>505</v>
      </c>
      <c r="G181" s="265"/>
      <c r="H181" s="265" t="s">
        <v>469</v>
      </c>
      <c r="I181" s="265" t="s">
        <v>507</v>
      </c>
      <c r="J181" s="265">
        <v>10</v>
      </c>
      <c r="K181" s="313"/>
    </row>
    <row r="182" spans="2:11" s="1" customFormat="1" ht="15" customHeight="1">
      <c r="B182" s="290"/>
      <c r="C182" s="265" t="s">
        <v>111</v>
      </c>
      <c r="D182" s="265"/>
      <c r="E182" s="265"/>
      <c r="F182" s="288" t="s">
        <v>505</v>
      </c>
      <c r="G182" s="265"/>
      <c r="H182" s="265" t="s">
        <v>579</v>
      </c>
      <c r="I182" s="265" t="s">
        <v>540</v>
      </c>
      <c r="J182" s="265"/>
      <c r="K182" s="313"/>
    </row>
    <row r="183" spans="2:11" s="1" customFormat="1" ht="15" customHeight="1">
      <c r="B183" s="290"/>
      <c r="C183" s="265" t="s">
        <v>580</v>
      </c>
      <c r="D183" s="265"/>
      <c r="E183" s="265"/>
      <c r="F183" s="288" t="s">
        <v>505</v>
      </c>
      <c r="G183" s="265"/>
      <c r="H183" s="265" t="s">
        <v>581</v>
      </c>
      <c r="I183" s="265" t="s">
        <v>540</v>
      </c>
      <c r="J183" s="265"/>
      <c r="K183" s="313"/>
    </row>
    <row r="184" spans="2:11" s="1" customFormat="1" ht="15" customHeight="1">
      <c r="B184" s="290"/>
      <c r="C184" s="265" t="s">
        <v>569</v>
      </c>
      <c r="D184" s="265"/>
      <c r="E184" s="265"/>
      <c r="F184" s="288" t="s">
        <v>505</v>
      </c>
      <c r="G184" s="265"/>
      <c r="H184" s="265" t="s">
        <v>582</v>
      </c>
      <c r="I184" s="265" t="s">
        <v>540</v>
      </c>
      <c r="J184" s="265"/>
      <c r="K184" s="313"/>
    </row>
    <row r="185" spans="2:11" s="1" customFormat="1" ht="15" customHeight="1">
      <c r="B185" s="290"/>
      <c r="C185" s="265" t="s">
        <v>113</v>
      </c>
      <c r="D185" s="265"/>
      <c r="E185" s="265"/>
      <c r="F185" s="288" t="s">
        <v>511</v>
      </c>
      <c r="G185" s="265"/>
      <c r="H185" s="265" t="s">
        <v>583</v>
      </c>
      <c r="I185" s="265" t="s">
        <v>507</v>
      </c>
      <c r="J185" s="265">
        <v>50</v>
      </c>
      <c r="K185" s="313"/>
    </row>
    <row r="186" spans="2:11" s="1" customFormat="1" ht="15" customHeight="1">
      <c r="B186" s="290"/>
      <c r="C186" s="265" t="s">
        <v>584</v>
      </c>
      <c r="D186" s="265"/>
      <c r="E186" s="265"/>
      <c r="F186" s="288" t="s">
        <v>511</v>
      </c>
      <c r="G186" s="265"/>
      <c r="H186" s="265" t="s">
        <v>585</v>
      </c>
      <c r="I186" s="265" t="s">
        <v>586</v>
      </c>
      <c r="J186" s="265"/>
      <c r="K186" s="313"/>
    </row>
    <row r="187" spans="2:11" s="1" customFormat="1" ht="15" customHeight="1">
      <c r="B187" s="290"/>
      <c r="C187" s="265" t="s">
        <v>587</v>
      </c>
      <c r="D187" s="265"/>
      <c r="E187" s="265"/>
      <c r="F187" s="288" t="s">
        <v>511</v>
      </c>
      <c r="G187" s="265"/>
      <c r="H187" s="265" t="s">
        <v>588</v>
      </c>
      <c r="I187" s="265" t="s">
        <v>586</v>
      </c>
      <c r="J187" s="265"/>
      <c r="K187" s="313"/>
    </row>
    <row r="188" spans="2:11" s="1" customFormat="1" ht="15" customHeight="1">
      <c r="B188" s="290"/>
      <c r="C188" s="265" t="s">
        <v>589</v>
      </c>
      <c r="D188" s="265"/>
      <c r="E188" s="265"/>
      <c r="F188" s="288" t="s">
        <v>511</v>
      </c>
      <c r="G188" s="265"/>
      <c r="H188" s="265" t="s">
        <v>590</v>
      </c>
      <c r="I188" s="265" t="s">
        <v>586</v>
      </c>
      <c r="J188" s="265"/>
      <c r="K188" s="313"/>
    </row>
    <row r="189" spans="2:11" s="1" customFormat="1" ht="15" customHeight="1">
      <c r="B189" s="290"/>
      <c r="C189" s="326" t="s">
        <v>591</v>
      </c>
      <c r="D189" s="265"/>
      <c r="E189" s="265"/>
      <c r="F189" s="288" t="s">
        <v>511</v>
      </c>
      <c r="G189" s="265"/>
      <c r="H189" s="265" t="s">
        <v>592</v>
      </c>
      <c r="I189" s="265" t="s">
        <v>593</v>
      </c>
      <c r="J189" s="327" t="s">
        <v>594</v>
      </c>
      <c r="K189" s="313"/>
    </row>
    <row r="190" spans="2:11" s="1" customFormat="1" ht="15" customHeight="1">
      <c r="B190" s="290"/>
      <c r="C190" s="326" t="s">
        <v>45</v>
      </c>
      <c r="D190" s="265"/>
      <c r="E190" s="265"/>
      <c r="F190" s="288" t="s">
        <v>505</v>
      </c>
      <c r="G190" s="265"/>
      <c r="H190" s="262" t="s">
        <v>595</v>
      </c>
      <c r="I190" s="265" t="s">
        <v>596</v>
      </c>
      <c r="J190" s="265"/>
      <c r="K190" s="313"/>
    </row>
    <row r="191" spans="2:11" s="1" customFormat="1" ht="15" customHeight="1">
      <c r="B191" s="290"/>
      <c r="C191" s="326" t="s">
        <v>597</v>
      </c>
      <c r="D191" s="265"/>
      <c r="E191" s="265"/>
      <c r="F191" s="288" t="s">
        <v>505</v>
      </c>
      <c r="G191" s="265"/>
      <c r="H191" s="265" t="s">
        <v>598</v>
      </c>
      <c r="I191" s="265" t="s">
        <v>540</v>
      </c>
      <c r="J191" s="265"/>
      <c r="K191" s="313"/>
    </row>
    <row r="192" spans="2:11" s="1" customFormat="1" ht="15" customHeight="1">
      <c r="B192" s="290"/>
      <c r="C192" s="326" t="s">
        <v>599</v>
      </c>
      <c r="D192" s="265"/>
      <c r="E192" s="265"/>
      <c r="F192" s="288" t="s">
        <v>505</v>
      </c>
      <c r="G192" s="265"/>
      <c r="H192" s="265" t="s">
        <v>600</v>
      </c>
      <c r="I192" s="265" t="s">
        <v>540</v>
      </c>
      <c r="J192" s="265"/>
      <c r="K192" s="313"/>
    </row>
    <row r="193" spans="2:11" s="1" customFormat="1" ht="15" customHeight="1">
      <c r="B193" s="290"/>
      <c r="C193" s="326" t="s">
        <v>601</v>
      </c>
      <c r="D193" s="265"/>
      <c r="E193" s="265"/>
      <c r="F193" s="288" t="s">
        <v>511</v>
      </c>
      <c r="G193" s="265"/>
      <c r="H193" s="265" t="s">
        <v>602</v>
      </c>
      <c r="I193" s="265" t="s">
        <v>540</v>
      </c>
      <c r="J193" s="265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s="1" customFormat="1" ht="13.5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1">
      <c r="B199" s="255"/>
      <c r="C199" s="256" t="s">
        <v>603</v>
      </c>
      <c r="D199" s="256"/>
      <c r="E199" s="256"/>
      <c r="F199" s="256"/>
      <c r="G199" s="256"/>
      <c r="H199" s="256"/>
      <c r="I199" s="256"/>
      <c r="J199" s="256"/>
      <c r="K199" s="257"/>
    </row>
    <row r="200" spans="2:11" s="1" customFormat="1" ht="25.5" customHeight="1">
      <c r="B200" s="255"/>
      <c r="C200" s="329" t="s">
        <v>604</v>
      </c>
      <c r="D200" s="329"/>
      <c r="E200" s="329"/>
      <c r="F200" s="329" t="s">
        <v>605</v>
      </c>
      <c r="G200" s="330"/>
      <c r="H200" s="329" t="s">
        <v>606</v>
      </c>
      <c r="I200" s="329"/>
      <c r="J200" s="329"/>
      <c r="K200" s="257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5" t="s">
        <v>596</v>
      </c>
      <c r="D202" s="265"/>
      <c r="E202" s="265"/>
      <c r="F202" s="288" t="s">
        <v>46</v>
      </c>
      <c r="G202" s="265"/>
      <c r="H202" s="265" t="s">
        <v>607</v>
      </c>
      <c r="I202" s="265"/>
      <c r="J202" s="265"/>
      <c r="K202" s="313"/>
    </row>
    <row r="203" spans="2:11" s="1" customFormat="1" ht="15" customHeight="1">
      <c r="B203" s="290"/>
      <c r="C203" s="265"/>
      <c r="D203" s="265"/>
      <c r="E203" s="265"/>
      <c r="F203" s="288" t="s">
        <v>47</v>
      </c>
      <c r="G203" s="265"/>
      <c r="H203" s="265" t="s">
        <v>608</v>
      </c>
      <c r="I203" s="265"/>
      <c r="J203" s="265"/>
      <c r="K203" s="313"/>
    </row>
    <row r="204" spans="2:11" s="1" customFormat="1" ht="15" customHeight="1">
      <c r="B204" s="290"/>
      <c r="C204" s="265"/>
      <c r="D204" s="265"/>
      <c r="E204" s="265"/>
      <c r="F204" s="288" t="s">
        <v>50</v>
      </c>
      <c r="G204" s="265"/>
      <c r="H204" s="265" t="s">
        <v>609</v>
      </c>
      <c r="I204" s="265"/>
      <c r="J204" s="265"/>
      <c r="K204" s="313"/>
    </row>
    <row r="205" spans="2:11" s="1" customFormat="1" ht="15" customHeight="1">
      <c r="B205" s="290"/>
      <c r="C205" s="265"/>
      <c r="D205" s="265"/>
      <c r="E205" s="265"/>
      <c r="F205" s="288" t="s">
        <v>48</v>
      </c>
      <c r="G205" s="265"/>
      <c r="H205" s="265" t="s">
        <v>610</v>
      </c>
      <c r="I205" s="265"/>
      <c r="J205" s="265"/>
      <c r="K205" s="313"/>
    </row>
    <row r="206" spans="2:11" s="1" customFormat="1" ht="15" customHeight="1">
      <c r="B206" s="290"/>
      <c r="C206" s="265"/>
      <c r="D206" s="265"/>
      <c r="E206" s="265"/>
      <c r="F206" s="288" t="s">
        <v>49</v>
      </c>
      <c r="G206" s="265"/>
      <c r="H206" s="265" t="s">
        <v>611</v>
      </c>
      <c r="I206" s="265"/>
      <c r="J206" s="265"/>
      <c r="K206" s="313"/>
    </row>
    <row r="207" spans="2:11" s="1" customFormat="1" ht="15" customHeight="1">
      <c r="B207" s="290"/>
      <c r="C207" s="265"/>
      <c r="D207" s="265"/>
      <c r="E207" s="265"/>
      <c r="F207" s="288"/>
      <c r="G207" s="265"/>
      <c r="H207" s="265"/>
      <c r="I207" s="265"/>
      <c r="J207" s="265"/>
      <c r="K207" s="313"/>
    </row>
    <row r="208" spans="2:11" s="1" customFormat="1" ht="15" customHeight="1">
      <c r="B208" s="290"/>
      <c r="C208" s="265" t="s">
        <v>552</v>
      </c>
      <c r="D208" s="265"/>
      <c r="E208" s="265"/>
      <c r="F208" s="288" t="s">
        <v>79</v>
      </c>
      <c r="G208" s="265"/>
      <c r="H208" s="265" t="s">
        <v>612</v>
      </c>
      <c r="I208" s="265"/>
      <c r="J208" s="265"/>
      <c r="K208" s="313"/>
    </row>
    <row r="209" spans="2:11" s="1" customFormat="1" ht="15" customHeight="1">
      <c r="B209" s="290"/>
      <c r="C209" s="265"/>
      <c r="D209" s="265"/>
      <c r="E209" s="265"/>
      <c r="F209" s="288" t="s">
        <v>448</v>
      </c>
      <c r="G209" s="265"/>
      <c r="H209" s="265" t="s">
        <v>449</v>
      </c>
      <c r="I209" s="265"/>
      <c r="J209" s="265"/>
      <c r="K209" s="313"/>
    </row>
    <row r="210" spans="2:11" s="1" customFormat="1" ht="15" customHeight="1">
      <c r="B210" s="290"/>
      <c r="C210" s="265"/>
      <c r="D210" s="265"/>
      <c r="E210" s="265"/>
      <c r="F210" s="288" t="s">
        <v>446</v>
      </c>
      <c r="G210" s="265"/>
      <c r="H210" s="265" t="s">
        <v>613</v>
      </c>
      <c r="I210" s="265"/>
      <c r="J210" s="265"/>
      <c r="K210" s="313"/>
    </row>
    <row r="211" spans="2:11" s="1" customFormat="1" ht="15" customHeight="1">
      <c r="B211" s="331"/>
      <c r="C211" s="265"/>
      <c r="D211" s="265"/>
      <c r="E211" s="265"/>
      <c r="F211" s="288" t="s">
        <v>450</v>
      </c>
      <c r="G211" s="326"/>
      <c r="H211" s="317" t="s">
        <v>451</v>
      </c>
      <c r="I211" s="317"/>
      <c r="J211" s="317"/>
      <c r="K211" s="332"/>
    </row>
    <row r="212" spans="2:11" s="1" customFormat="1" ht="15" customHeight="1">
      <c r="B212" s="331"/>
      <c r="C212" s="265"/>
      <c r="D212" s="265"/>
      <c r="E212" s="265"/>
      <c r="F212" s="288" t="s">
        <v>417</v>
      </c>
      <c r="G212" s="326"/>
      <c r="H212" s="317" t="s">
        <v>614</v>
      </c>
      <c r="I212" s="317"/>
      <c r="J212" s="317"/>
      <c r="K212" s="332"/>
    </row>
    <row r="213" spans="2:11" s="1" customFormat="1" ht="15" customHeight="1">
      <c r="B213" s="331"/>
      <c r="C213" s="265"/>
      <c r="D213" s="265"/>
      <c r="E213" s="265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5" t="s">
        <v>576</v>
      </c>
      <c r="D214" s="265"/>
      <c r="E214" s="265"/>
      <c r="F214" s="288">
        <v>1</v>
      </c>
      <c r="G214" s="326"/>
      <c r="H214" s="317" t="s">
        <v>615</v>
      </c>
      <c r="I214" s="317"/>
      <c r="J214" s="317"/>
      <c r="K214" s="332"/>
    </row>
    <row r="215" spans="2:11" s="1" customFormat="1" ht="15" customHeight="1">
      <c r="B215" s="331"/>
      <c r="C215" s="265"/>
      <c r="D215" s="265"/>
      <c r="E215" s="265"/>
      <c r="F215" s="288">
        <v>2</v>
      </c>
      <c r="G215" s="326"/>
      <c r="H215" s="317" t="s">
        <v>616</v>
      </c>
      <c r="I215" s="317"/>
      <c r="J215" s="317"/>
      <c r="K215" s="332"/>
    </row>
    <row r="216" spans="2:11" s="1" customFormat="1" ht="15" customHeight="1">
      <c r="B216" s="331"/>
      <c r="C216" s="265"/>
      <c r="D216" s="265"/>
      <c r="E216" s="265"/>
      <c r="F216" s="288">
        <v>3</v>
      </c>
      <c r="G216" s="326"/>
      <c r="H216" s="317" t="s">
        <v>617</v>
      </c>
      <c r="I216" s="317"/>
      <c r="J216" s="317"/>
      <c r="K216" s="332"/>
    </row>
    <row r="217" spans="2:11" s="1" customFormat="1" ht="15" customHeight="1">
      <c r="B217" s="331"/>
      <c r="C217" s="265"/>
      <c r="D217" s="265"/>
      <c r="E217" s="265"/>
      <c r="F217" s="288">
        <v>4</v>
      </c>
      <c r="G217" s="326"/>
      <c r="H217" s="317" t="s">
        <v>618</v>
      </c>
      <c r="I217" s="317"/>
      <c r="J217" s="317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2021-05-20T12:09:55Z</dcterms:created>
  <dcterms:modified xsi:type="dcterms:W3CDTF">2021-05-20T12:09:58Z</dcterms:modified>
  <cp:category/>
  <cp:version/>
  <cp:contentType/>
  <cp:contentStatus/>
</cp:coreProperties>
</file>