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ORD pracovní\2021_560_ZŠ Školní_fasádní výplně\Rozpočty\"/>
    </mc:Choice>
  </mc:AlternateContent>
  <xr:revisionPtr revIDLastSave="0" documentId="8_{0F0E45A4-03FA-40C5-B496-C163604F6B9C}" xr6:coauthVersionLast="47" xr6:coauthVersionMax="47" xr10:uidLastSave="{00000000-0000-0000-0000-000000000000}"/>
  <bookViews>
    <workbookView xWindow="25080" yWindow="-120" windowWidth="25440" windowHeight="155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Pol'!$A$1:$X$226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5" i="12" l="1"/>
  <c r="O65" i="12"/>
  <c r="K65" i="12"/>
  <c r="I65" i="12"/>
  <c r="G65" i="12"/>
  <c r="M65" i="12" s="1"/>
  <c r="Q62" i="12"/>
  <c r="O62" i="12"/>
  <c r="K62" i="12"/>
  <c r="I62" i="12"/>
  <c r="G62" i="12"/>
  <c r="M62" i="12" s="1"/>
  <c r="BA162" i="12"/>
  <c r="BA155" i="12"/>
  <c r="G9" i="12"/>
  <c r="G8" i="12" s="1"/>
  <c r="I49" i="1" s="1"/>
  <c r="I9" i="12"/>
  <c r="I8" i="12" s="1"/>
  <c r="K9" i="12"/>
  <c r="K8" i="12" s="1"/>
  <c r="O9" i="12"/>
  <c r="O8" i="12" s="1"/>
  <c r="Q9" i="12"/>
  <c r="Q8" i="12" s="1"/>
  <c r="V9" i="12"/>
  <c r="V8" i="12" s="1"/>
  <c r="G16" i="12"/>
  <c r="M16" i="12" s="1"/>
  <c r="M15" i="12" s="1"/>
  <c r="I16" i="12"/>
  <c r="I15" i="12" s="1"/>
  <c r="K16" i="12"/>
  <c r="K15" i="12" s="1"/>
  <c r="O16" i="12"/>
  <c r="O15" i="12" s="1"/>
  <c r="Q16" i="12"/>
  <c r="Q15" i="12" s="1"/>
  <c r="V16" i="12"/>
  <c r="V15" i="12" s="1"/>
  <c r="G21" i="12"/>
  <c r="I21" i="12"/>
  <c r="K21" i="12"/>
  <c r="O21" i="12"/>
  <c r="Q21" i="12"/>
  <c r="V21" i="12"/>
  <c r="G32" i="12"/>
  <c r="M32" i="12" s="1"/>
  <c r="I32" i="12"/>
  <c r="K32" i="12"/>
  <c r="O32" i="12"/>
  <c r="Q32" i="12"/>
  <c r="V32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9" i="12"/>
  <c r="M69" i="12" s="1"/>
  <c r="M68" i="12" s="1"/>
  <c r="I69" i="12"/>
  <c r="I68" i="12" s="1"/>
  <c r="K69" i="12"/>
  <c r="K68" i="12" s="1"/>
  <c r="O69" i="12"/>
  <c r="O68" i="12" s="1"/>
  <c r="Q69" i="12"/>
  <c r="Q68" i="12" s="1"/>
  <c r="V69" i="12"/>
  <c r="V68" i="12" s="1"/>
  <c r="G81" i="12"/>
  <c r="M81" i="12" s="1"/>
  <c r="M80" i="12" s="1"/>
  <c r="I81" i="12"/>
  <c r="I80" i="12" s="1"/>
  <c r="K81" i="12"/>
  <c r="K80" i="12" s="1"/>
  <c r="O81" i="12"/>
  <c r="O80" i="12" s="1"/>
  <c r="Q81" i="12"/>
  <c r="Q80" i="12" s="1"/>
  <c r="V81" i="12"/>
  <c r="V80" i="12" s="1"/>
  <c r="G86" i="12"/>
  <c r="M86" i="12" s="1"/>
  <c r="I86" i="12"/>
  <c r="K86" i="12"/>
  <c r="O86" i="12"/>
  <c r="Q86" i="12"/>
  <c r="V86" i="12"/>
  <c r="G94" i="12"/>
  <c r="M94" i="12" s="1"/>
  <c r="I94" i="12"/>
  <c r="K94" i="12"/>
  <c r="O94" i="12"/>
  <c r="Q94" i="12"/>
  <c r="V94" i="12"/>
  <c r="G102" i="12"/>
  <c r="M102" i="12" s="1"/>
  <c r="I102" i="12"/>
  <c r="K102" i="12"/>
  <c r="O102" i="12"/>
  <c r="Q102" i="12"/>
  <c r="V10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9" i="12"/>
  <c r="M129" i="12" s="1"/>
  <c r="I129" i="12"/>
  <c r="K129" i="12"/>
  <c r="O129" i="12"/>
  <c r="Q129" i="12"/>
  <c r="V129" i="12"/>
  <c r="G141" i="12"/>
  <c r="M141" i="12" s="1"/>
  <c r="I141" i="12"/>
  <c r="K141" i="12"/>
  <c r="O141" i="12"/>
  <c r="Q141" i="12"/>
  <c r="V141" i="12"/>
  <c r="G154" i="12"/>
  <c r="I154" i="12"/>
  <c r="K154" i="12"/>
  <c r="O154" i="12"/>
  <c r="Q154" i="12"/>
  <c r="V154" i="12"/>
  <c r="G161" i="12"/>
  <c r="M161" i="12" s="1"/>
  <c r="I161" i="12"/>
  <c r="K161" i="12"/>
  <c r="O161" i="12"/>
  <c r="Q161" i="12"/>
  <c r="V161" i="12"/>
  <c r="G167" i="12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3" i="12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0" i="12"/>
  <c r="I180" i="12"/>
  <c r="K180" i="12"/>
  <c r="O180" i="12"/>
  <c r="Q180" i="12"/>
  <c r="V180" i="12"/>
  <c r="G185" i="12"/>
  <c r="M185" i="12" s="1"/>
  <c r="I185" i="12"/>
  <c r="K185" i="12"/>
  <c r="O185" i="12"/>
  <c r="Q185" i="12"/>
  <c r="V185" i="12"/>
  <c r="G191" i="12"/>
  <c r="M191" i="12" s="1"/>
  <c r="M190" i="12" s="1"/>
  <c r="I191" i="12"/>
  <c r="I190" i="12" s="1"/>
  <c r="K191" i="12"/>
  <c r="K190" i="12" s="1"/>
  <c r="O191" i="12"/>
  <c r="O190" i="12" s="1"/>
  <c r="Q191" i="12"/>
  <c r="Q190" i="12" s="1"/>
  <c r="V191" i="12"/>
  <c r="V190" i="12" s="1"/>
  <c r="G195" i="12"/>
  <c r="M195" i="12" s="1"/>
  <c r="I195" i="12"/>
  <c r="K195" i="12"/>
  <c r="O195" i="12"/>
  <c r="Q195" i="12"/>
  <c r="V195" i="12"/>
  <c r="G198" i="12"/>
  <c r="M198" i="12" s="1"/>
  <c r="I198" i="12"/>
  <c r="K198" i="12"/>
  <c r="O198" i="12"/>
  <c r="Q198" i="12"/>
  <c r="V198" i="12"/>
  <c r="G204" i="12"/>
  <c r="M204" i="12" s="1"/>
  <c r="I204" i="12"/>
  <c r="K204" i="12"/>
  <c r="O204" i="12"/>
  <c r="Q204" i="12"/>
  <c r="V204" i="12"/>
  <c r="G209" i="12"/>
  <c r="M209" i="12" s="1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G216" i="12"/>
  <c r="M216" i="12" s="1"/>
  <c r="I216" i="12"/>
  <c r="K216" i="12"/>
  <c r="O216" i="12"/>
  <c r="Q216" i="12"/>
  <c r="V216" i="12"/>
  <c r="G221" i="12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F42" i="1"/>
  <c r="G42" i="1"/>
  <c r="H42" i="1"/>
  <c r="I42" i="1"/>
  <c r="J41" i="1"/>
  <c r="J40" i="1"/>
  <c r="J39" i="1"/>
  <c r="J42" i="1" s="1"/>
  <c r="M21" i="12" l="1"/>
  <c r="G20" i="12"/>
  <c r="I51" i="1" s="1"/>
  <c r="G153" i="12"/>
  <c r="I55" i="1" s="1"/>
  <c r="G68" i="12"/>
  <c r="I52" i="1" s="1"/>
  <c r="V172" i="12"/>
  <c r="G80" i="12"/>
  <c r="I53" i="1" s="1"/>
  <c r="I179" i="12"/>
  <c r="O179" i="12"/>
  <c r="Q179" i="12"/>
  <c r="K179" i="12"/>
  <c r="K166" i="12"/>
  <c r="I220" i="12"/>
  <c r="O220" i="12"/>
  <c r="M154" i="12"/>
  <c r="M153" i="12" s="1"/>
  <c r="V179" i="12"/>
  <c r="V166" i="12"/>
  <c r="O153" i="12"/>
  <c r="G220" i="12"/>
  <c r="I61" i="1" s="1"/>
  <c r="I19" i="1" s="1"/>
  <c r="G172" i="12"/>
  <c r="I57" i="1" s="1"/>
  <c r="I153" i="12"/>
  <c r="O85" i="12"/>
  <c r="Q220" i="12"/>
  <c r="O194" i="12"/>
  <c r="M173" i="12"/>
  <c r="M172" i="12" s="1"/>
  <c r="K85" i="12"/>
  <c r="Q85" i="12"/>
  <c r="I85" i="12"/>
  <c r="O20" i="12"/>
  <c r="K220" i="12"/>
  <c r="Q194" i="12"/>
  <c r="G190" i="12"/>
  <c r="I59" i="1" s="1"/>
  <c r="O172" i="12"/>
  <c r="G166" i="12"/>
  <c r="I56" i="1" s="1"/>
  <c r="K153" i="12"/>
  <c r="Q153" i="12"/>
  <c r="V85" i="12"/>
  <c r="K20" i="12"/>
  <c r="Q20" i="12"/>
  <c r="I20" i="12"/>
  <c r="G15" i="12"/>
  <c r="I50" i="1" s="1"/>
  <c r="M9" i="12"/>
  <c r="M8" i="12" s="1"/>
  <c r="K194" i="12"/>
  <c r="I194" i="12"/>
  <c r="V220" i="12"/>
  <c r="V194" i="12"/>
  <c r="G179" i="12"/>
  <c r="I58" i="1" s="1"/>
  <c r="K172" i="12"/>
  <c r="Q172" i="12"/>
  <c r="I172" i="12"/>
  <c r="Q166" i="12"/>
  <c r="I166" i="12"/>
  <c r="O166" i="12"/>
  <c r="V153" i="12"/>
  <c r="V20" i="12"/>
  <c r="M85" i="12"/>
  <c r="M194" i="12"/>
  <c r="M20" i="12"/>
  <c r="G194" i="12"/>
  <c r="I60" i="1" s="1"/>
  <c r="G85" i="12"/>
  <c r="I54" i="1" s="1"/>
  <c r="M221" i="12"/>
  <c r="M220" i="12" s="1"/>
  <c r="M180" i="12"/>
  <c r="M179" i="12" s="1"/>
  <c r="M167" i="12"/>
  <c r="M166" i="12" s="1"/>
  <c r="J28" i="1"/>
  <c r="J26" i="1"/>
  <c r="G38" i="1"/>
  <c r="F38" i="1"/>
  <c r="J23" i="1"/>
  <c r="J24" i="1"/>
  <c r="J25" i="1"/>
  <c r="J27" i="1"/>
  <c r="E24" i="1"/>
  <c r="E26" i="1"/>
  <c r="I17" i="1" l="1"/>
  <c r="I16" i="1"/>
  <c r="I21" i="1" s="1"/>
  <c r="G25" i="1" s="1"/>
  <c r="G26" i="1" s="1"/>
  <c r="G29" i="1" s="1"/>
  <c r="I62" i="1"/>
  <c r="J55" i="1" s="1"/>
  <c r="J50" i="1"/>
  <c r="J53" i="1" l="1"/>
  <c r="J49" i="1"/>
  <c r="J56" i="1"/>
  <c r="J51" i="1"/>
  <c r="J59" i="1"/>
  <c r="J52" i="1"/>
  <c r="J60" i="1"/>
  <c r="J61" i="1"/>
  <c r="J57" i="1"/>
  <c r="J58" i="1"/>
  <c r="J54" i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<sst xmlns="http://schemas.openxmlformats.org/spreadsheetml/2006/main" count="807" uniqueCount="287">
  <si>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</si>
  <si>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</si>
  <si>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</si>
  <si>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</si>
  <si>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</si>
  <si>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</si>
  <si>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</si>
  <si>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</si>
  <si>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</si>
  <si>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</si>
  <si>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</si>
  <si>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</si>
  <si>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</si>
  <si>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</si>
  <si>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</si>
  <si>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</si>
  <si>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</si>
  <si>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</si>
  <si>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</si>
  <si>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</si>
  <si>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</si>
  <si>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</si>
  <si>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</si>
  <si>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</si>
  <si>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</si>
  <si>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</si>
  <si>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</si>
  <si>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</si>
  <si>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</si>
  <si>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</si>
  <si>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</si>
  <si>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</si>
  <si>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</si>
  <si>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</si>
  <si>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</si>
  <si>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</si>
  <si>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</si>
  <si>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</si>
  <si>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</si>
  <si>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</si>
  <si>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</si>
  <si>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</si>
  <si>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</si>
  <si>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</si>
  <si>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Výměna fasádních výplní v části objektu ZŠ Skolní-velká tělocvična</t>
  </si>
  <si>
    <t>SO 01</t>
  </si>
  <si>
    <t>Objekt:</t>
  </si>
  <si>
    <t>Rozpočet:</t>
  </si>
  <si>
    <t>Ing. Jiří Marek</t>
  </si>
  <si>
    <t>00919</t>
  </si>
  <si>
    <t>Výměna fasádních výplní v části objektu ZŠ Skolní- velká tělocvična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</si>
  <si>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</si>
  <si>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</si>
  <si>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</si>
  <si>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</si>
  <si>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</si>
  <si>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</si>
  <si>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</si>
  <si>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</si>
  <si>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</si>
  <si>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</si>
  <si>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</si>
  <si>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</si>
  <si>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</si>
  <si>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</si>
  <si>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</si>
  <si>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</si>
  <si>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</si>
  <si>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</si>
  <si>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</si>
  <si>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</si>
  <si>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</si>
  <si>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</si>
  <si>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</si>
  <si>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</si>
  <si>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</si>
  <si>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</si>
  <si>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</si>
  <si>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</si>
  <si>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764</t>
  </si>
  <si>
    <t>Konstrukce klempířské</t>
  </si>
  <si>
    <t>784</t>
  </si>
  <si>
    <t>Malby</t>
  </si>
  <si>
    <t>799</t>
  </si>
  <si>
    <t>Ostatní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</si>
  <si>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</si>
  <si>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</si>
  <si>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</si>
  <si>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</si>
  <si>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</si>
  <si>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</si>
  <si>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</si>
  <si>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</si>
  <si>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</si>
  <si>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</si>
  <si>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</si>
  <si>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</si>
  <si>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</si>
  <si>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</si>
  <si>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</si>
  <si>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</si>
  <si>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</si>
  <si>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</si>
  <si>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</si>
  <si>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</si>
  <si>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</si>
  <si>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</si>
  <si>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</si>
  <si>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</si>
  <si>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</si>
  <si>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</si>
  <si>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</si>
  <si>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</si>
  <si>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</si>
  <si>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</si>
  <si>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</si>
  <si>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612425931R00</t>
  </si>
  <si>
    <t>Omítka vápenná vnitřního ostění - štuková</t>
  </si>
  <si>
    <t>m2</t>
  </si>
  <si>
    <t>RTS 21/ I</t>
  </si>
  <si>
    <t>Práce</t>
  </si>
  <si>
    <t>POL1_</t>
  </si>
  <si>
    <t xml:space="preserve">včetně pomocí izolačních přířezů- viz TZ : </t>
  </si>
  <si>
    <t>VV</t>
  </si>
  <si>
    <t xml:space="preserve">uvažováno se šířkou ostění cca 10 cm : </t>
  </si>
  <si>
    <t xml:space="preserve">celková výměra oprava ostění: : </t>
  </si>
  <si>
    <t xml:space="preserve">viz montáž oken plastových : </t>
  </si>
  <si>
    <t>160,816*0,1</t>
  </si>
  <si>
    <t>622421143R00</t>
  </si>
  <si>
    <t>Omítka vnější stěn, MVC, štuková, složitost 1-2</t>
  </si>
  <si>
    <t xml:space="preserve">vnější úpravy ostění : </t>
  </si>
  <si>
    <t xml:space="preserve">výměra-dtto vnitřní ostění : </t>
  </si>
  <si>
    <t>16,0816</t>
  </si>
  <si>
    <t>m</t>
  </si>
  <si>
    <t>POL1_1</t>
  </si>
  <si>
    <t xml:space="preserve">velká tělocvična : </t>
  </si>
  <si>
    <t xml:space="preserve">pozice A : </t>
  </si>
  <si>
    <t xml:space="preserve">4720 x 1167  4ks : </t>
  </si>
  <si>
    <t>4*(4,72)</t>
  </si>
  <si>
    <t xml:space="preserve">pozice B : </t>
  </si>
  <si>
    <t xml:space="preserve">4720 x 3010  4ks : </t>
  </si>
  <si>
    <t xml:space="preserve">pozice C : </t>
  </si>
  <si>
    <t xml:space="preserve">4720 x  1765  4ks : </t>
  </si>
  <si>
    <t>766601211RT1</t>
  </si>
  <si>
    <t>Těsnění okenní spáry, ostění, PT fólie+ PP páska folie š. 70 mm,  páska tl. 2 mm, š. 10 mm</t>
  </si>
  <si>
    <t>POL1_7</t>
  </si>
  <si>
    <t>4*2*(4,72+1,167)*2</t>
  </si>
  <si>
    <t>4*2*(4,72+3,01)*2</t>
  </si>
  <si>
    <t>4*2*(4,72+1,765)*2</t>
  </si>
  <si>
    <t>766711001R00</t>
  </si>
  <si>
    <t>Montáž oken  s vypěněním plastových</t>
  </si>
  <si>
    <t>Montáž plastových oken a dveří včetně dodávky a montáže PU pěny a spojovacích prostředků.</t>
  </si>
  <si>
    <t>POP</t>
  </si>
  <si>
    <t>4*2*(4,72+1,167)</t>
  </si>
  <si>
    <t>4*2*(4,72+3,01)</t>
  </si>
  <si>
    <t>4*2*(4,72+1,765)</t>
  </si>
  <si>
    <t>1001</t>
  </si>
  <si>
    <t>Okno plastové 4720 x 1167, iz.  trojsklo , pozice A parametry - výplně otvorů,včetně int. folie</t>
  </si>
  <si>
    <t>kus</t>
  </si>
  <si>
    <t>Vlastní</t>
  </si>
  <si>
    <t>Indiv</t>
  </si>
  <si>
    <t>4</t>
  </si>
  <si>
    <t>1002</t>
  </si>
  <si>
    <t>Okno plastové 4720 x3010, iz.  trojsklo , pozice B parametry - výplně otvorů,včetně int. folie</t>
  </si>
  <si>
    <t>1003</t>
  </si>
  <si>
    <t>Okno plastové 4720 x 1765 , iz.  trojsklo , pozice C parametry - výplně otvorů,včetně int. folie</t>
  </si>
  <si>
    <t>1004</t>
  </si>
  <si>
    <t>Ochranná síť montáž a dodávka , pozice A parametry - výplně otvorů</t>
  </si>
  <si>
    <t>1005</t>
  </si>
  <si>
    <t>Ochranná síť,  montáž a dodávka , pozice B parametry - výplně otvorů</t>
  </si>
  <si>
    <t>1006</t>
  </si>
  <si>
    <t>Ochranná síť,  montáž a dodávka , pozice C parametry-výplně otvorů</t>
  </si>
  <si>
    <t>941955004R00</t>
  </si>
  <si>
    <t>Lešení lehké pomocné, výška podlahy do 4,5 m</t>
  </si>
  <si>
    <t>4*(4,72*4)</t>
  </si>
  <si>
    <t>952901111R00</t>
  </si>
  <si>
    <t>Vyčištění budov o výšce podlaží do 4 m</t>
  </si>
  <si>
    <t xml:space="preserve">cca 2 m od stěn, směrem vnitřek budov : </t>
  </si>
  <si>
    <t xml:space="preserve">cca : </t>
  </si>
  <si>
    <t>56,64*2</t>
  </si>
  <si>
    <t>968071112R00</t>
  </si>
  <si>
    <t>Vyvěšení, zavěšení kovových křídel oken pl. 1,5 m2</t>
  </si>
  <si>
    <t xml:space="preserve">1180 x 1167   4ks : </t>
  </si>
  <si>
    <t>4*4</t>
  </si>
  <si>
    <t xml:space="preserve">1180 x 650  4ks : </t>
  </si>
  <si>
    <t>4*8</t>
  </si>
  <si>
    <t>968071113R00</t>
  </si>
  <si>
    <t>Vyvěšení,zavěšení  kovových křídel oken nad 1,5 m2</t>
  </si>
  <si>
    <t xml:space="preserve">1180 x 1710  4ks : </t>
  </si>
  <si>
    <t xml:space="preserve">1180 x 1765   4ks : </t>
  </si>
  <si>
    <t>968095001R00</t>
  </si>
  <si>
    <t>Bourání parapetů dřevěných š. do 25 cm</t>
  </si>
  <si>
    <t xml:space="preserve">odstranění vnitřníchparapetů fasádních výplní : </t>
  </si>
  <si>
    <t>764410850R00</t>
  </si>
  <si>
    <t>Demontáž oplechování parapetů,rš od 100 do 330 mm</t>
  </si>
  <si>
    <t xml:space="preserve">výměra- viz demontáž vnitřních parapetů : </t>
  </si>
  <si>
    <t>56,64</t>
  </si>
  <si>
    <t>767122811R00</t>
  </si>
  <si>
    <t>Demontáž stěn s drátěnou sítí šroubovaných</t>
  </si>
  <si>
    <t xml:space="preserve">odstranění ochranné kovové konstrukce fasádních výplní z vnitřní strany : </t>
  </si>
  <si>
    <t>4*(4,72*1,167)</t>
  </si>
  <si>
    <t>4*(4,72*3,01)</t>
  </si>
  <si>
    <t>4*(4,72*1,765)</t>
  </si>
  <si>
    <t>767712811R00</t>
  </si>
  <si>
    <t>Demontáž výkladců zapuštěných šroubovaných</t>
  </si>
  <si>
    <t xml:space="preserve">odstranění kovové konstrukc fasádních výplní : </t>
  </si>
  <si>
    <t>787600802R00</t>
  </si>
  <si>
    <t>Vysklívání oken skla plochého o ploše do 3 m2</t>
  </si>
  <si>
    <t xml:space="preserve">vysklívání z kovových křídel : </t>
  </si>
  <si>
    <t>979951111R00</t>
  </si>
  <si>
    <t>Výkup kovů - železný šrot tl. do 4 mm</t>
  </si>
  <si>
    <t>t</t>
  </si>
  <si>
    <t>Pro vyjádření výnosu ve prospěch zhotovitele je nutné jednotkovou cenu uvést se záporným znaménkem. (Získaná částka ponižuje náklad stavby.)</t>
  </si>
  <si>
    <t xml:space="preserve">ocelové rámy výplní oken v tělocvičnách : </t>
  </si>
  <si>
    <t xml:space="preserve">výměra-viz odstranění výkladců : </t>
  </si>
  <si>
    <t>1,907</t>
  </si>
  <si>
    <t xml:space="preserve">ochranné sítě-viz výměra odstr. sítí : </t>
  </si>
  <si>
    <t>2,019</t>
  </si>
  <si>
    <t>979951161R00</t>
  </si>
  <si>
    <t>Výkup kovů - zinek, plechy</t>
  </si>
  <si>
    <t xml:space="preserve">parapety : </t>
  </si>
  <si>
    <t xml:space="preserve">výměra-viz odstranění parapetů vnějších : </t>
  </si>
  <si>
    <t>0,076</t>
  </si>
  <si>
    <t>900      R02</t>
  </si>
  <si>
    <t>HZS stavební dělník v tarifní třídě 5</t>
  </si>
  <si>
    <t>h</t>
  </si>
  <si>
    <t xml:space="preserve">vyměřování, pasování, přípomoce,cca 6 hodin : </t>
  </si>
  <si>
    <t>6</t>
  </si>
  <si>
    <t>998011002R00</t>
  </si>
  <si>
    <t>Přesun hmot pro budovy zděné výšky do 12 m</t>
  </si>
  <si>
    <t>4,224</t>
  </si>
  <si>
    <t>764510440RT2</t>
  </si>
  <si>
    <t>Oplechování parapetů včetně rohů Ti Zn, rš 250 mm nalepení Enkolitem</t>
  </si>
  <si>
    <t>včetně těsnící hmoty.</t>
  </si>
  <si>
    <t xml:space="preserve">výměra-dtto parapet vnitřní : </t>
  </si>
  <si>
    <t>998764102R00</t>
  </si>
  <si>
    <t>Přesun hmot pro klempířské konstr., výšky do 12 m</t>
  </si>
  <si>
    <t>0,118</t>
  </si>
  <si>
    <t>784161101R00</t>
  </si>
  <si>
    <t>Penetrace podkladu nátěrem HET, A - Grund 1x</t>
  </si>
  <si>
    <t xml:space="preserve">oprava maleb po výměně oken : </t>
  </si>
  <si>
    <t xml:space="preserve">uvažována pouze na  ostění : </t>
  </si>
  <si>
    <t xml:space="preserve">výměra- viz štuky : </t>
  </si>
  <si>
    <t>784165212R00</t>
  </si>
  <si>
    <t>Malba HET Super malba, bílá, bez penetrace, 2x</t>
  </si>
  <si>
    <t xml:space="preserve">uvažována pouze na ostění : </t>
  </si>
  <si>
    <t>Demontáž dřevěného obložení topení a zpětná montáž</t>
  </si>
  <si>
    <t>hod</t>
  </si>
  <si>
    <t xml:space="preserve">viz TZ, kap. 1.4. : </t>
  </si>
  <si>
    <t>5</t>
  </si>
  <si>
    <t>979086213R00</t>
  </si>
  <si>
    <t>Nakládání vybouraných hmot na dopravní prostředek</t>
  </si>
  <si>
    <t xml:space="preserve">výměra-viz bourání : </t>
  </si>
  <si>
    <t>6,204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</si>
  <si>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</si>
  <si>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</si>
  <si>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</si>
  <si>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na skládku : </t>
  </si>
  <si>
    <t>2,202</t>
  </si>
  <si>
    <t xml:space="preserve">do sběru_parapet + rámy z tělocvičny : </t>
  </si>
  <si>
    <t>0,076+1,907+2,019</t>
  </si>
  <si>
    <t>979081121R00</t>
  </si>
  <si>
    <t>Příplatek k odvozu za každý další 1 km</t>
  </si>
  <si>
    <t xml:space="preserve">na skládku- 8 km= 8-1=7 x množství : </t>
  </si>
  <si>
    <t>2,202*7</t>
  </si>
  <si>
    <t xml:space="preserve">do sběru_parapet + rámy z tělocvičny = 4 km= 4-1 = 3 x množství : </t>
  </si>
  <si>
    <t>(0,076+1,907+2,019)*3</t>
  </si>
  <si>
    <t>979082111R00</t>
  </si>
  <si>
    <t>Vnitrostaveništní doprava suti do 10 m</t>
  </si>
  <si>
    <t>979082121R00</t>
  </si>
  <si>
    <t>Příplatek k vnitrost. dopravě suti za dalších 5 m</t>
  </si>
  <si>
    <t xml:space="preserve">předpokládaná vnitropřepraca ,cca 20 m, tzn 20-10= 10m, tzn 2 x množství : </t>
  </si>
  <si>
    <t>6,204*2</t>
  </si>
  <si>
    <t>979990162R00</t>
  </si>
  <si>
    <t>Poplatek za skládku suti - dřevo+sklo,zdivo,</t>
  </si>
  <si>
    <t xml:space="preserve">dodavatel použije ceníkovou , aktuální cenu vybrané skládky : </t>
  </si>
  <si>
    <t>005121 R</t>
  </si>
  <si>
    <t>Zařízení staveniště</t>
  </si>
  <si>
    <t>VRN</t>
  </si>
  <si>
    <t>POL99_2</t>
  </si>
  <si>
    <t>VRN2</t>
  </si>
  <si>
    <t>Přesun stavebních kapacit</t>
  </si>
  <si>
    <t>END</t>
  </si>
  <si>
    <t>1007</t>
  </si>
  <si>
    <t>1008</t>
  </si>
  <si>
    <t>Ovládací táhlo k vyklopení okna montáž a dodávka , pozice A parametry - výplně otvorů</t>
  </si>
  <si>
    <t>Ovládací táhlo k vyklopení okna montáž a dodávka , pozice B parametry - výplně otvorů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</si>
</sst>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5" t="s">
        <v>41</v>
      </c>
      <c r="B2" s="175"/>
      <c r="C2" s="175"/>
      <c r="D2" s="175"/>
      <c r="E2" s="175"/>
      <c r="F2" s="175"/>
      <c r="G2" s="17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78" t="s">
        <v>24</v>
      </c>
      <c r="C2" s="79"/>
      <c r="D2" s="80" t="s">
        <v>49</v>
      </c>
      <c r="E2" s="217" t="s">
        <v>50</v>
      </c>
      <c r="F2" s="218"/>
      <c r="G2" s="218"/>
      <c r="H2" s="218"/>
      <c r="I2" s="218"/>
      <c r="J2" s="219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20" t="s">
        <v>44</v>
      </c>
      <c r="F3" s="221"/>
      <c r="G3" s="221"/>
      <c r="H3" s="221"/>
      <c r="I3" s="221"/>
      <c r="J3" s="222"/>
    </row>
    <row r="4" spans="1:15" ht="23.25" customHeight="1" x14ac:dyDescent="0.2">
      <c r="A4" s="76">
        <v>1388</v>
      </c>
      <c r="B4" s="83" t="s">
        <v>47</v>
      </c>
      <c r="C4" s="84"/>
      <c r="D4" s="85" t="s">
        <v>43</v>
      </c>
      <c r="E4" s="200" t="s">
        <v>44</v>
      </c>
      <c r="F4" s="201"/>
      <c r="G4" s="201"/>
      <c r="H4" s="201"/>
      <c r="I4" s="201"/>
      <c r="J4" s="202"/>
    </row>
    <row r="5" spans="1:15" ht="24" customHeight="1" x14ac:dyDescent="0.2">
      <c r="A5" s="2"/>
      <c r="B5" s="31" t="s">
        <v>23</v>
      </c>
      <c r="D5" s="205" t="s">
        <v>51</v>
      </c>
      <c r="E5" s="206"/>
      <c r="F5" s="206"/>
      <c r="G5" s="206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07" t="s">
        <v>52</v>
      </c>
      <c r="E6" s="208"/>
      <c r="F6" s="208"/>
      <c r="G6" s="208"/>
      <c r="H6" s="18" t="s">
        <v>36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09" t="s">
        <v>53</v>
      </c>
      <c r="F7" s="210"/>
      <c r="G7" s="21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4" t="s">
        <v>57</v>
      </c>
      <c r="E11" s="224"/>
      <c r="F11" s="224"/>
      <c r="G11" s="224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9"/>
      <c r="E12" s="199"/>
      <c r="F12" s="199"/>
      <c r="G12" s="199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3"/>
      <c r="F13" s="204"/>
      <c r="G13" s="20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8"/>
      <c r="F16" s="189"/>
      <c r="G16" s="188"/>
      <c r="H16" s="189"/>
      <c r="I16" s="188">
        <f>I49+I50+I51+I52+I53+I54+I55+I56</f>
        <v>0</v>
      </c>
      <c r="J16" s="19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8"/>
      <c r="F17" s="189"/>
      <c r="G17" s="188"/>
      <c r="H17" s="189"/>
      <c r="I17" s="188">
        <f>I57+I58+I59+I60</f>
        <v>0</v>
      </c>
      <c r="J17" s="19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8"/>
      <c r="F18" s="189"/>
      <c r="G18" s="188"/>
      <c r="H18" s="189"/>
      <c r="I18" s="188">
        <v>0</v>
      </c>
      <c r="J18" s="190"/>
    </row>
    <row r="19" spans="1:10" ht="23.25" customHeight="1" x14ac:dyDescent="0.2">
      <c r="A19" s="139" t="s">
        <v>87</v>
      </c>
      <c r="B19" s="38" t="s">
        <v>29</v>
      </c>
      <c r="C19" s="62"/>
      <c r="D19" s="63"/>
      <c r="E19" s="188"/>
      <c r="F19" s="189"/>
      <c r="G19" s="188"/>
      <c r="H19" s="189"/>
      <c r="I19" s="188">
        <f>I61</f>
        <v>0</v>
      </c>
      <c r="J19" s="190"/>
    </row>
    <row r="20" spans="1:10" ht="23.25" customHeight="1" x14ac:dyDescent="0.2">
      <c r="A20" s="139" t="s">
        <v>88</v>
      </c>
      <c r="B20" s="38" t="s">
        <v>30</v>
      </c>
      <c r="C20" s="62"/>
      <c r="D20" s="63"/>
      <c r="E20" s="188"/>
      <c r="F20" s="189"/>
      <c r="G20" s="188"/>
      <c r="H20" s="189"/>
      <c r="I20" s="188">
        <v>0</v>
      </c>
      <c r="J20" s="190"/>
    </row>
    <row r="21" spans="1:10" ht="23.25" customHeight="1" x14ac:dyDescent="0.2">
      <c r="A21" s="2"/>
      <c r="B21" s="48" t="s">
        <v>31</v>
      </c>
      <c r="C21" s="64"/>
      <c r="D21" s="65"/>
      <c r="E21" s="191"/>
      <c r="F21" s="227"/>
      <c r="G21" s="191"/>
      <c r="H21" s="227"/>
      <c r="I21" s="191">
        <f>SUM(I16:J20)</f>
        <v>0</v>
      </c>
      <c r="J21" s="19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6">
        <v>0</v>
      </c>
      <c r="H23" s="187"/>
      <c r="I23" s="187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4">
        <v>0</v>
      </c>
      <c r="H24" s="185"/>
      <c r="I24" s="18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6">
        <f>I21</f>
        <v>0</v>
      </c>
      <c r="H25" s="187"/>
      <c r="I25" s="187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4">
        <f>(ZakladDPHZakl*E26)/100</f>
        <v>0</v>
      </c>
      <c r="H26" s="215"/>
      <c r="I26" s="215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6">
        <v>0</v>
      </c>
      <c r="H27" s="216"/>
      <c r="I27" s="21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193">
        <v>997334.85</v>
      </c>
      <c r="H28" s="194"/>
      <c r="I28" s="194"/>
      <c r="J28" s="117" t="str">
        <f t="shared" si="0"/>
        <v>CZK</v>
      </c>
    </row>
    <row r="29" spans="1:10" ht="27.75" customHeight="1" thickBot="1" x14ac:dyDescent="0.25">
      <c r="A29" s="2"/>
      <c r="B29" s="113" t="s">
        <v>37</v>
      </c>
      <c r="C29" s="118"/>
      <c r="D29" s="118"/>
      <c r="E29" s="118"/>
      <c r="F29" s="119"/>
      <c r="G29" s="193">
        <f>ZakladDPHZakl+DPHZakl</f>
        <v>0</v>
      </c>
      <c r="H29" s="193"/>
      <c r="I29" s="193"/>
      <c r="J29" s="120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5"/>
      <c r="E34" s="196"/>
      <c r="G34" s="197"/>
      <c r="H34" s="198"/>
      <c r="I34" s="198"/>
      <c r="J34" s="25"/>
    </row>
    <row r="35" spans="1:10" ht="12.75" customHeight="1" x14ac:dyDescent="0.2">
      <c r="A35" s="2"/>
      <c r="B35" s="2"/>
      <c r="D35" s="183" t="s">
        <v>2</v>
      </c>
      <c r="E35" s="18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58</v>
      </c>
      <c r="C39" s="178"/>
      <c r="D39" s="178"/>
      <c r="E39" s="178"/>
      <c r="F39" s="100">
        <v>0</v>
      </c>
      <c r="G39" s="101">
        <v>997334.85</v>
      </c>
      <c r="H39" s="102">
        <v>209440.32</v>
      </c>
      <c r="I39" s="102">
        <v>1206775.17</v>
      </c>
      <c r="J39" s="103">
        <f>IF(CenaCelkemVypocet=0,"",I39/CenaCelkemVypocet*100)</f>
        <v>100</v>
      </c>
    </row>
    <row r="40" spans="1:10" ht="25.5" hidden="1" customHeight="1" x14ac:dyDescent="0.2">
      <c r="A40" s="89">
        <v>2</v>
      </c>
      <c r="B40" s="104" t="s">
        <v>45</v>
      </c>
      <c r="C40" s="179" t="s">
        <v>44</v>
      </c>
      <c r="D40" s="179"/>
      <c r="E40" s="179"/>
      <c r="F40" s="105">
        <v>0</v>
      </c>
      <c r="G40" s="106">
        <v>997334.85</v>
      </c>
      <c r="H40" s="106">
        <v>209440.32</v>
      </c>
      <c r="I40" s="106">
        <v>1206775.17</v>
      </c>
      <c r="J40" s="107">
        <f>IF(CenaCelkemVypocet=0,"",I40/CenaCelkemVypocet*100)</f>
        <v>100</v>
      </c>
    </row>
    <row r="41" spans="1:10" ht="25.5" hidden="1" customHeight="1" x14ac:dyDescent="0.2">
      <c r="A41" s="89">
        <v>3</v>
      </c>
      <c r="B41" s="108" t="s">
        <v>43</v>
      </c>
      <c r="C41" s="178" t="s">
        <v>44</v>
      </c>
      <c r="D41" s="178"/>
      <c r="E41" s="178"/>
      <c r="F41" s="109">
        <v>0</v>
      </c>
      <c r="G41" s="102">
        <v>997334.85</v>
      </c>
      <c r="H41" s="102">
        <v>209440.32</v>
      </c>
      <c r="I41" s="102">
        <v>1206775.17</v>
      </c>
      <c r="J41" s="103">
        <f>IF(CenaCelkemVypocet=0,"",I41/CenaCelkemVypocet*100)</f>
        <v>100</v>
      </c>
    </row>
    <row r="42" spans="1:10" ht="25.5" hidden="1" customHeight="1" x14ac:dyDescent="0.2">
      <c r="A42" s="89"/>
      <c r="B42" s="180" t="s">
        <v>59</v>
      </c>
      <c r="C42" s="181"/>
      <c r="D42" s="181"/>
      <c r="E42" s="182"/>
      <c r="F42" s="110">
        <f>SUMIF(A39:A41,"=1",F39:F41)</f>
        <v>0</v>
      </c>
      <c r="G42" s="111">
        <f>SUMIF(A39:A41,"=1",G39:G41)</f>
        <v>997334.85</v>
      </c>
      <c r="H42" s="111">
        <f>SUMIF(A39:A41,"=1",H39:H41)</f>
        <v>209440.32</v>
      </c>
      <c r="I42" s="111">
        <f>SUMIF(A39:A41,"=1",I39:I41)</f>
        <v>1206775.17</v>
      </c>
      <c r="J42" s="112">
        <f>SUMIF(A39:A41,"=1",J39:J41)</f>
        <v>100</v>
      </c>
    </row>
    <row r="46" spans="1:10" ht="15.75" x14ac:dyDescent="0.25">
      <c r="B46" s="121" t="s">
        <v>61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62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63</v>
      </c>
      <c r="C49" s="176" t="s">
        <v>64</v>
      </c>
      <c r="D49" s="177"/>
      <c r="E49" s="177"/>
      <c r="F49" s="137" t="s">
        <v>26</v>
      </c>
      <c r="G49" s="130"/>
      <c r="H49" s="130"/>
      <c r="I49" s="130">
        <f>'SO 01 1 Pol'!G8</f>
        <v>0</v>
      </c>
      <c r="J49" s="135" t="str">
        <f>IF(I62=0,"",I49/I62*100)</f>
        <v/>
      </c>
    </row>
    <row r="50" spans="1:10" ht="36.75" customHeight="1" x14ac:dyDescent="0.2">
      <c r="A50" s="124"/>
      <c r="B50" s="129" t="s">
        <v>65</v>
      </c>
      <c r="C50" s="176" t="s">
        <v>66</v>
      </c>
      <c r="D50" s="177"/>
      <c r="E50" s="177"/>
      <c r="F50" s="137" t="s">
        <v>26</v>
      </c>
      <c r="G50" s="130"/>
      <c r="H50" s="130"/>
      <c r="I50" s="130">
        <f>'SO 01 1 Pol'!G15</f>
        <v>0</v>
      </c>
      <c r="J50" s="135" t="str">
        <f>IF(I62=0,"",I50/I62*100)</f>
        <v/>
      </c>
    </row>
    <row r="51" spans="1:10" ht="36.75" customHeight="1" x14ac:dyDescent="0.2">
      <c r="A51" s="124"/>
      <c r="B51" s="129" t="s">
        <v>67</v>
      </c>
      <c r="C51" s="176" t="s">
        <v>68</v>
      </c>
      <c r="D51" s="177"/>
      <c r="E51" s="177"/>
      <c r="F51" s="137" t="s">
        <v>26</v>
      </c>
      <c r="G51" s="130"/>
      <c r="H51" s="130"/>
      <c r="I51" s="130">
        <f>'SO 01 1 Pol'!G20</f>
        <v>0</v>
      </c>
      <c r="J51" s="135" t="str">
        <f>IF(I62=0,"",I51/I62*100)</f>
        <v/>
      </c>
    </row>
    <row r="52" spans="1:10" ht="36.75" customHeight="1" x14ac:dyDescent="0.2">
      <c r="A52" s="124"/>
      <c r="B52" s="129" t="s">
        <v>69</v>
      </c>
      <c r="C52" s="176" t="s">
        <v>70</v>
      </c>
      <c r="D52" s="177"/>
      <c r="E52" s="177"/>
      <c r="F52" s="137" t="s">
        <v>26</v>
      </c>
      <c r="G52" s="130"/>
      <c r="H52" s="130"/>
      <c r="I52" s="130">
        <f>'SO 01 1 Pol'!G68</f>
        <v>0</v>
      </c>
      <c r="J52" s="135" t="str">
        <f>IF(I62=0,"",I52/I62*100)</f>
        <v/>
      </c>
    </row>
    <row r="53" spans="1:10" ht="36.75" customHeight="1" x14ac:dyDescent="0.2">
      <c r="A53" s="124"/>
      <c r="B53" s="129" t="s">
        <v>71</v>
      </c>
      <c r="C53" s="176" t="s">
        <v>72</v>
      </c>
      <c r="D53" s="177"/>
      <c r="E53" s="177"/>
      <c r="F53" s="137" t="s">
        <v>26</v>
      </c>
      <c r="G53" s="130"/>
      <c r="H53" s="130"/>
      <c r="I53" s="130">
        <f>'SO 01 1 Pol'!G80</f>
        <v>0</v>
      </c>
      <c r="J53" s="135" t="str">
        <f>IF(I62=0,"",I53/I62*100)</f>
        <v/>
      </c>
    </row>
    <row r="54" spans="1:10" ht="36.75" customHeight="1" x14ac:dyDescent="0.2">
      <c r="A54" s="124"/>
      <c r="B54" s="129" t="s">
        <v>73</v>
      </c>
      <c r="C54" s="176" t="s">
        <v>74</v>
      </c>
      <c r="D54" s="177"/>
      <c r="E54" s="177"/>
      <c r="F54" s="137" t="s">
        <v>26</v>
      </c>
      <c r="G54" s="130"/>
      <c r="H54" s="130"/>
      <c r="I54" s="130">
        <f>'SO 01 1 Pol'!G85</f>
        <v>0</v>
      </c>
      <c r="J54" s="135" t="str">
        <f>IF(I62=0,"",I54/I62*100)</f>
        <v/>
      </c>
    </row>
    <row r="55" spans="1:10" ht="36.75" customHeight="1" x14ac:dyDescent="0.2">
      <c r="A55" s="124"/>
      <c r="B55" s="129" t="s">
        <v>75</v>
      </c>
      <c r="C55" s="176" t="s">
        <v>76</v>
      </c>
      <c r="D55" s="177"/>
      <c r="E55" s="177"/>
      <c r="F55" s="137" t="s">
        <v>26</v>
      </c>
      <c r="G55" s="130"/>
      <c r="H55" s="130"/>
      <c r="I55" s="130">
        <f>'SO 01 1 Pol'!G153</f>
        <v>0</v>
      </c>
      <c r="J55" s="135" t="str">
        <f>IF(I62=0,"",I55/I62*100)</f>
        <v/>
      </c>
    </row>
    <row r="56" spans="1:10" ht="36.75" customHeight="1" x14ac:dyDescent="0.2">
      <c r="A56" s="124"/>
      <c r="B56" s="129" t="s">
        <v>77</v>
      </c>
      <c r="C56" s="176" t="s">
        <v>78</v>
      </c>
      <c r="D56" s="177"/>
      <c r="E56" s="177"/>
      <c r="F56" s="137" t="s">
        <v>26</v>
      </c>
      <c r="G56" s="130"/>
      <c r="H56" s="130"/>
      <c r="I56" s="130">
        <f>'SO 01 1 Pol'!G166</f>
        <v>0</v>
      </c>
      <c r="J56" s="135" t="str">
        <f>IF(I62=0,"",I56/I62*100)</f>
        <v/>
      </c>
    </row>
    <row r="57" spans="1:10" ht="36.75" customHeight="1" x14ac:dyDescent="0.2">
      <c r="A57" s="124"/>
      <c r="B57" s="129" t="s">
        <v>79</v>
      </c>
      <c r="C57" s="176" t="s">
        <v>80</v>
      </c>
      <c r="D57" s="177"/>
      <c r="E57" s="177"/>
      <c r="F57" s="137" t="s">
        <v>27</v>
      </c>
      <c r="G57" s="130"/>
      <c r="H57" s="130"/>
      <c r="I57" s="130">
        <f>'SO 01 1 Pol'!G172</f>
        <v>0</v>
      </c>
      <c r="J57" s="135" t="str">
        <f>IF(I62=0,"",I57/I62*100)</f>
        <v/>
      </c>
    </row>
    <row r="58" spans="1:10" ht="36.75" customHeight="1" x14ac:dyDescent="0.2">
      <c r="A58" s="124"/>
      <c r="B58" s="129" t="s">
        <v>81</v>
      </c>
      <c r="C58" s="176" t="s">
        <v>82</v>
      </c>
      <c r="D58" s="177"/>
      <c r="E58" s="177"/>
      <c r="F58" s="137" t="s">
        <v>27</v>
      </c>
      <c r="G58" s="130"/>
      <c r="H58" s="130"/>
      <c r="I58" s="130">
        <f>'SO 01 1 Pol'!G179</f>
        <v>0</v>
      </c>
      <c r="J58" s="135" t="str">
        <f>IF(I62=0,"",I58/I62*100)</f>
        <v/>
      </c>
    </row>
    <row r="59" spans="1:10" ht="36.75" customHeight="1" x14ac:dyDescent="0.2">
      <c r="A59" s="124"/>
      <c r="B59" s="129" t="s">
        <v>83</v>
      </c>
      <c r="C59" s="176" t="s">
        <v>84</v>
      </c>
      <c r="D59" s="177"/>
      <c r="E59" s="177"/>
      <c r="F59" s="137" t="s">
        <v>27</v>
      </c>
      <c r="G59" s="130"/>
      <c r="H59" s="130"/>
      <c r="I59" s="130">
        <f>'SO 01 1 Pol'!G190</f>
        <v>0</v>
      </c>
      <c r="J59" s="135" t="str">
        <f>IF(I62=0,"",I59/I62*100)</f>
        <v/>
      </c>
    </row>
    <row r="60" spans="1:10" ht="36.75" customHeight="1" x14ac:dyDescent="0.2">
      <c r="A60" s="124"/>
      <c r="B60" s="129" t="s">
        <v>85</v>
      </c>
      <c r="C60" s="176" t="s">
        <v>76</v>
      </c>
      <c r="D60" s="177"/>
      <c r="E60" s="177"/>
      <c r="F60" s="137" t="s">
        <v>86</v>
      </c>
      <c r="G60" s="130"/>
      <c r="H60" s="130"/>
      <c r="I60" s="130">
        <f>'SO 01 1 Pol'!G194</f>
        <v>0</v>
      </c>
      <c r="J60" s="135" t="str">
        <f>IF(I62=0,"",I60/I62*100)</f>
        <v/>
      </c>
    </row>
    <row r="61" spans="1:10" ht="36.75" customHeight="1" x14ac:dyDescent="0.2">
      <c r="A61" s="124"/>
      <c r="B61" s="129" t="s">
        <v>87</v>
      </c>
      <c r="C61" s="176" t="s">
        <v>29</v>
      </c>
      <c r="D61" s="177"/>
      <c r="E61" s="177"/>
      <c r="F61" s="137" t="s">
        <v>87</v>
      </c>
      <c r="G61" s="130"/>
      <c r="H61" s="130"/>
      <c r="I61" s="130">
        <f>'SO 01 1 Pol'!G220</f>
        <v>0</v>
      </c>
      <c r="J61" s="135" t="str">
        <f>IF(I62=0,"",I61/I62*100)</f>
        <v/>
      </c>
    </row>
    <row r="62" spans="1:10" ht="25.5" customHeight="1" x14ac:dyDescent="0.2">
      <c r="A62" s="125"/>
      <c r="B62" s="131" t="s">
        <v>1</v>
      </c>
      <c r="C62" s="132"/>
      <c r="D62" s="133"/>
      <c r="E62" s="133"/>
      <c r="F62" s="138"/>
      <c r="G62" s="134"/>
      <c r="H62" s="134"/>
      <c r="I62" s="134">
        <f>SUM(I49:I61)</f>
        <v>0</v>
      </c>
      <c r="J62" s="136">
        <f>SUM(J49:J61)</f>
        <v>0</v>
      </c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  <row r="65" spans="6:10" x14ac:dyDescent="0.2">
      <c r="F65" s="87"/>
      <c r="G65" s="87"/>
      <c r="H65" s="87"/>
      <c r="I65" s="87"/>
      <c r="J65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50" t="s">
        <v>8</v>
      </c>
      <c r="B2" s="49"/>
      <c r="C2" s="230"/>
      <c r="D2" s="230"/>
      <c r="E2" s="230"/>
      <c r="F2" s="230"/>
      <c r="G2" s="231"/>
    </row>
    <row r="3" spans="1:7" ht="24.95" customHeight="1" x14ac:dyDescent="0.2">
      <c r="A3" s="50" t="s">
        <v>9</v>
      </c>
      <c r="B3" s="49"/>
      <c r="C3" s="230"/>
      <c r="D3" s="230"/>
      <c r="E3" s="230"/>
      <c r="F3" s="230"/>
      <c r="G3" s="231"/>
    </row>
    <row r="4" spans="1:7" ht="24.95" customHeight="1" x14ac:dyDescent="0.2">
      <c r="A4" s="50" t="s">
        <v>10</v>
      </c>
      <c r="B4" s="49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5"/>
  <sheetViews>
    <sheetView zoomScaleNormal="100" workbookViewId="0">
      <pane ySplit="7" topLeftCell="A208" activePane="bottomLeft" state="frozen"/>
      <selection pane="bottomLeft" activeCell="F221" sqref="F221:F223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34" t="s">
        <v>7</v>
      </c>
      <c r="B1" s="234"/>
      <c r="C1" s="234"/>
      <c r="D1" s="234"/>
      <c r="E1" s="234"/>
      <c r="F1" s="234"/>
      <c r="G1" s="234"/>
      <c r="AG1" t="s">
        <v>89</v>
      </c>
    </row>
    <row r="2" spans="1:60" ht="24.95" customHeight="1" x14ac:dyDescent="0.2">
      <c r="A2" s="140" t="s">
        <v>8</v>
      </c>
      <c r="B2" s="49" t="s">
        <v>49</v>
      </c>
      <c r="C2" s="235" t="s">
        <v>50</v>
      </c>
      <c r="D2" s="236"/>
      <c r="E2" s="236"/>
      <c r="F2" s="236"/>
      <c r="G2" s="237"/>
      <c r="AG2" t="s">
        <v>90</v>
      </c>
    </row>
    <row r="3" spans="1:60" ht="24.95" customHeight="1" x14ac:dyDescent="0.2">
      <c r="A3" s="140" t="s">
        <v>9</v>
      </c>
      <c r="B3" s="49" t="s">
        <v>45</v>
      </c>
      <c r="C3" s="235" t="s">
        <v>44</v>
      </c>
      <c r="D3" s="236"/>
      <c r="E3" s="236"/>
      <c r="F3" s="236"/>
      <c r="G3" s="237"/>
      <c r="AC3" s="122" t="s">
        <v>90</v>
      </c>
      <c r="AG3" t="s">
        <v>91</v>
      </c>
    </row>
    <row r="4" spans="1:60" ht="24.95" customHeight="1" x14ac:dyDescent="0.2">
      <c r="A4" s="141" t="s">
        <v>10</v>
      </c>
      <c r="B4" s="142" t="s">
        <v>43</v>
      </c>
      <c r="C4" s="238" t="s">
        <v>44</v>
      </c>
      <c r="D4" s="239"/>
      <c r="E4" s="239"/>
      <c r="F4" s="239"/>
      <c r="G4" s="240"/>
      <c r="AG4" t="s">
        <v>92</v>
      </c>
    </row>
    <row r="5" spans="1:60" x14ac:dyDescent="0.2">
      <c r="D5" s="10"/>
    </row>
    <row r="6" spans="1:60" ht="38.25" x14ac:dyDescent="0.2">
      <c r="A6" s="144" t="s">
        <v>93</v>
      </c>
      <c r="B6" s="146" t="s">
        <v>94</v>
      </c>
      <c r="C6" s="146" t="s">
        <v>95</v>
      </c>
      <c r="D6" s="145" t="s">
        <v>96</v>
      </c>
      <c r="E6" s="144" t="s">
        <v>97</v>
      </c>
      <c r="F6" s="143" t="s">
        <v>98</v>
      </c>
      <c r="G6" s="144" t="s">
        <v>31</v>
      </c>
      <c r="H6" s="147" t="s">
        <v>32</v>
      </c>
      <c r="I6" s="147" t="s">
        <v>99</v>
      </c>
      <c r="J6" s="147" t="s">
        <v>33</v>
      </c>
      <c r="K6" s="147" t="s">
        <v>100</v>
      </c>
      <c r="L6" s="147" t="s">
        <v>101</v>
      </c>
      <c r="M6" s="147" t="s">
        <v>102</v>
      </c>
      <c r="N6" s="147" t="s">
        <v>103</v>
      </c>
      <c r="O6" s="147" t="s">
        <v>104</v>
      </c>
      <c r="P6" s="147" t="s">
        <v>105</v>
      </c>
      <c r="Q6" s="147" t="s">
        <v>106</v>
      </c>
      <c r="R6" s="147" t="s">
        <v>107</v>
      </c>
      <c r="S6" s="147" t="s">
        <v>108</v>
      </c>
      <c r="T6" s="147" t="s">
        <v>109</v>
      </c>
      <c r="U6" s="147" t="s">
        <v>110</v>
      </c>
      <c r="V6" s="147" t="s">
        <v>111</v>
      </c>
      <c r="W6" s="147" t="s">
        <v>112</v>
      </c>
      <c r="X6" s="147" t="s">
        <v>113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7" t="s">
        <v>114</v>
      </c>
      <c r="B8" s="158" t="s">
        <v>63</v>
      </c>
      <c r="C8" s="170" t="s">
        <v>64</v>
      </c>
      <c r="D8" s="159"/>
      <c r="E8" s="160"/>
      <c r="F8" s="161"/>
      <c r="G8" s="161">
        <f>SUMIF(AG9:AG14,"&lt;&gt;NOR",G9:G14)</f>
        <v>0</v>
      </c>
      <c r="H8" s="161"/>
      <c r="I8" s="161">
        <f>SUM(I9:I14)</f>
        <v>1496.88</v>
      </c>
      <c r="J8" s="161"/>
      <c r="K8" s="161">
        <f>SUM(K9:K14)</f>
        <v>9229.5499999999993</v>
      </c>
      <c r="L8" s="161"/>
      <c r="M8" s="161">
        <f>SUM(M9:M14)</f>
        <v>0</v>
      </c>
      <c r="N8" s="161"/>
      <c r="O8" s="161">
        <f>SUM(O9:O14)</f>
        <v>0.86</v>
      </c>
      <c r="P8" s="161"/>
      <c r="Q8" s="161">
        <f>SUM(Q9:Q14)</f>
        <v>0</v>
      </c>
      <c r="R8" s="161"/>
      <c r="S8" s="161"/>
      <c r="T8" s="162"/>
      <c r="U8" s="156"/>
      <c r="V8" s="156">
        <f>SUM(V9:V14)</f>
        <v>18.98</v>
      </c>
      <c r="W8" s="156"/>
      <c r="X8" s="156"/>
      <c r="AG8" t="s">
        <v>115</v>
      </c>
    </row>
    <row r="9" spans="1:60" outlineLevel="1" x14ac:dyDescent="0.2">
      <c r="A9" s="163">
        <v>1</v>
      </c>
      <c r="B9" s="164" t="s">
        <v>116</v>
      </c>
      <c r="C9" s="171" t="s">
        <v>117</v>
      </c>
      <c r="D9" s="165" t="s">
        <v>118</v>
      </c>
      <c r="E9" s="166">
        <v>16.081600000000002</v>
      </c>
      <c r="F9" s="167"/>
      <c r="G9" s="167">
        <f>ROUND(E9*F9,2)</f>
        <v>0</v>
      </c>
      <c r="H9" s="167">
        <v>93.08</v>
      </c>
      <c r="I9" s="167">
        <f>ROUND(E9*H9,2)</f>
        <v>1496.88</v>
      </c>
      <c r="J9" s="167">
        <v>573.91999999999996</v>
      </c>
      <c r="K9" s="167">
        <f>ROUND(E9*J9,2)</f>
        <v>9229.5499999999993</v>
      </c>
      <c r="L9" s="167">
        <v>21</v>
      </c>
      <c r="M9" s="167">
        <f>G9*(1+L9/100)</f>
        <v>0</v>
      </c>
      <c r="N9" s="167">
        <v>5.3690000000000002E-2</v>
      </c>
      <c r="O9" s="167">
        <f>ROUND(E9*N9,2)</f>
        <v>0.86</v>
      </c>
      <c r="P9" s="167">
        <v>0</v>
      </c>
      <c r="Q9" s="167">
        <f>ROUND(E9*P9,2)</f>
        <v>0</v>
      </c>
      <c r="R9" s="167"/>
      <c r="S9" s="167" t="s">
        <v>119</v>
      </c>
      <c r="T9" s="168" t="s">
        <v>119</v>
      </c>
      <c r="U9" s="153">
        <v>1.18</v>
      </c>
      <c r="V9" s="153">
        <f>ROUND(E9*U9,2)</f>
        <v>18.98</v>
      </c>
      <c r="W9" s="153"/>
      <c r="X9" s="153" t="s">
        <v>120</v>
      </c>
      <c r="Y9" s="148"/>
      <c r="Z9" s="148"/>
      <c r="AA9" s="148"/>
      <c r="AB9" s="148"/>
      <c r="AC9" s="148"/>
      <c r="AD9" s="148"/>
      <c r="AE9" s="148"/>
      <c r="AF9" s="148"/>
      <c r="AG9" s="148" t="s">
        <v>121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1"/>
      <c r="B10" s="152"/>
      <c r="C10" s="172" t="s">
        <v>122</v>
      </c>
      <c r="D10" s="154"/>
      <c r="E10" s="155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8"/>
      <c r="Z10" s="148"/>
      <c r="AA10" s="148"/>
      <c r="AB10" s="148"/>
      <c r="AC10" s="148"/>
      <c r="AD10" s="148"/>
      <c r="AE10" s="148"/>
      <c r="AF10" s="148"/>
      <c r="AG10" s="148" t="s">
        <v>123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1"/>
      <c r="B11" s="152"/>
      <c r="C11" s="172" t="s">
        <v>124</v>
      </c>
      <c r="D11" s="154"/>
      <c r="E11" s="155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8"/>
      <c r="Z11" s="148"/>
      <c r="AA11" s="148"/>
      <c r="AB11" s="148"/>
      <c r="AC11" s="148"/>
      <c r="AD11" s="148"/>
      <c r="AE11" s="148"/>
      <c r="AF11" s="148"/>
      <c r="AG11" s="148" t="s">
        <v>123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1"/>
      <c r="B12" s="152"/>
      <c r="C12" s="172" t="s">
        <v>125</v>
      </c>
      <c r="D12" s="154"/>
      <c r="E12" s="15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8"/>
      <c r="Z12" s="148"/>
      <c r="AA12" s="148"/>
      <c r="AB12" s="148"/>
      <c r="AC12" s="148"/>
      <c r="AD12" s="148"/>
      <c r="AE12" s="148"/>
      <c r="AF12" s="148"/>
      <c r="AG12" s="148" t="s">
        <v>123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1"/>
      <c r="B13" s="152"/>
      <c r="C13" s="172" t="s">
        <v>126</v>
      </c>
      <c r="D13" s="154"/>
      <c r="E13" s="155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8"/>
      <c r="Z13" s="148"/>
      <c r="AA13" s="148"/>
      <c r="AB13" s="148"/>
      <c r="AC13" s="148"/>
      <c r="AD13" s="148"/>
      <c r="AE13" s="148"/>
      <c r="AF13" s="148"/>
      <c r="AG13" s="148" t="s">
        <v>123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1"/>
      <c r="B14" s="152"/>
      <c r="C14" s="172" t="s">
        <v>127</v>
      </c>
      <c r="D14" s="154"/>
      <c r="E14" s="155">
        <v>16.081600000000002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8"/>
      <c r="Z14" s="148"/>
      <c r="AA14" s="148"/>
      <c r="AB14" s="148"/>
      <c r="AC14" s="148"/>
      <c r="AD14" s="148"/>
      <c r="AE14" s="148"/>
      <c r="AF14" s="148"/>
      <c r="AG14" s="148" t="s">
        <v>123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57" t="s">
        <v>114</v>
      </c>
      <c r="B15" s="158" t="s">
        <v>65</v>
      </c>
      <c r="C15" s="170" t="s">
        <v>66</v>
      </c>
      <c r="D15" s="159"/>
      <c r="E15" s="160"/>
      <c r="F15" s="161"/>
      <c r="G15" s="161">
        <f>SUMIF(AG16:AG19,"&lt;&gt;NOR",G16:G19)</f>
        <v>0</v>
      </c>
      <c r="H15" s="161"/>
      <c r="I15" s="161">
        <f>SUM(I16:I19)</f>
        <v>797</v>
      </c>
      <c r="J15" s="161"/>
      <c r="K15" s="161">
        <f>SUM(K16:K19)</f>
        <v>7404.61</v>
      </c>
      <c r="L15" s="161"/>
      <c r="M15" s="161">
        <f>SUM(M16:M19)</f>
        <v>0</v>
      </c>
      <c r="N15" s="161"/>
      <c r="O15" s="161">
        <f>SUM(O16:O19)</f>
        <v>0.85</v>
      </c>
      <c r="P15" s="161"/>
      <c r="Q15" s="161">
        <f>SUM(Q16:Q19)</f>
        <v>0</v>
      </c>
      <c r="R15" s="161"/>
      <c r="S15" s="161"/>
      <c r="T15" s="162"/>
      <c r="U15" s="156"/>
      <c r="V15" s="156">
        <f>SUM(V16:V19)</f>
        <v>14.8</v>
      </c>
      <c r="W15" s="156"/>
      <c r="X15" s="156"/>
      <c r="AG15" t="s">
        <v>115</v>
      </c>
    </row>
    <row r="16" spans="1:60" outlineLevel="1" x14ac:dyDescent="0.2">
      <c r="A16" s="163">
        <v>2</v>
      </c>
      <c r="B16" s="164" t="s">
        <v>128</v>
      </c>
      <c r="C16" s="171" t="s">
        <v>129</v>
      </c>
      <c r="D16" s="165" t="s">
        <v>118</v>
      </c>
      <c r="E16" s="166">
        <v>16.081600000000002</v>
      </c>
      <c r="F16" s="167"/>
      <c r="G16" s="167">
        <f>ROUND(E16*F16,2)</f>
        <v>0</v>
      </c>
      <c r="H16" s="167">
        <v>49.56</v>
      </c>
      <c r="I16" s="167">
        <f>ROUND(E16*H16,2)</f>
        <v>797</v>
      </c>
      <c r="J16" s="167">
        <v>460.44</v>
      </c>
      <c r="K16" s="167">
        <f>ROUND(E16*J16,2)</f>
        <v>7404.61</v>
      </c>
      <c r="L16" s="167">
        <v>21</v>
      </c>
      <c r="M16" s="167">
        <f>G16*(1+L16/100)</f>
        <v>0</v>
      </c>
      <c r="N16" s="167">
        <v>5.2580000000000002E-2</v>
      </c>
      <c r="O16" s="167">
        <f>ROUND(E16*N16,2)</f>
        <v>0.85</v>
      </c>
      <c r="P16" s="167">
        <v>0</v>
      </c>
      <c r="Q16" s="167">
        <f>ROUND(E16*P16,2)</f>
        <v>0</v>
      </c>
      <c r="R16" s="167"/>
      <c r="S16" s="167" t="s">
        <v>119</v>
      </c>
      <c r="T16" s="168" t="s">
        <v>119</v>
      </c>
      <c r="U16" s="153">
        <v>0.92</v>
      </c>
      <c r="V16" s="153">
        <f>ROUND(E16*U16,2)</f>
        <v>14.8</v>
      </c>
      <c r="W16" s="153"/>
      <c r="X16" s="153" t="s">
        <v>120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121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1"/>
      <c r="B17" s="152"/>
      <c r="C17" s="172" t="s">
        <v>130</v>
      </c>
      <c r="D17" s="154"/>
      <c r="E17" s="155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48"/>
      <c r="Z17" s="148"/>
      <c r="AA17" s="148"/>
      <c r="AB17" s="148"/>
      <c r="AC17" s="148"/>
      <c r="AD17" s="148"/>
      <c r="AE17" s="148"/>
      <c r="AF17" s="148"/>
      <c r="AG17" s="148" t="s">
        <v>123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1"/>
      <c r="B18" s="152"/>
      <c r="C18" s="172" t="s">
        <v>131</v>
      </c>
      <c r="D18" s="154"/>
      <c r="E18" s="155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8"/>
      <c r="Z18" s="148"/>
      <c r="AA18" s="148"/>
      <c r="AB18" s="148"/>
      <c r="AC18" s="148"/>
      <c r="AD18" s="148"/>
      <c r="AE18" s="148"/>
      <c r="AF18" s="148"/>
      <c r="AG18" s="148" t="s">
        <v>123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1"/>
      <c r="B19" s="152"/>
      <c r="C19" s="172" t="s">
        <v>132</v>
      </c>
      <c r="D19" s="154"/>
      <c r="E19" s="155">
        <v>16.081600000000002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48"/>
      <c r="Z19" s="148"/>
      <c r="AA19" s="148"/>
      <c r="AB19" s="148"/>
      <c r="AC19" s="148"/>
      <c r="AD19" s="148"/>
      <c r="AE19" s="148"/>
      <c r="AF19" s="148"/>
      <c r="AG19" s="148" t="s">
        <v>123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57" t="s">
        <v>114</v>
      </c>
      <c r="B20" s="158" t="s">
        <v>67</v>
      </c>
      <c r="C20" s="170" t="s">
        <v>68</v>
      </c>
      <c r="D20" s="159"/>
      <c r="E20" s="160"/>
      <c r="F20" s="161"/>
      <c r="G20" s="161">
        <f>SUMIF(AG21:AG61,"&lt;&gt;NOR",G21:M67)</f>
        <v>0</v>
      </c>
      <c r="H20" s="161"/>
      <c r="I20" s="161">
        <f>SUM(I21:I61)</f>
        <v>685517.87</v>
      </c>
      <c r="J20" s="161"/>
      <c r="K20" s="161">
        <f>SUM(K21:K61)</f>
        <v>61561.97</v>
      </c>
      <c r="L20" s="161"/>
      <c r="M20" s="161">
        <f>SUM(M21:M61)</f>
        <v>0</v>
      </c>
      <c r="N20" s="161"/>
      <c r="O20" s="161">
        <f>SUM(O21:O61)</f>
        <v>0.83000000000000007</v>
      </c>
      <c r="P20" s="161"/>
      <c r="Q20" s="161">
        <f>SUM(Q21:Q61)</f>
        <v>0</v>
      </c>
      <c r="R20" s="161"/>
      <c r="S20" s="161"/>
      <c r="T20" s="162"/>
      <c r="U20" s="156"/>
      <c r="V20" s="156">
        <f>SUM(V21:V61)</f>
        <v>178.5</v>
      </c>
      <c r="W20" s="156"/>
      <c r="X20" s="156"/>
      <c r="AG20" t="s">
        <v>115</v>
      </c>
    </row>
    <row r="21" spans="1:60" ht="22.5" outlineLevel="1" x14ac:dyDescent="0.2">
      <c r="A21" s="163">
        <v>3</v>
      </c>
      <c r="B21" s="164" t="s">
        <v>143</v>
      </c>
      <c r="C21" s="171" t="s">
        <v>144</v>
      </c>
      <c r="D21" s="165" t="s">
        <v>133</v>
      </c>
      <c r="E21" s="166">
        <v>321.63200000000001</v>
      </c>
      <c r="F21" s="167"/>
      <c r="G21" s="167">
        <f>ROUND(E21*F21,2)</f>
        <v>0</v>
      </c>
      <c r="H21" s="167">
        <v>33.17</v>
      </c>
      <c r="I21" s="167">
        <f>ROUND(E21*H21,2)</f>
        <v>10668.53</v>
      </c>
      <c r="J21" s="167">
        <v>76.33</v>
      </c>
      <c r="K21" s="167">
        <f>ROUND(E21*J21,2)</f>
        <v>24550.17</v>
      </c>
      <c r="L21" s="167">
        <v>21</v>
      </c>
      <c r="M21" s="167">
        <f>G21*(1+L21/100)</f>
        <v>0</v>
      </c>
      <c r="N21" s="167">
        <v>4.0000000000000003E-5</v>
      </c>
      <c r="O21" s="167">
        <f>ROUND(E21*N21,2)</f>
        <v>0.01</v>
      </c>
      <c r="P21" s="167">
        <v>0</v>
      </c>
      <c r="Q21" s="167">
        <f>ROUND(E21*P21,2)</f>
        <v>0</v>
      </c>
      <c r="R21" s="167"/>
      <c r="S21" s="167" t="s">
        <v>119</v>
      </c>
      <c r="T21" s="168" t="s">
        <v>119</v>
      </c>
      <c r="U21" s="153">
        <v>0.32</v>
      </c>
      <c r="V21" s="153">
        <f>ROUND(E21*U21,2)</f>
        <v>102.92</v>
      </c>
      <c r="W21" s="153"/>
      <c r="X21" s="153" t="s">
        <v>120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145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1"/>
      <c r="B22" s="152"/>
      <c r="C22" s="172" t="s">
        <v>135</v>
      </c>
      <c r="D22" s="154"/>
      <c r="E22" s="155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8"/>
      <c r="Z22" s="148"/>
      <c r="AA22" s="148"/>
      <c r="AB22" s="148"/>
      <c r="AC22" s="148"/>
      <c r="AD22" s="148"/>
      <c r="AE22" s="148"/>
      <c r="AF22" s="148"/>
      <c r="AG22" s="148" t="s">
        <v>123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1"/>
      <c r="B23" s="152"/>
      <c r="C23" s="172" t="s">
        <v>136</v>
      </c>
      <c r="D23" s="154"/>
      <c r="E23" s="155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8"/>
      <c r="Z23" s="148"/>
      <c r="AA23" s="148"/>
      <c r="AB23" s="148"/>
      <c r="AC23" s="148"/>
      <c r="AD23" s="148"/>
      <c r="AE23" s="148"/>
      <c r="AF23" s="148"/>
      <c r="AG23" s="148" t="s">
        <v>123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1"/>
      <c r="B24" s="152"/>
      <c r="C24" s="172" t="s">
        <v>137</v>
      </c>
      <c r="D24" s="154"/>
      <c r="E24" s="155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8"/>
      <c r="Z24" s="148"/>
      <c r="AA24" s="148"/>
      <c r="AB24" s="148"/>
      <c r="AC24" s="148"/>
      <c r="AD24" s="148"/>
      <c r="AE24" s="148"/>
      <c r="AF24" s="148"/>
      <c r="AG24" s="148" t="s">
        <v>123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1"/>
      <c r="B25" s="152"/>
      <c r="C25" s="172" t="s">
        <v>146</v>
      </c>
      <c r="D25" s="154"/>
      <c r="E25" s="155">
        <v>94.191999999999993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8"/>
      <c r="Z25" s="148"/>
      <c r="AA25" s="148"/>
      <c r="AB25" s="148"/>
      <c r="AC25" s="148"/>
      <c r="AD25" s="148"/>
      <c r="AE25" s="148"/>
      <c r="AF25" s="148"/>
      <c r="AG25" s="148" t="s">
        <v>123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1"/>
      <c r="B26" s="152"/>
      <c r="C26" s="172" t="s">
        <v>139</v>
      </c>
      <c r="D26" s="154"/>
      <c r="E26" s="155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48"/>
      <c r="Z26" s="148"/>
      <c r="AA26" s="148"/>
      <c r="AB26" s="148"/>
      <c r="AC26" s="148"/>
      <c r="AD26" s="148"/>
      <c r="AE26" s="148"/>
      <c r="AF26" s="148"/>
      <c r="AG26" s="148" t="s">
        <v>123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1"/>
      <c r="B27" s="152"/>
      <c r="C27" s="172" t="s">
        <v>140</v>
      </c>
      <c r="D27" s="154"/>
      <c r="E27" s="155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8"/>
      <c r="Z27" s="148"/>
      <c r="AA27" s="148"/>
      <c r="AB27" s="148"/>
      <c r="AC27" s="148"/>
      <c r="AD27" s="148"/>
      <c r="AE27" s="148"/>
      <c r="AF27" s="148"/>
      <c r="AG27" s="148" t="s">
        <v>123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1"/>
      <c r="B28" s="152"/>
      <c r="C28" s="172" t="s">
        <v>147</v>
      </c>
      <c r="D28" s="154"/>
      <c r="E28" s="155">
        <v>123.68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8"/>
      <c r="Z28" s="148"/>
      <c r="AA28" s="148"/>
      <c r="AB28" s="148"/>
      <c r="AC28" s="148"/>
      <c r="AD28" s="148"/>
      <c r="AE28" s="148"/>
      <c r="AF28" s="148"/>
      <c r="AG28" s="148" t="s">
        <v>123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1"/>
      <c r="B29" s="152"/>
      <c r="C29" s="172" t="s">
        <v>141</v>
      </c>
      <c r="D29" s="154"/>
      <c r="E29" s="155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8"/>
      <c r="Z29" s="148"/>
      <c r="AA29" s="148"/>
      <c r="AB29" s="148"/>
      <c r="AC29" s="148"/>
      <c r="AD29" s="148"/>
      <c r="AE29" s="148"/>
      <c r="AF29" s="148"/>
      <c r="AG29" s="148" t="s">
        <v>123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1"/>
      <c r="B30" s="152"/>
      <c r="C30" s="172" t="s">
        <v>142</v>
      </c>
      <c r="D30" s="154"/>
      <c r="E30" s="155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48"/>
      <c r="Z30" s="148"/>
      <c r="AA30" s="148"/>
      <c r="AB30" s="148"/>
      <c r="AC30" s="148"/>
      <c r="AD30" s="148"/>
      <c r="AE30" s="148"/>
      <c r="AF30" s="148"/>
      <c r="AG30" s="148" t="s">
        <v>123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1"/>
      <c r="B31" s="152"/>
      <c r="C31" s="172" t="s">
        <v>148</v>
      </c>
      <c r="D31" s="154"/>
      <c r="E31" s="155">
        <v>103.76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8"/>
      <c r="Z31" s="148"/>
      <c r="AA31" s="148"/>
      <c r="AB31" s="148"/>
      <c r="AC31" s="148"/>
      <c r="AD31" s="148"/>
      <c r="AE31" s="148"/>
      <c r="AF31" s="148"/>
      <c r="AG31" s="148" t="s">
        <v>123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3">
        <v>4</v>
      </c>
      <c r="B32" s="164" t="s">
        <v>149</v>
      </c>
      <c r="C32" s="171" t="s">
        <v>150</v>
      </c>
      <c r="D32" s="165" t="s">
        <v>133</v>
      </c>
      <c r="E32" s="166">
        <v>160.816</v>
      </c>
      <c r="F32" s="167"/>
      <c r="G32" s="167">
        <f>ROUND(E32*F32,2)</f>
        <v>0</v>
      </c>
      <c r="H32" s="167">
        <v>16.350000000000001</v>
      </c>
      <c r="I32" s="167">
        <f>ROUND(E32*H32,2)</f>
        <v>2629.34</v>
      </c>
      <c r="J32" s="167">
        <v>230.15</v>
      </c>
      <c r="K32" s="167">
        <f>ROUND(E32*J32,2)</f>
        <v>37011.800000000003</v>
      </c>
      <c r="L32" s="167">
        <v>21</v>
      </c>
      <c r="M32" s="167">
        <f>G32*(1+L32/100)</f>
        <v>0</v>
      </c>
      <c r="N32" s="167">
        <v>2.0000000000000002E-5</v>
      </c>
      <c r="O32" s="167">
        <f>ROUND(E32*N32,2)</f>
        <v>0</v>
      </c>
      <c r="P32" s="167">
        <v>0</v>
      </c>
      <c r="Q32" s="167">
        <f>ROUND(E32*P32,2)</f>
        <v>0</v>
      </c>
      <c r="R32" s="167"/>
      <c r="S32" s="167" t="s">
        <v>119</v>
      </c>
      <c r="T32" s="168" t="s">
        <v>119</v>
      </c>
      <c r="U32" s="153">
        <v>0.47</v>
      </c>
      <c r="V32" s="153">
        <f>ROUND(E32*U32,2)</f>
        <v>75.58</v>
      </c>
      <c r="W32" s="153"/>
      <c r="X32" s="153" t="s">
        <v>120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145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1"/>
      <c r="B33" s="152"/>
      <c r="C33" s="232" t="s">
        <v>151</v>
      </c>
      <c r="D33" s="233"/>
      <c r="E33" s="233"/>
      <c r="F33" s="233"/>
      <c r="G33" s="23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8"/>
      <c r="Z33" s="148"/>
      <c r="AA33" s="148"/>
      <c r="AB33" s="148"/>
      <c r="AC33" s="148"/>
      <c r="AD33" s="148"/>
      <c r="AE33" s="148"/>
      <c r="AF33" s="148"/>
      <c r="AG33" s="148" t="s">
        <v>152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1"/>
      <c r="B34" s="152"/>
      <c r="C34" s="172" t="s">
        <v>135</v>
      </c>
      <c r="D34" s="154"/>
      <c r="E34" s="155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8"/>
      <c r="Z34" s="148"/>
      <c r="AA34" s="148"/>
      <c r="AB34" s="148"/>
      <c r="AC34" s="148"/>
      <c r="AD34" s="148"/>
      <c r="AE34" s="148"/>
      <c r="AF34" s="148"/>
      <c r="AG34" s="148" t="s">
        <v>123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1"/>
      <c r="B35" s="152"/>
      <c r="C35" s="172" t="s">
        <v>136</v>
      </c>
      <c r="D35" s="154"/>
      <c r="E35" s="155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48"/>
      <c r="Z35" s="148"/>
      <c r="AA35" s="148"/>
      <c r="AB35" s="148"/>
      <c r="AC35" s="148"/>
      <c r="AD35" s="148"/>
      <c r="AE35" s="148"/>
      <c r="AF35" s="148"/>
      <c r="AG35" s="148" t="s">
        <v>123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1"/>
      <c r="B36" s="152"/>
      <c r="C36" s="172" t="s">
        <v>137</v>
      </c>
      <c r="D36" s="154"/>
      <c r="E36" s="155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8"/>
      <c r="Z36" s="148"/>
      <c r="AA36" s="148"/>
      <c r="AB36" s="148"/>
      <c r="AC36" s="148"/>
      <c r="AD36" s="148"/>
      <c r="AE36" s="148"/>
      <c r="AF36" s="148"/>
      <c r="AG36" s="148" t="s">
        <v>123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1"/>
      <c r="B37" s="152"/>
      <c r="C37" s="172" t="s">
        <v>153</v>
      </c>
      <c r="D37" s="154"/>
      <c r="E37" s="155">
        <v>47.095999999999997</v>
      </c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48"/>
      <c r="Z37" s="148"/>
      <c r="AA37" s="148"/>
      <c r="AB37" s="148"/>
      <c r="AC37" s="148"/>
      <c r="AD37" s="148"/>
      <c r="AE37" s="148"/>
      <c r="AF37" s="148"/>
      <c r="AG37" s="148" t="s">
        <v>123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1"/>
      <c r="B38" s="152"/>
      <c r="C38" s="172" t="s">
        <v>139</v>
      </c>
      <c r="D38" s="154"/>
      <c r="E38" s="155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48"/>
      <c r="Z38" s="148"/>
      <c r="AA38" s="148"/>
      <c r="AB38" s="148"/>
      <c r="AC38" s="148"/>
      <c r="AD38" s="148"/>
      <c r="AE38" s="148"/>
      <c r="AF38" s="148"/>
      <c r="AG38" s="148" t="s">
        <v>123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1"/>
      <c r="B39" s="152"/>
      <c r="C39" s="172" t="s">
        <v>140</v>
      </c>
      <c r="D39" s="154"/>
      <c r="E39" s="155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8"/>
      <c r="Z39" s="148"/>
      <c r="AA39" s="148"/>
      <c r="AB39" s="148"/>
      <c r="AC39" s="148"/>
      <c r="AD39" s="148"/>
      <c r="AE39" s="148"/>
      <c r="AF39" s="148"/>
      <c r="AG39" s="148" t="s">
        <v>123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1"/>
      <c r="B40" s="152"/>
      <c r="C40" s="172" t="s">
        <v>154</v>
      </c>
      <c r="D40" s="154"/>
      <c r="E40" s="155">
        <v>61.84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8"/>
      <c r="Z40" s="148"/>
      <c r="AA40" s="148"/>
      <c r="AB40" s="148"/>
      <c r="AC40" s="148"/>
      <c r="AD40" s="148"/>
      <c r="AE40" s="148"/>
      <c r="AF40" s="148"/>
      <c r="AG40" s="148" t="s">
        <v>123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1"/>
      <c r="B41" s="152"/>
      <c r="C41" s="172" t="s">
        <v>141</v>
      </c>
      <c r="D41" s="154"/>
      <c r="E41" s="155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8"/>
      <c r="Z41" s="148"/>
      <c r="AA41" s="148"/>
      <c r="AB41" s="148"/>
      <c r="AC41" s="148"/>
      <c r="AD41" s="148"/>
      <c r="AE41" s="148"/>
      <c r="AF41" s="148"/>
      <c r="AG41" s="148" t="s">
        <v>123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1"/>
      <c r="B42" s="152"/>
      <c r="C42" s="172" t="s">
        <v>142</v>
      </c>
      <c r="D42" s="154"/>
      <c r="E42" s="155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8"/>
      <c r="Z42" s="148"/>
      <c r="AA42" s="148"/>
      <c r="AB42" s="148"/>
      <c r="AC42" s="148"/>
      <c r="AD42" s="148"/>
      <c r="AE42" s="148"/>
      <c r="AF42" s="148"/>
      <c r="AG42" s="148" t="s">
        <v>123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1"/>
      <c r="B43" s="152"/>
      <c r="C43" s="172" t="s">
        <v>155</v>
      </c>
      <c r="D43" s="154"/>
      <c r="E43" s="155">
        <v>51.88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48"/>
      <c r="Z43" s="148"/>
      <c r="AA43" s="148"/>
      <c r="AB43" s="148"/>
      <c r="AC43" s="148"/>
      <c r="AD43" s="148"/>
      <c r="AE43" s="148"/>
      <c r="AF43" s="148"/>
      <c r="AG43" s="148" t="s">
        <v>123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63">
        <v>5</v>
      </c>
      <c r="B44" s="164" t="s">
        <v>156</v>
      </c>
      <c r="C44" s="171" t="s">
        <v>157</v>
      </c>
      <c r="D44" s="165" t="s">
        <v>158</v>
      </c>
      <c r="E44" s="166">
        <v>4</v>
      </c>
      <c r="F44" s="167"/>
      <c r="G44" s="167">
        <f>ROUND(E44*F44,2)</f>
        <v>0</v>
      </c>
      <c r="H44" s="167">
        <v>21990</v>
      </c>
      <c r="I44" s="167">
        <f>ROUND(E44*H44,2)</f>
        <v>87960</v>
      </c>
      <c r="J44" s="167">
        <v>0</v>
      </c>
      <c r="K44" s="167">
        <f>ROUND(E44*J44,2)</f>
        <v>0</v>
      </c>
      <c r="L44" s="167">
        <v>21</v>
      </c>
      <c r="M44" s="167">
        <f>G44*(1+L44/100)</f>
        <v>0</v>
      </c>
      <c r="N44" s="167">
        <v>0.03</v>
      </c>
      <c r="O44" s="167">
        <f>ROUND(E44*N44,2)</f>
        <v>0.12</v>
      </c>
      <c r="P44" s="167">
        <v>0</v>
      </c>
      <c r="Q44" s="167">
        <f>ROUND(E44*P44,2)</f>
        <v>0</v>
      </c>
      <c r="R44" s="167"/>
      <c r="S44" s="167" t="s">
        <v>159</v>
      </c>
      <c r="T44" s="168" t="s">
        <v>160</v>
      </c>
      <c r="U44" s="153">
        <v>0</v>
      </c>
      <c r="V44" s="153">
        <f>ROUND(E44*U44,2)</f>
        <v>0</v>
      </c>
      <c r="W44" s="153"/>
      <c r="X44" s="153" t="s">
        <v>120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121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1"/>
      <c r="B45" s="152"/>
      <c r="C45" s="172" t="s">
        <v>135</v>
      </c>
      <c r="D45" s="154"/>
      <c r="E45" s="155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8"/>
      <c r="Z45" s="148"/>
      <c r="AA45" s="148"/>
      <c r="AB45" s="148"/>
      <c r="AC45" s="148"/>
      <c r="AD45" s="148"/>
      <c r="AE45" s="148"/>
      <c r="AF45" s="148"/>
      <c r="AG45" s="148" t="s">
        <v>123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1"/>
      <c r="B46" s="152"/>
      <c r="C46" s="172" t="s">
        <v>161</v>
      </c>
      <c r="D46" s="154"/>
      <c r="E46" s="155">
        <v>4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8"/>
      <c r="Z46" s="148"/>
      <c r="AA46" s="148"/>
      <c r="AB46" s="148"/>
      <c r="AC46" s="148"/>
      <c r="AD46" s="148"/>
      <c r="AE46" s="148"/>
      <c r="AF46" s="148"/>
      <c r="AG46" s="148" t="s">
        <v>123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63">
        <v>6</v>
      </c>
      <c r="B47" s="164" t="s">
        <v>162</v>
      </c>
      <c r="C47" s="171" t="s">
        <v>163</v>
      </c>
      <c r="D47" s="165" t="s">
        <v>158</v>
      </c>
      <c r="E47" s="166">
        <v>4</v>
      </c>
      <c r="F47" s="167"/>
      <c r="G47" s="167">
        <f>ROUND(E47*F47,2)</f>
        <v>0</v>
      </c>
      <c r="H47" s="167">
        <v>56800</v>
      </c>
      <c r="I47" s="167">
        <f>ROUND(E47*H47,2)</f>
        <v>227200</v>
      </c>
      <c r="J47" s="167">
        <v>0</v>
      </c>
      <c r="K47" s="167">
        <f>ROUND(E47*J47,2)</f>
        <v>0</v>
      </c>
      <c r="L47" s="167">
        <v>21</v>
      </c>
      <c r="M47" s="167">
        <f>G47*(1+L47/100)</f>
        <v>0</v>
      </c>
      <c r="N47" s="167">
        <v>0.08</v>
      </c>
      <c r="O47" s="167">
        <f>ROUND(E47*N47,2)</f>
        <v>0.32</v>
      </c>
      <c r="P47" s="167">
        <v>0</v>
      </c>
      <c r="Q47" s="167">
        <f>ROUND(E47*P47,2)</f>
        <v>0</v>
      </c>
      <c r="R47" s="167"/>
      <c r="S47" s="167" t="s">
        <v>159</v>
      </c>
      <c r="T47" s="168" t="s">
        <v>160</v>
      </c>
      <c r="U47" s="153">
        <v>0</v>
      </c>
      <c r="V47" s="153">
        <f>ROUND(E47*U47,2)</f>
        <v>0</v>
      </c>
      <c r="W47" s="153"/>
      <c r="X47" s="153" t="s">
        <v>120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121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1"/>
      <c r="B48" s="152"/>
      <c r="C48" s="172" t="s">
        <v>135</v>
      </c>
      <c r="D48" s="154"/>
      <c r="E48" s="155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48"/>
      <c r="Z48" s="148"/>
      <c r="AA48" s="148"/>
      <c r="AB48" s="148"/>
      <c r="AC48" s="148"/>
      <c r="AD48" s="148"/>
      <c r="AE48" s="148"/>
      <c r="AF48" s="148"/>
      <c r="AG48" s="148" t="s">
        <v>123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1"/>
      <c r="B49" s="152"/>
      <c r="C49" s="172" t="s">
        <v>161</v>
      </c>
      <c r="D49" s="154"/>
      <c r="E49" s="155">
        <v>4</v>
      </c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8"/>
      <c r="Z49" s="148"/>
      <c r="AA49" s="148"/>
      <c r="AB49" s="148"/>
      <c r="AC49" s="148"/>
      <c r="AD49" s="148"/>
      <c r="AE49" s="148"/>
      <c r="AF49" s="148"/>
      <c r="AG49" s="148" t="s">
        <v>123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63">
        <v>7</v>
      </c>
      <c r="B50" s="164" t="s">
        <v>164</v>
      </c>
      <c r="C50" s="171" t="s">
        <v>165</v>
      </c>
      <c r="D50" s="165" t="s">
        <v>158</v>
      </c>
      <c r="E50" s="166">
        <v>4</v>
      </c>
      <c r="F50" s="167"/>
      <c r="G50" s="167">
        <f>ROUND(E50*F50,2)</f>
        <v>0</v>
      </c>
      <c r="H50" s="167">
        <v>33190</v>
      </c>
      <c r="I50" s="167">
        <f>ROUND(E50*H50,2)</f>
        <v>132760</v>
      </c>
      <c r="J50" s="167">
        <v>0</v>
      </c>
      <c r="K50" s="167">
        <f>ROUND(E50*J50,2)</f>
        <v>0</v>
      </c>
      <c r="L50" s="167">
        <v>21</v>
      </c>
      <c r="M50" s="167">
        <f>G50*(1+L50/100)</f>
        <v>0</v>
      </c>
      <c r="N50" s="167">
        <v>0.05</v>
      </c>
      <c r="O50" s="167">
        <f>ROUND(E50*N50,2)</f>
        <v>0.2</v>
      </c>
      <c r="P50" s="167">
        <v>0</v>
      </c>
      <c r="Q50" s="167">
        <f>ROUND(E50*P50,2)</f>
        <v>0</v>
      </c>
      <c r="R50" s="167"/>
      <c r="S50" s="167" t="s">
        <v>159</v>
      </c>
      <c r="T50" s="168" t="s">
        <v>160</v>
      </c>
      <c r="U50" s="153">
        <v>0</v>
      </c>
      <c r="V50" s="153">
        <f>ROUND(E50*U50,2)</f>
        <v>0</v>
      </c>
      <c r="W50" s="153"/>
      <c r="X50" s="153" t="s">
        <v>120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121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1"/>
      <c r="B51" s="152"/>
      <c r="C51" s="172" t="s">
        <v>135</v>
      </c>
      <c r="D51" s="154"/>
      <c r="E51" s="155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48"/>
      <c r="Z51" s="148"/>
      <c r="AA51" s="148"/>
      <c r="AB51" s="148"/>
      <c r="AC51" s="148"/>
      <c r="AD51" s="148"/>
      <c r="AE51" s="148"/>
      <c r="AF51" s="148"/>
      <c r="AG51" s="148" t="s">
        <v>123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1"/>
      <c r="B52" s="152"/>
      <c r="C52" s="172" t="s">
        <v>161</v>
      </c>
      <c r="D52" s="154"/>
      <c r="E52" s="155">
        <v>4</v>
      </c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48"/>
      <c r="Z52" s="148"/>
      <c r="AA52" s="148"/>
      <c r="AB52" s="148"/>
      <c r="AC52" s="148"/>
      <c r="AD52" s="148"/>
      <c r="AE52" s="148"/>
      <c r="AF52" s="148"/>
      <c r="AG52" s="148" t="s">
        <v>123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63">
        <v>8</v>
      </c>
      <c r="B53" s="164" t="s">
        <v>166</v>
      </c>
      <c r="C53" s="171" t="s">
        <v>167</v>
      </c>
      <c r="D53" s="165" t="s">
        <v>158</v>
      </c>
      <c r="E53" s="166">
        <v>4</v>
      </c>
      <c r="F53" s="167"/>
      <c r="G53" s="167">
        <f>ROUND(E53*F53,2)</f>
        <v>0</v>
      </c>
      <c r="H53" s="167">
        <v>11000</v>
      </c>
      <c r="I53" s="167">
        <f>ROUND(E53*H53,2)</f>
        <v>44000</v>
      </c>
      <c r="J53" s="167">
        <v>0</v>
      </c>
      <c r="K53" s="167">
        <f>ROUND(E53*J53,2)</f>
        <v>0</v>
      </c>
      <c r="L53" s="167">
        <v>21</v>
      </c>
      <c r="M53" s="167">
        <f>G53*(1+L53/100)</f>
        <v>0</v>
      </c>
      <c r="N53" s="167">
        <v>1.4999999999999999E-2</v>
      </c>
      <c r="O53" s="167">
        <f>ROUND(E53*N53,2)</f>
        <v>0.06</v>
      </c>
      <c r="P53" s="167">
        <v>0</v>
      </c>
      <c r="Q53" s="167">
        <f>ROUND(E53*P53,2)</f>
        <v>0</v>
      </c>
      <c r="R53" s="167"/>
      <c r="S53" s="167" t="s">
        <v>159</v>
      </c>
      <c r="T53" s="168" t="s">
        <v>160</v>
      </c>
      <c r="U53" s="153">
        <v>0</v>
      </c>
      <c r="V53" s="153">
        <f>ROUND(E53*U53,2)</f>
        <v>0</v>
      </c>
      <c r="W53" s="153"/>
      <c r="X53" s="153" t="s">
        <v>120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121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1"/>
      <c r="B54" s="152"/>
      <c r="C54" s="172" t="s">
        <v>135</v>
      </c>
      <c r="D54" s="154"/>
      <c r="E54" s="155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8"/>
      <c r="Z54" s="148"/>
      <c r="AA54" s="148"/>
      <c r="AB54" s="148"/>
      <c r="AC54" s="148"/>
      <c r="AD54" s="148"/>
      <c r="AE54" s="148"/>
      <c r="AF54" s="148"/>
      <c r="AG54" s="148" t="s">
        <v>123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1"/>
      <c r="B55" s="152"/>
      <c r="C55" s="172" t="s">
        <v>161</v>
      </c>
      <c r="D55" s="154"/>
      <c r="E55" s="155">
        <v>4</v>
      </c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8"/>
      <c r="Z55" s="148"/>
      <c r="AA55" s="148"/>
      <c r="AB55" s="148"/>
      <c r="AC55" s="148"/>
      <c r="AD55" s="148"/>
      <c r="AE55" s="148"/>
      <c r="AF55" s="148"/>
      <c r="AG55" s="148" t="s">
        <v>123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63">
        <v>9</v>
      </c>
      <c r="B56" s="164" t="s">
        <v>168</v>
      </c>
      <c r="C56" s="171" t="s">
        <v>169</v>
      </c>
      <c r="D56" s="165" t="s">
        <v>158</v>
      </c>
      <c r="E56" s="166">
        <v>4</v>
      </c>
      <c r="F56" s="167"/>
      <c r="G56" s="167">
        <f>ROUND(E56*F56,2)</f>
        <v>0</v>
      </c>
      <c r="H56" s="167">
        <v>28415</v>
      </c>
      <c r="I56" s="167">
        <f>ROUND(E56*H56,2)</f>
        <v>113660</v>
      </c>
      <c r="J56" s="167">
        <v>0</v>
      </c>
      <c r="K56" s="167">
        <f>ROUND(E56*J56,2)</f>
        <v>0</v>
      </c>
      <c r="L56" s="167">
        <v>21</v>
      </c>
      <c r="M56" s="167">
        <f>G56*(1+L56/100)</f>
        <v>0</v>
      </c>
      <c r="N56" s="167">
        <v>1.4999999999999999E-2</v>
      </c>
      <c r="O56" s="167">
        <f>ROUND(E56*N56,2)</f>
        <v>0.06</v>
      </c>
      <c r="P56" s="167">
        <v>0</v>
      </c>
      <c r="Q56" s="167">
        <f>ROUND(E56*P56,2)</f>
        <v>0</v>
      </c>
      <c r="R56" s="167"/>
      <c r="S56" s="167" t="s">
        <v>159</v>
      </c>
      <c r="T56" s="168" t="s">
        <v>160</v>
      </c>
      <c r="U56" s="153">
        <v>0</v>
      </c>
      <c r="V56" s="153">
        <f>ROUND(E56*U56,2)</f>
        <v>0</v>
      </c>
      <c r="W56" s="153"/>
      <c r="X56" s="153" t="s">
        <v>120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121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1"/>
      <c r="B57" s="152"/>
      <c r="C57" s="172" t="s">
        <v>135</v>
      </c>
      <c r="D57" s="154"/>
      <c r="E57" s="155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48"/>
      <c r="Z57" s="148"/>
      <c r="AA57" s="148"/>
      <c r="AB57" s="148"/>
      <c r="AC57" s="148"/>
      <c r="AD57" s="148"/>
      <c r="AE57" s="148"/>
      <c r="AF57" s="148"/>
      <c r="AG57" s="148" t="s">
        <v>123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1"/>
      <c r="B58" s="152"/>
      <c r="C58" s="172" t="s">
        <v>161</v>
      </c>
      <c r="D58" s="154"/>
      <c r="E58" s="155">
        <v>4</v>
      </c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48"/>
      <c r="Z58" s="148"/>
      <c r="AA58" s="148"/>
      <c r="AB58" s="148"/>
      <c r="AC58" s="148"/>
      <c r="AD58" s="148"/>
      <c r="AE58" s="148"/>
      <c r="AF58" s="148"/>
      <c r="AG58" s="148" t="s">
        <v>123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63">
        <v>10</v>
      </c>
      <c r="B59" s="164" t="s">
        <v>170</v>
      </c>
      <c r="C59" s="171" t="s">
        <v>171</v>
      </c>
      <c r="D59" s="165" t="s">
        <v>158</v>
      </c>
      <c r="E59" s="166">
        <v>4</v>
      </c>
      <c r="F59" s="167"/>
      <c r="G59" s="167">
        <f>ROUND(E59*F59,2)</f>
        <v>0</v>
      </c>
      <c r="H59" s="167">
        <v>16660</v>
      </c>
      <c r="I59" s="167">
        <f>ROUND(E59*H59,2)</f>
        <v>66640</v>
      </c>
      <c r="J59" s="167">
        <v>0</v>
      </c>
      <c r="K59" s="167">
        <f>ROUND(E59*J59,2)</f>
        <v>0</v>
      </c>
      <c r="L59" s="167">
        <v>21</v>
      </c>
      <c r="M59" s="167">
        <f>G59*(1+L59/100)</f>
        <v>0</v>
      </c>
      <c r="N59" s="167">
        <v>1.4999999999999999E-2</v>
      </c>
      <c r="O59" s="167">
        <f>ROUND(E59*N59,2)</f>
        <v>0.06</v>
      </c>
      <c r="P59" s="167">
        <v>0</v>
      </c>
      <c r="Q59" s="167">
        <f>ROUND(E59*P59,2)</f>
        <v>0</v>
      </c>
      <c r="R59" s="167"/>
      <c r="S59" s="167" t="s">
        <v>159</v>
      </c>
      <c r="T59" s="168" t="s">
        <v>160</v>
      </c>
      <c r="U59" s="153">
        <v>0</v>
      </c>
      <c r="V59" s="153">
        <f>ROUND(E59*U59,2)</f>
        <v>0</v>
      </c>
      <c r="W59" s="153"/>
      <c r="X59" s="153" t="s">
        <v>120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121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1"/>
      <c r="B60" s="152"/>
      <c r="C60" s="172" t="s">
        <v>135</v>
      </c>
      <c r="D60" s="154"/>
      <c r="E60" s="155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48"/>
      <c r="Z60" s="148"/>
      <c r="AA60" s="148"/>
      <c r="AB60" s="148"/>
      <c r="AC60" s="148"/>
      <c r="AD60" s="148"/>
      <c r="AE60" s="148"/>
      <c r="AF60" s="148"/>
      <c r="AG60" s="148" t="s">
        <v>123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1"/>
      <c r="B61" s="152"/>
      <c r="C61" s="172" t="s">
        <v>161</v>
      </c>
      <c r="D61" s="154"/>
      <c r="E61" s="155">
        <v>4</v>
      </c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48"/>
      <c r="Z61" s="148"/>
      <c r="AA61" s="148"/>
      <c r="AB61" s="148"/>
      <c r="AC61" s="148"/>
      <c r="AD61" s="148"/>
      <c r="AE61" s="148"/>
      <c r="AF61" s="148"/>
      <c r="AG61" s="148" t="s">
        <v>123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2.5" outlineLevel="1" x14ac:dyDescent="0.2">
      <c r="A62" s="163">
        <v>11</v>
      </c>
      <c r="B62" s="164" t="s">
        <v>283</v>
      </c>
      <c r="C62" s="171" t="s">
        <v>285</v>
      </c>
      <c r="D62" s="165" t="s">
        <v>158</v>
      </c>
      <c r="E62" s="166">
        <v>4</v>
      </c>
      <c r="F62" s="167"/>
      <c r="G62" s="167">
        <f>ROUND(E62*F62,2)</f>
        <v>0</v>
      </c>
      <c r="H62" s="167">
        <v>11000</v>
      </c>
      <c r="I62" s="167">
        <f>ROUND(E62*H62,2)</f>
        <v>44000</v>
      </c>
      <c r="J62" s="167">
        <v>0</v>
      </c>
      <c r="K62" s="167">
        <f>ROUND(E62*J62,2)</f>
        <v>0</v>
      </c>
      <c r="L62" s="167">
        <v>21</v>
      </c>
      <c r="M62" s="167">
        <f>G62*(1+L62/100)</f>
        <v>0</v>
      </c>
      <c r="N62" s="167">
        <v>1.4999999999999999E-2</v>
      </c>
      <c r="O62" s="167">
        <f>ROUND(E62*N62,2)</f>
        <v>0.06</v>
      </c>
      <c r="P62" s="167">
        <v>0</v>
      </c>
      <c r="Q62" s="167">
        <f>ROUND(E62*P62,2)</f>
        <v>0</v>
      </c>
      <c r="R62" s="167"/>
      <c r="S62" s="167" t="s">
        <v>159</v>
      </c>
      <c r="T62" s="168" t="s">
        <v>160</v>
      </c>
      <c r="U62" s="153"/>
      <c r="V62" s="153"/>
      <c r="W62" s="153"/>
      <c r="X62" s="153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1"/>
      <c r="B63" s="152"/>
      <c r="C63" s="172" t="s">
        <v>135</v>
      </c>
      <c r="D63" s="154"/>
      <c r="E63" s="155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1"/>
      <c r="B64" s="152"/>
      <c r="C64" s="172" t="s">
        <v>161</v>
      </c>
      <c r="D64" s="154"/>
      <c r="E64" s="155">
        <v>4</v>
      </c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3">
        <v>12</v>
      </c>
      <c r="B65" s="164" t="s">
        <v>284</v>
      </c>
      <c r="C65" s="171" t="s">
        <v>286</v>
      </c>
      <c r="D65" s="165" t="s">
        <v>158</v>
      </c>
      <c r="E65" s="166">
        <v>4</v>
      </c>
      <c r="F65" s="167"/>
      <c r="G65" s="167">
        <f>ROUND(E65*F65,2)</f>
        <v>0</v>
      </c>
      <c r="H65" s="167">
        <v>28415</v>
      </c>
      <c r="I65" s="167">
        <f>ROUND(E65*H65,2)</f>
        <v>113660</v>
      </c>
      <c r="J65" s="167">
        <v>0</v>
      </c>
      <c r="K65" s="167">
        <f>ROUND(E65*J65,2)</f>
        <v>0</v>
      </c>
      <c r="L65" s="167">
        <v>21</v>
      </c>
      <c r="M65" s="167">
        <f>G65*(1+L65/100)</f>
        <v>0</v>
      </c>
      <c r="N65" s="167">
        <v>1.4999999999999999E-2</v>
      </c>
      <c r="O65" s="167">
        <f>ROUND(E65*N65,2)</f>
        <v>0.06</v>
      </c>
      <c r="P65" s="167">
        <v>0</v>
      </c>
      <c r="Q65" s="167">
        <f>ROUND(E65*P65,2)</f>
        <v>0</v>
      </c>
      <c r="R65" s="167"/>
      <c r="S65" s="167" t="s">
        <v>159</v>
      </c>
      <c r="T65" s="168" t="s">
        <v>160</v>
      </c>
      <c r="U65" s="153"/>
      <c r="V65" s="153"/>
      <c r="W65" s="153"/>
      <c r="X65" s="153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1"/>
      <c r="B66" s="152"/>
      <c r="C66" s="172" t="s">
        <v>135</v>
      </c>
      <c r="D66" s="154"/>
      <c r="E66" s="155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1"/>
      <c r="B67" s="152"/>
      <c r="C67" s="172" t="s">
        <v>161</v>
      </c>
      <c r="D67" s="154"/>
      <c r="E67" s="155">
        <v>4</v>
      </c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57" t="s">
        <v>114</v>
      </c>
      <c r="B68" s="158" t="s">
        <v>69</v>
      </c>
      <c r="C68" s="170" t="s">
        <v>70</v>
      </c>
      <c r="D68" s="159"/>
      <c r="E68" s="160"/>
      <c r="F68" s="161"/>
      <c r="G68" s="161">
        <f>SUMIF(AG69:AG79,"&lt;&gt;NOR",G69:G79)</f>
        <v>0</v>
      </c>
      <c r="H68" s="161"/>
      <c r="I68" s="161">
        <f>SUM(I69:I79)</f>
        <v>17723.79</v>
      </c>
      <c r="J68" s="161"/>
      <c r="K68" s="161">
        <f>SUM(K69:K79)</f>
        <v>24303.09</v>
      </c>
      <c r="L68" s="161"/>
      <c r="M68" s="161">
        <f>SUM(M69:M79)</f>
        <v>0</v>
      </c>
      <c r="N68" s="161"/>
      <c r="O68" s="161">
        <f>SUM(O69:O79)</f>
        <v>1.44</v>
      </c>
      <c r="P68" s="161"/>
      <c r="Q68" s="161">
        <f>SUM(Q69:Q79)</f>
        <v>0</v>
      </c>
      <c r="R68" s="161"/>
      <c r="S68" s="161"/>
      <c r="T68" s="162"/>
      <c r="U68" s="156"/>
      <c r="V68" s="156">
        <f>SUM(V69:V79)</f>
        <v>58.91</v>
      </c>
      <c r="W68" s="156"/>
      <c r="X68" s="156"/>
      <c r="AG68" t="s">
        <v>115</v>
      </c>
    </row>
    <row r="69" spans="1:60" outlineLevel="1" x14ac:dyDescent="0.2">
      <c r="A69" s="163">
        <v>12</v>
      </c>
      <c r="B69" s="164" t="s">
        <v>172</v>
      </c>
      <c r="C69" s="171" t="s">
        <v>173</v>
      </c>
      <c r="D69" s="165" t="s">
        <v>118</v>
      </c>
      <c r="E69" s="166">
        <v>226.56</v>
      </c>
      <c r="F69" s="167"/>
      <c r="G69" s="167">
        <f>ROUND(E69*F69,2)</f>
        <v>0</v>
      </c>
      <c r="H69" s="167">
        <v>78.23</v>
      </c>
      <c r="I69" s="167">
        <f>ROUND(E69*H69,2)</f>
        <v>17723.79</v>
      </c>
      <c r="J69" s="167">
        <v>107.27</v>
      </c>
      <c r="K69" s="167">
        <f>ROUND(E69*J69,2)</f>
        <v>24303.09</v>
      </c>
      <c r="L69" s="167">
        <v>21</v>
      </c>
      <c r="M69" s="167">
        <f>G69*(1+L69/100)</f>
        <v>0</v>
      </c>
      <c r="N69" s="167">
        <v>6.3499999999999997E-3</v>
      </c>
      <c r="O69" s="167">
        <f>ROUND(E69*N69,2)</f>
        <v>1.44</v>
      </c>
      <c r="P69" s="167">
        <v>0</v>
      </c>
      <c r="Q69" s="167">
        <f>ROUND(E69*P69,2)</f>
        <v>0</v>
      </c>
      <c r="R69" s="167"/>
      <c r="S69" s="167" t="s">
        <v>119</v>
      </c>
      <c r="T69" s="168" t="s">
        <v>119</v>
      </c>
      <c r="U69" s="153">
        <v>0.26</v>
      </c>
      <c r="V69" s="153">
        <f>ROUND(E69*U69,2)</f>
        <v>58.91</v>
      </c>
      <c r="W69" s="153"/>
      <c r="X69" s="153" t="s">
        <v>120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121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1"/>
      <c r="B70" s="152"/>
      <c r="C70" s="172" t="s">
        <v>135</v>
      </c>
      <c r="D70" s="154"/>
      <c r="E70" s="155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48"/>
      <c r="Z70" s="148"/>
      <c r="AA70" s="148"/>
      <c r="AB70" s="148"/>
      <c r="AC70" s="148"/>
      <c r="AD70" s="148"/>
      <c r="AE70" s="148"/>
      <c r="AF70" s="148"/>
      <c r="AG70" s="148" t="s">
        <v>123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1"/>
      <c r="B71" s="152"/>
      <c r="C71" s="172" t="s">
        <v>136</v>
      </c>
      <c r="D71" s="154"/>
      <c r="E71" s="155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8"/>
      <c r="Z71" s="148"/>
      <c r="AA71" s="148"/>
      <c r="AB71" s="148"/>
      <c r="AC71" s="148"/>
      <c r="AD71" s="148"/>
      <c r="AE71" s="148"/>
      <c r="AF71" s="148"/>
      <c r="AG71" s="148" t="s">
        <v>123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1"/>
      <c r="B72" s="152"/>
      <c r="C72" s="172" t="s">
        <v>137</v>
      </c>
      <c r="D72" s="154"/>
      <c r="E72" s="155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8"/>
      <c r="Z72" s="148"/>
      <c r="AA72" s="148"/>
      <c r="AB72" s="148"/>
      <c r="AC72" s="148"/>
      <c r="AD72" s="148"/>
      <c r="AE72" s="148"/>
      <c r="AF72" s="148"/>
      <c r="AG72" s="148" t="s">
        <v>123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1"/>
      <c r="B73" s="152"/>
      <c r="C73" s="172" t="s">
        <v>174</v>
      </c>
      <c r="D73" s="154"/>
      <c r="E73" s="155">
        <v>75.52</v>
      </c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48"/>
      <c r="Z73" s="148"/>
      <c r="AA73" s="148"/>
      <c r="AB73" s="148"/>
      <c r="AC73" s="148"/>
      <c r="AD73" s="148"/>
      <c r="AE73" s="148"/>
      <c r="AF73" s="148"/>
      <c r="AG73" s="148" t="s">
        <v>123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1"/>
      <c r="B74" s="152"/>
      <c r="C74" s="172" t="s">
        <v>139</v>
      </c>
      <c r="D74" s="154"/>
      <c r="E74" s="155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8"/>
      <c r="Z74" s="148"/>
      <c r="AA74" s="148"/>
      <c r="AB74" s="148"/>
      <c r="AC74" s="148"/>
      <c r="AD74" s="148"/>
      <c r="AE74" s="148"/>
      <c r="AF74" s="148"/>
      <c r="AG74" s="148" t="s">
        <v>123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1"/>
      <c r="B75" s="152"/>
      <c r="C75" s="172" t="s">
        <v>140</v>
      </c>
      <c r="D75" s="154"/>
      <c r="E75" s="155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8"/>
      <c r="Z75" s="148"/>
      <c r="AA75" s="148"/>
      <c r="AB75" s="148"/>
      <c r="AC75" s="148"/>
      <c r="AD75" s="148"/>
      <c r="AE75" s="148"/>
      <c r="AF75" s="148"/>
      <c r="AG75" s="148" t="s">
        <v>123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1"/>
      <c r="B76" s="152"/>
      <c r="C76" s="172" t="s">
        <v>174</v>
      </c>
      <c r="D76" s="154"/>
      <c r="E76" s="155">
        <v>75.52</v>
      </c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48"/>
      <c r="Z76" s="148"/>
      <c r="AA76" s="148"/>
      <c r="AB76" s="148"/>
      <c r="AC76" s="148"/>
      <c r="AD76" s="148"/>
      <c r="AE76" s="148"/>
      <c r="AF76" s="148"/>
      <c r="AG76" s="148" t="s">
        <v>123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1"/>
      <c r="B77" s="152"/>
      <c r="C77" s="172" t="s">
        <v>141</v>
      </c>
      <c r="D77" s="154"/>
      <c r="E77" s="155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48"/>
      <c r="Z77" s="148"/>
      <c r="AA77" s="148"/>
      <c r="AB77" s="148"/>
      <c r="AC77" s="148"/>
      <c r="AD77" s="148"/>
      <c r="AE77" s="148"/>
      <c r="AF77" s="148"/>
      <c r="AG77" s="148" t="s">
        <v>123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1"/>
      <c r="B78" s="152"/>
      <c r="C78" s="172" t="s">
        <v>142</v>
      </c>
      <c r="D78" s="154"/>
      <c r="E78" s="155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48"/>
      <c r="Z78" s="148"/>
      <c r="AA78" s="148"/>
      <c r="AB78" s="148"/>
      <c r="AC78" s="148"/>
      <c r="AD78" s="148"/>
      <c r="AE78" s="148"/>
      <c r="AF78" s="148"/>
      <c r="AG78" s="148" t="s">
        <v>123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1"/>
      <c r="B79" s="152"/>
      <c r="C79" s="172" t="s">
        <v>174</v>
      </c>
      <c r="D79" s="154"/>
      <c r="E79" s="155">
        <v>75.52</v>
      </c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48"/>
      <c r="Z79" s="148"/>
      <c r="AA79" s="148"/>
      <c r="AB79" s="148"/>
      <c r="AC79" s="148"/>
      <c r="AD79" s="148"/>
      <c r="AE79" s="148"/>
      <c r="AF79" s="148"/>
      <c r="AG79" s="148" t="s">
        <v>123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5.5" x14ac:dyDescent="0.2">
      <c r="A80" s="157" t="s">
        <v>114</v>
      </c>
      <c r="B80" s="158" t="s">
        <v>71</v>
      </c>
      <c r="C80" s="170" t="s">
        <v>72</v>
      </c>
      <c r="D80" s="159"/>
      <c r="E80" s="160"/>
      <c r="F80" s="161"/>
      <c r="G80" s="161">
        <f>SUMIF(AG81:AG84,"&lt;&gt;NOR",G81:G84)</f>
        <v>0</v>
      </c>
      <c r="H80" s="161"/>
      <c r="I80" s="161">
        <f>SUM(I81:I84)</f>
        <v>163.12</v>
      </c>
      <c r="J80" s="161"/>
      <c r="K80" s="161">
        <f>SUM(K81:K84)</f>
        <v>13260.56</v>
      </c>
      <c r="L80" s="161"/>
      <c r="M80" s="161">
        <f>SUM(M81:M84)</f>
        <v>0</v>
      </c>
      <c r="N80" s="161"/>
      <c r="O80" s="161">
        <f>SUM(O81:O84)</f>
        <v>0</v>
      </c>
      <c r="P80" s="161"/>
      <c r="Q80" s="161">
        <f>SUM(Q81:Q84)</f>
        <v>0</v>
      </c>
      <c r="R80" s="161"/>
      <c r="S80" s="161"/>
      <c r="T80" s="162"/>
      <c r="U80" s="156"/>
      <c r="V80" s="156">
        <f>SUM(V81:V84)</f>
        <v>35.119999999999997</v>
      </c>
      <c r="W80" s="156"/>
      <c r="X80" s="156"/>
      <c r="AG80" t="s">
        <v>115</v>
      </c>
    </row>
    <row r="81" spans="1:60" outlineLevel="1" x14ac:dyDescent="0.2">
      <c r="A81" s="163">
        <v>13</v>
      </c>
      <c r="B81" s="164" t="s">
        <v>175</v>
      </c>
      <c r="C81" s="171" t="s">
        <v>176</v>
      </c>
      <c r="D81" s="165" t="s">
        <v>118</v>
      </c>
      <c r="E81" s="166">
        <v>113.28</v>
      </c>
      <c r="F81" s="167"/>
      <c r="G81" s="167">
        <f>ROUND(E81*F81,2)</f>
        <v>0</v>
      </c>
      <c r="H81" s="167">
        <v>1.44</v>
      </c>
      <c r="I81" s="167">
        <f>ROUND(E81*H81,2)</f>
        <v>163.12</v>
      </c>
      <c r="J81" s="167">
        <v>117.06</v>
      </c>
      <c r="K81" s="167">
        <f>ROUND(E81*J81,2)</f>
        <v>13260.56</v>
      </c>
      <c r="L81" s="167">
        <v>21</v>
      </c>
      <c r="M81" s="167">
        <f>G81*(1+L81/100)</f>
        <v>0</v>
      </c>
      <c r="N81" s="167">
        <v>4.0000000000000003E-5</v>
      </c>
      <c r="O81" s="167">
        <f>ROUND(E81*N81,2)</f>
        <v>0</v>
      </c>
      <c r="P81" s="167">
        <v>0</v>
      </c>
      <c r="Q81" s="167">
        <f>ROUND(E81*P81,2)</f>
        <v>0</v>
      </c>
      <c r="R81" s="167"/>
      <c r="S81" s="167" t="s">
        <v>119</v>
      </c>
      <c r="T81" s="168" t="s">
        <v>119</v>
      </c>
      <c r="U81" s="153">
        <v>0.31</v>
      </c>
      <c r="V81" s="153">
        <f>ROUND(E81*U81,2)</f>
        <v>35.119999999999997</v>
      </c>
      <c r="W81" s="153"/>
      <c r="X81" s="153" t="s">
        <v>120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1"/>
      <c r="B82" s="152"/>
      <c r="C82" s="172" t="s">
        <v>177</v>
      </c>
      <c r="D82" s="154"/>
      <c r="E82" s="155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48"/>
      <c r="Z82" s="148"/>
      <c r="AA82" s="148"/>
      <c r="AB82" s="148"/>
      <c r="AC82" s="148"/>
      <c r="AD82" s="148"/>
      <c r="AE82" s="148"/>
      <c r="AF82" s="148"/>
      <c r="AG82" s="148" t="s">
        <v>123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1"/>
      <c r="B83" s="152"/>
      <c r="C83" s="172" t="s">
        <v>178</v>
      </c>
      <c r="D83" s="154"/>
      <c r="E83" s="155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48"/>
      <c r="Z83" s="148"/>
      <c r="AA83" s="148"/>
      <c r="AB83" s="148"/>
      <c r="AC83" s="148"/>
      <c r="AD83" s="148"/>
      <c r="AE83" s="148"/>
      <c r="AF83" s="148"/>
      <c r="AG83" s="148" t="s">
        <v>123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1"/>
      <c r="B84" s="152"/>
      <c r="C84" s="172" t="s">
        <v>179</v>
      </c>
      <c r="D84" s="154"/>
      <c r="E84" s="155">
        <v>113.28</v>
      </c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48"/>
      <c r="Z84" s="148"/>
      <c r="AA84" s="148"/>
      <c r="AB84" s="148"/>
      <c r="AC84" s="148"/>
      <c r="AD84" s="148"/>
      <c r="AE84" s="148"/>
      <c r="AF84" s="148"/>
      <c r="AG84" s="148" t="s">
        <v>123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57" t="s">
        <v>114</v>
      </c>
      <c r="B85" s="158" t="s">
        <v>73</v>
      </c>
      <c r="C85" s="170" t="s">
        <v>74</v>
      </c>
      <c r="D85" s="159"/>
      <c r="E85" s="160"/>
      <c r="F85" s="161"/>
      <c r="G85" s="161">
        <f>SUMIF(AG86:AG152,"&lt;&gt;NOR",G86:G152)</f>
        <v>0</v>
      </c>
      <c r="H85" s="161"/>
      <c r="I85" s="161">
        <f>SUM(I86:I152)</f>
        <v>0</v>
      </c>
      <c r="J85" s="161"/>
      <c r="K85" s="161">
        <f>SUM(K86:K152)</f>
        <v>77098.61</v>
      </c>
      <c r="L85" s="161"/>
      <c r="M85" s="161">
        <f>SUM(M86:M152)</f>
        <v>0</v>
      </c>
      <c r="N85" s="161"/>
      <c r="O85" s="161">
        <f>SUM(O86:O152)</f>
        <v>0</v>
      </c>
      <c r="P85" s="161"/>
      <c r="Q85" s="161">
        <f>SUM(Q86:Q152)</f>
        <v>6.2100000000000009</v>
      </c>
      <c r="R85" s="161"/>
      <c r="S85" s="161"/>
      <c r="T85" s="162"/>
      <c r="U85" s="156"/>
      <c r="V85" s="156">
        <f>SUM(V86:V152)</f>
        <v>217.31</v>
      </c>
      <c r="W85" s="156"/>
      <c r="X85" s="156"/>
      <c r="AG85" t="s">
        <v>115</v>
      </c>
    </row>
    <row r="86" spans="1:60" outlineLevel="1" x14ac:dyDescent="0.2">
      <c r="A86" s="163">
        <v>14</v>
      </c>
      <c r="B86" s="164" t="s">
        <v>180</v>
      </c>
      <c r="C86" s="171" t="s">
        <v>181</v>
      </c>
      <c r="D86" s="165" t="s">
        <v>158</v>
      </c>
      <c r="E86" s="166">
        <v>48</v>
      </c>
      <c r="F86" s="167"/>
      <c r="G86" s="167">
        <f>ROUND(E86*F86,2)</f>
        <v>0</v>
      </c>
      <c r="H86" s="167">
        <v>0</v>
      </c>
      <c r="I86" s="167">
        <f>ROUND(E86*H86,2)</f>
        <v>0</v>
      </c>
      <c r="J86" s="167">
        <v>22.3</v>
      </c>
      <c r="K86" s="167">
        <f>ROUND(E86*J86,2)</f>
        <v>1070.4000000000001</v>
      </c>
      <c r="L86" s="167">
        <v>21</v>
      </c>
      <c r="M86" s="167">
        <f>G86*(1+L86/100)</f>
        <v>0</v>
      </c>
      <c r="N86" s="167">
        <v>0</v>
      </c>
      <c r="O86" s="167">
        <f>ROUND(E86*N86,2)</f>
        <v>0</v>
      </c>
      <c r="P86" s="167">
        <v>0</v>
      </c>
      <c r="Q86" s="167">
        <f>ROUND(E86*P86,2)</f>
        <v>0</v>
      </c>
      <c r="R86" s="167"/>
      <c r="S86" s="167" t="s">
        <v>119</v>
      </c>
      <c r="T86" s="168" t="s">
        <v>119</v>
      </c>
      <c r="U86" s="153">
        <v>0.06</v>
      </c>
      <c r="V86" s="153">
        <f>ROUND(E86*U86,2)</f>
        <v>2.88</v>
      </c>
      <c r="W86" s="153"/>
      <c r="X86" s="153" t="s">
        <v>120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121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1"/>
      <c r="B87" s="152"/>
      <c r="C87" s="172" t="s">
        <v>135</v>
      </c>
      <c r="D87" s="154"/>
      <c r="E87" s="155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48"/>
      <c r="Z87" s="148"/>
      <c r="AA87" s="148"/>
      <c r="AB87" s="148"/>
      <c r="AC87" s="148"/>
      <c r="AD87" s="148"/>
      <c r="AE87" s="148"/>
      <c r="AF87" s="148"/>
      <c r="AG87" s="148" t="s">
        <v>123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1"/>
      <c r="B88" s="152"/>
      <c r="C88" s="172" t="s">
        <v>136</v>
      </c>
      <c r="D88" s="154"/>
      <c r="E88" s="155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48"/>
      <c r="Z88" s="148"/>
      <c r="AA88" s="148"/>
      <c r="AB88" s="148"/>
      <c r="AC88" s="148"/>
      <c r="AD88" s="148"/>
      <c r="AE88" s="148"/>
      <c r="AF88" s="148"/>
      <c r="AG88" s="148" t="s">
        <v>123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1"/>
      <c r="B89" s="152"/>
      <c r="C89" s="172" t="s">
        <v>182</v>
      </c>
      <c r="D89" s="154"/>
      <c r="E89" s="155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48"/>
      <c r="Z89" s="148"/>
      <c r="AA89" s="148"/>
      <c r="AB89" s="148"/>
      <c r="AC89" s="148"/>
      <c r="AD89" s="148"/>
      <c r="AE89" s="148"/>
      <c r="AF89" s="148"/>
      <c r="AG89" s="148" t="s">
        <v>123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1"/>
      <c r="B90" s="152"/>
      <c r="C90" s="172" t="s">
        <v>183</v>
      </c>
      <c r="D90" s="154"/>
      <c r="E90" s="155">
        <v>16</v>
      </c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48"/>
      <c r="Z90" s="148"/>
      <c r="AA90" s="148"/>
      <c r="AB90" s="148"/>
      <c r="AC90" s="148"/>
      <c r="AD90" s="148"/>
      <c r="AE90" s="148"/>
      <c r="AF90" s="148"/>
      <c r="AG90" s="148" t="s">
        <v>123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1"/>
      <c r="B91" s="152"/>
      <c r="C91" s="172" t="s">
        <v>139</v>
      </c>
      <c r="D91" s="154"/>
      <c r="E91" s="155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8"/>
      <c r="Z91" s="148"/>
      <c r="AA91" s="148"/>
      <c r="AB91" s="148"/>
      <c r="AC91" s="148"/>
      <c r="AD91" s="148"/>
      <c r="AE91" s="148"/>
      <c r="AF91" s="148"/>
      <c r="AG91" s="148" t="s">
        <v>123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1"/>
      <c r="B92" s="152"/>
      <c r="C92" s="172" t="s">
        <v>184</v>
      </c>
      <c r="D92" s="154"/>
      <c r="E92" s="155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48"/>
      <c r="Z92" s="148"/>
      <c r="AA92" s="148"/>
      <c r="AB92" s="148"/>
      <c r="AC92" s="148"/>
      <c r="AD92" s="148"/>
      <c r="AE92" s="148"/>
      <c r="AF92" s="148"/>
      <c r="AG92" s="148" t="s">
        <v>123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1"/>
      <c r="B93" s="152"/>
      <c r="C93" s="172" t="s">
        <v>185</v>
      </c>
      <c r="D93" s="154"/>
      <c r="E93" s="155">
        <v>32</v>
      </c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48"/>
      <c r="Z93" s="148"/>
      <c r="AA93" s="148"/>
      <c r="AB93" s="148"/>
      <c r="AC93" s="148"/>
      <c r="AD93" s="148"/>
      <c r="AE93" s="148"/>
      <c r="AF93" s="148"/>
      <c r="AG93" s="148" t="s">
        <v>123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63">
        <v>15</v>
      </c>
      <c r="B94" s="164" t="s">
        <v>186</v>
      </c>
      <c r="C94" s="171" t="s">
        <v>187</v>
      </c>
      <c r="D94" s="165" t="s">
        <v>158</v>
      </c>
      <c r="E94" s="166">
        <v>32</v>
      </c>
      <c r="F94" s="167"/>
      <c r="G94" s="167">
        <f>ROUND(E94*F94,2)</f>
        <v>0</v>
      </c>
      <c r="H94" s="167">
        <v>0</v>
      </c>
      <c r="I94" s="167">
        <f>ROUND(E94*H94,2)</f>
        <v>0</v>
      </c>
      <c r="J94" s="167">
        <v>33.4</v>
      </c>
      <c r="K94" s="167">
        <f>ROUND(E94*J94,2)</f>
        <v>1068.8</v>
      </c>
      <c r="L94" s="167">
        <v>21</v>
      </c>
      <c r="M94" s="167">
        <f>G94*(1+L94/100)</f>
        <v>0</v>
      </c>
      <c r="N94" s="167">
        <v>0</v>
      </c>
      <c r="O94" s="167">
        <f>ROUND(E94*N94,2)</f>
        <v>0</v>
      </c>
      <c r="P94" s="167">
        <v>0</v>
      </c>
      <c r="Q94" s="167">
        <f>ROUND(E94*P94,2)</f>
        <v>0</v>
      </c>
      <c r="R94" s="167"/>
      <c r="S94" s="167" t="s">
        <v>119</v>
      </c>
      <c r="T94" s="168" t="s">
        <v>119</v>
      </c>
      <c r="U94" s="153">
        <v>0.09</v>
      </c>
      <c r="V94" s="153">
        <f>ROUND(E94*U94,2)</f>
        <v>2.88</v>
      </c>
      <c r="W94" s="153"/>
      <c r="X94" s="153" t="s">
        <v>120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121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1"/>
      <c r="B95" s="152"/>
      <c r="C95" s="172" t="s">
        <v>135</v>
      </c>
      <c r="D95" s="154"/>
      <c r="E95" s="155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8"/>
      <c r="Z95" s="148"/>
      <c r="AA95" s="148"/>
      <c r="AB95" s="148"/>
      <c r="AC95" s="148"/>
      <c r="AD95" s="148"/>
      <c r="AE95" s="148"/>
      <c r="AF95" s="148"/>
      <c r="AG95" s="148" t="s">
        <v>123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1"/>
      <c r="B96" s="152"/>
      <c r="C96" s="172" t="s">
        <v>139</v>
      </c>
      <c r="D96" s="154"/>
      <c r="E96" s="155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48"/>
      <c r="Z96" s="148"/>
      <c r="AA96" s="148"/>
      <c r="AB96" s="148"/>
      <c r="AC96" s="148"/>
      <c r="AD96" s="148"/>
      <c r="AE96" s="148"/>
      <c r="AF96" s="148"/>
      <c r="AG96" s="148" t="s">
        <v>123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1"/>
      <c r="B97" s="152"/>
      <c r="C97" s="172" t="s">
        <v>188</v>
      </c>
      <c r="D97" s="154"/>
      <c r="E97" s="155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48"/>
      <c r="Z97" s="148"/>
      <c r="AA97" s="148"/>
      <c r="AB97" s="148"/>
      <c r="AC97" s="148"/>
      <c r="AD97" s="148"/>
      <c r="AE97" s="148"/>
      <c r="AF97" s="148"/>
      <c r="AG97" s="148" t="s">
        <v>123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1"/>
      <c r="B98" s="152"/>
      <c r="C98" s="172" t="s">
        <v>183</v>
      </c>
      <c r="D98" s="154"/>
      <c r="E98" s="155">
        <v>16</v>
      </c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48"/>
      <c r="Z98" s="148"/>
      <c r="AA98" s="148"/>
      <c r="AB98" s="148"/>
      <c r="AC98" s="148"/>
      <c r="AD98" s="148"/>
      <c r="AE98" s="148"/>
      <c r="AF98" s="148"/>
      <c r="AG98" s="148" t="s">
        <v>123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1"/>
      <c r="B99" s="152"/>
      <c r="C99" s="172" t="s">
        <v>141</v>
      </c>
      <c r="D99" s="154"/>
      <c r="E99" s="155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48"/>
      <c r="Z99" s="148"/>
      <c r="AA99" s="148"/>
      <c r="AB99" s="148"/>
      <c r="AC99" s="148"/>
      <c r="AD99" s="148"/>
      <c r="AE99" s="148"/>
      <c r="AF99" s="148"/>
      <c r="AG99" s="148" t="s">
        <v>123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1"/>
      <c r="B100" s="152"/>
      <c r="C100" s="172" t="s">
        <v>189</v>
      </c>
      <c r="D100" s="154"/>
      <c r="E100" s="155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123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1"/>
      <c r="B101" s="152"/>
      <c r="C101" s="172" t="s">
        <v>183</v>
      </c>
      <c r="D101" s="154"/>
      <c r="E101" s="155">
        <v>16</v>
      </c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123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63">
        <v>16</v>
      </c>
      <c r="B102" s="164" t="s">
        <v>190</v>
      </c>
      <c r="C102" s="171" t="s">
        <v>191</v>
      </c>
      <c r="D102" s="165" t="s">
        <v>133</v>
      </c>
      <c r="E102" s="166">
        <v>56.64</v>
      </c>
      <c r="F102" s="167"/>
      <c r="G102" s="167">
        <f>ROUND(E102*F102,2)</f>
        <v>0</v>
      </c>
      <c r="H102" s="167">
        <v>0</v>
      </c>
      <c r="I102" s="167">
        <f>ROUND(E102*H102,2)</f>
        <v>0</v>
      </c>
      <c r="J102" s="167">
        <v>34.200000000000003</v>
      </c>
      <c r="K102" s="167">
        <f>ROUND(E102*J102,2)</f>
        <v>1937.09</v>
      </c>
      <c r="L102" s="167">
        <v>21</v>
      </c>
      <c r="M102" s="167">
        <f>G102*(1+L102/100)</f>
        <v>0</v>
      </c>
      <c r="N102" s="167">
        <v>0</v>
      </c>
      <c r="O102" s="167">
        <f>ROUND(E102*N102,2)</f>
        <v>0</v>
      </c>
      <c r="P102" s="167">
        <v>1.1129999999999999E-2</v>
      </c>
      <c r="Q102" s="167">
        <f>ROUND(E102*P102,2)</f>
        <v>0.63</v>
      </c>
      <c r="R102" s="167"/>
      <c r="S102" s="167" t="s">
        <v>119</v>
      </c>
      <c r="T102" s="168" t="s">
        <v>119</v>
      </c>
      <c r="U102" s="153">
        <v>0.08</v>
      </c>
      <c r="V102" s="153">
        <f>ROUND(E102*U102,2)</f>
        <v>4.53</v>
      </c>
      <c r="W102" s="153"/>
      <c r="X102" s="153" t="s">
        <v>120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121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1"/>
      <c r="B103" s="152"/>
      <c r="C103" s="172" t="s">
        <v>192</v>
      </c>
      <c r="D103" s="154"/>
      <c r="E103" s="155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123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1"/>
      <c r="B104" s="152"/>
      <c r="C104" s="172" t="s">
        <v>135</v>
      </c>
      <c r="D104" s="154"/>
      <c r="E104" s="155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123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1"/>
      <c r="B105" s="152"/>
      <c r="C105" s="172" t="s">
        <v>136</v>
      </c>
      <c r="D105" s="154"/>
      <c r="E105" s="155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123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1"/>
      <c r="B106" s="152"/>
      <c r="C106" s="172" t="s">
        <v>137</v>
      </c>
      <c r="D106" s="154"/>
      <c r="E106" s="155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123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1"/>
      <c r="B107" s="152"/>
      <c r="C107" s="172" t="s">
        <v>138</v>
      </c>
      <c r="D107" s="154"/>
      <c r="E107" s="155">
        <v>18.88</v>
      </c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123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1"/>
      <c r="B108" s="152"/>
      <c r="C108" s="172" t="s">
        <v>139</v>
      </c>
      <c r="D108" s="154"/>
      <c r="E108" s="155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123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1"/>
      <c r="B109" s="152"/>
      <c r="C109" s="172" t="s">
        <v>140</v>
      </c>
      <c r="D109" s="154"/>
      <c r="E109" s="155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123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1"/>
      <c r="B110" s="152"/>
      <c r="C110" s="172" t="s">
        <v>138</v>
      </c>
      <c r="D110" s="154"/>
      <c r="E110" s="155">
        <v>18.88</v>
      </c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123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1"/>
      <c r="B111" s="152"/>
      <c r="C111" s="172" t="s">
        <v>141</v>
      </c>
      <c r="D111" s="154"/>
      <c r="E111" s="155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123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1"/>
      <c r="B112" s="152"/>
      <c r="C112" s="172" t="s">
        <v>142</v>
      </c>
      <c r="D112" s="154"/>
      <c r="E112" s="155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123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1"/>
      <c r="B113" s="152"/>
      <c r="C113" s="172" t="s">
        <v>138</v>
      </c>
      <c r="D113" s="154"/>
      <c r="E113" s="155">
        <v>18.88</v>
      </c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123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3">
        <v>17</v>
      </c>
      <c r="B114" s="164" t="s">
        <v>193</v>
      </c>
      <c r="C114" s="171" t="s">
        <v>194</v>
      </c>
      <c r="D114" s="165" t="s">
        <v>133</v>
      </c>
      <c r="E114" s="166">
        <v>56.64</v>
      </c>
      <c r="F114" s="167"/>
      <c r="G114" s="167">
        <f>ROUND(E114*F114,2)</f>
        <v>0</v>
      </c>
      <c r="H114" s="167">
        <v>0</v>
      </c>
      <c r="I114" s="167">
        <f>ROUND(E114*H114,2)</f>
        <v>0</v>
      </c>
      <c r="J114" s="167">
        <v>53.3</v>
      </c>
      <c r="K114" s="167">
        <f>ROUND(E114*J114,2)</f>
        <v>3018.91</v>
      </c>
      <c r="L114" s="167">
        <v>21</v>
      </c>
      <c r="M114" s="167">
        <f>G114*(1+L114/100)</f>
        <v>0</v>
      </c>
      <c r="N114" s="167">
        <v>0</v>
      </c>
      <c r="O114" s="167">
        <f>ROUND(E114*N114,2)</f>
        <v>0</v>
      </c>
      <c r="P114" s="167">
        <v>1.3500000000000001E-3</v>
      </c>
      <c r="Q114" s="167">
        <f>ROUND(E114*P114,2)</f>
        <v>0.08</v>
      </c>
      <c r="R114" s="167"/>
      <c r="S114" s="167" t="s">
        <v>119</v>
      </c>
      <c r="T114" s="168" t="s">
        <v>119</v>
      </c>
      <c r="U114" s="153">
        <v>0.09</v>
      </c>
      <c r="V114" s="153">
        <f>ROUND(E114*U114,2)</f>
        <v>5.0999999999999996</v>
      </c>
      <c r="W114" s="153"/>
      <c r="X114" s="153" t="s">
        <v>120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121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1"/>
      <c r="B115" s="152"/>
      <c r="C115" s="172" t="s">
        <v>195</v>
      </c>
      <c r="D115" s="154"/>
      <c r="E115" s="155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123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1"/>
      <c r="B116" s="152"/>
      <c r="C116" s="172" t="s">
        <v>196</v>
      </c>
      <c r="D116" s="154"/>
      <c r="E116" s="155">
        <v>56.64</v>
      </c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123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63">
        <v>18</v>
      </c>
      <c r="B117" s="164" t="s">
        <v>197</v>
      </c>
      <c r="C117" s="171" t="s">
        <v>198</v>
      </c>
      <c r="D117" s="165" t="s">
        <v>118</v>
      </c>
      <c r="E117" s="166">
        <v>112.18496</v>
      </c>
      <c r="F117" s="167"/>
      <c r="G117" s="167">
        <f>ROUND(E117*F117,2)</f>
        <v>0</v>
      </c>
      <c r="H117" s="167">
        <v>0</v>
      </c>
      <c r="I117" s="167">
        <f>ROUND(E117*H117,2)</f>
        <v>0</v>
      </c>
      <c r="J117" s="167">
        <v>133</v>
      </c>
      <c r="K117" s="167">
        <f>ROUND(E117*J117,2)</f>
        <v>14920.6</v>
      </c>
      <c r="L117" s="167">
        <v>21</v>
      </c>
      <c r="M117" s="167">
        <f>G117*(1+L117/100)</f>
        <v>0</v>
      </c>
      <c r="N117" s="167">
        <v>0</v>
      </c>
      <c r="O117" s="167">
        <f>ROUND(E117*N117,2)</f>
        <v>0</v>
      </c>
      <c r="P117" s="167">
        <v>1.7000000000000001E-2</v>
      </c>
      <c r="Q117" s="167">
        <f>ROUND(E117*P117,2)</f>
        <v>1.91</v>
      </c>
      <c r="R117" s="167"/>
      <c r="S117" s="167" t="s">
        <v>119</v>
      </c>
      <c r="T117" s="168" t="s">
        <v>160</v>
      </c>
      <c r="U117" s="153">
        <v>0.78</v>
      </c>
      <c r="V117" s="153">
        <f>ROUND(E117*U117,2)</f>
        <v>87.5</v>
      </c>
      <c r="W117" s="153"/>
      <c r="X117" s="153" t="s">
        <v>120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121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51"/>
      <c r="B118" s="152"/>
      <c r="C118" s="172" t="s">
        <v>199</v>
      </c>
      <c r="D118" s="154"/>
      <c r="E118" s="155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123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1"/>
      <c r="B119" s="152"/>
      <c r="C119" s="172" t="s">
        <v>135</v>
      </c>
      <c r="D119" s="154"/>
      <c r="E119" s="155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123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1"/>
      <c r="B120" s="152"/>
      <c r="C120" s="172" t="s">
        <v>136</v>
      </c>
      <c r="D120" s="154"/>
      <c r="E120" s="155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123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1"/>
      <c r="B121" s="152"/>
      <c r="C121" s="172" t="s">
        <v>137</v>
      </c>
      <c r="D121" s="154"/>
      <c r="E121" s="155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123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1"/>
      <c r="B122" s="152"/>
      <c r="C122" s="172" t="s">
        <v>200</v>
      </c>
      <c r="D122" s="154"/>
      <c r="E122" s="155">
        <v>22.032959999999999</v>
      </c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123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1"/>
      <c r="B123" s="152"/>
      <c r="C123" s="172" t="s">
        <v>139</v>
      </c>
      <c r="D123" s="154"/>
      <c r="E123" s="155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123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1"/>
      <c r="B124" s="152"/>
      <c r="C124" s="172" t="s">
        <v>140</v>
      </c>
      <c r="D124" s="154"/>
      <c r="E124" s="155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123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1"/>
      <c r="B125" s="152"/>
      <c r="C125" s="172" t="s">
        <v>201</v>
      </c>
      <c r="D125" s="154"/>
      <c r="E125" s="155">
        <v>56.828800000000001</v>
      </c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123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1"/>
      <c r="B126" s="152"/>
      <c r="C126" s="172" t="s">
        <v>141</v>
      </c>
      <c r="D126" s="154"/>
      <c r="E126" s="155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123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1"/>
      <c r="B127" s="152"/>
      <c r="C127" s="172" t="s">
        <v>142</v>
      </c>
      <c r="D127" s="154"/>
      <c r="E127" s="155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123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1"/>
      <c r="B128" s="152"/>
      <c r="C128" s="172" t="s">
        <v>202</v>
      </c>
      <c r="D128" s="154"/>
      <c r="E128" s="155">
        <v>33.3232</v>
      </c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123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3">
        <v>19</v>
      </c>
      <c r="B129" s="164" t="s">
        <v>203</v>
      </c>
      <c r="C129" s="171" t="s">
        <v>204</v>
      </c>
      <c r="D129" s="165" t="s">
        <v>118</v>
      </c>
      <c r="E129" s="166">
        <v>112.18496</v>
      </c>
      <c r="F129" s="167"/>
      <c r="G129" s="167">
        <f>ROUND(E129*F129,2)</f>
        <v>0</v>
      </c>
      <c r="H129" s="167">
        <v>0</v>
      </c>
      <c r="I129" s="167">
        <f>ROUND(E129*H129,2)</f>
        <v>0</v>
      </c>
      <c r="J129" s="167">
        <v>383.5</v>
      </c>
      <c r="K129" s="167">
        <f>ROUND(E129*J129,2)</f>
        <v>43022.93</v>
      </c>
      <c r="L129" s="167">
        <v>21</v>
      </c>
      <c r="M129" s="167">
        <f>G129*(1+L129/100)</f>
        <v>0</v>
      </c>
      <c r="N129" s="167">
        <v>0</v>
      </c>
      <c r="O129" s="167">
        <f>ROUND(E129*N129,2)</f>
        <v>0</v>
      </c>
      <c r="P129" s="167">
        <v>1.7999999999999999E-2</v>
      </c>
      <c r="Q129" s="167">
        <f>ROUND(E129*P129,2)</f>
        <v>2.02</v>
      </c>
      <c r="R129" s="167"/>
      <c r="S129" s="167" t="s">
        <v>119</v>
      </c>
      <c r="T129" s="168" t="s">
        <v>119</v>
      </c>
      <c r="U129" s="153">
        <v>0.78</v>
      </c>
      <c r="V129" s="153">
        <f>ROUND(E129*U129,2)</f>
        <v>87.5</v>
      </c>
      <c r="W129" s="153"/>
      <c r="X129" s="153" t="s">
        <v>120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121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1"/>
      <c r="B130" s="152"/>
      <c r="C130" s="172" t="s">
        <v>205</v>
      </c>
      <c r="D130" s="154"/>
      <c r="E130" s="155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123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1"/>
      <c r="B131" s="152"/>
      <c r="C131" s="172" t="s">
        <v>135</v>
      </c>
      <c r="D131" s="154"/>
      <c r="E131" s="155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123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1"/>
      <c r="B132" s="152"/>
      <c r="C132" s="172" t="s">
        <v>136</v>
      </c>
      <c r="D132" s="154"/>
      <c r="E132" s="155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123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1"/>
      <c r="B133" s="152"/>
      <c r="C133" s="172" t="s">
        <v>137</v>
      </c>
      <c r="D133" s="154"/>
      <c r="E133" s="155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123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1"/>
      <c r="B134" s="152"/>
      <c r="C134" s="172" t="s">
        <v>200</v>
      </c>
      <c r="D134" s="154"/>
      <c r="E134" s="155">
        <v>22.032959999999999</v>
      </c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123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1"/>
      <c r="B135" s="152"/>
      <c r="C135" s="172" t="s">
        <v>139</v>
      </c>
      <c r="D135" s="154"/>
      <c r="E135" s="155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123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1"/>
      <c r="B136" s="152"/>
      <c r="C136" s="172" t="s">
        <v>140</v>
      </c>
      <c r="D136" s="154"/>
      <c r="E136" s="155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123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1"/>
      <c r="B137" s="152"/>
      <c r="C137" s="172" t="s">
        <v>201</v>
      </c>
      <c r="D137" s="154"/>
      <c r="E137" s="155">
        <v>56.828800000000001</v>
      </c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123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1"/>
      <c r="B138" s="152"/>
      <c r="C138" s="172" t="s">
        <v>141</v>
      </c>
      <c r="D138" s="154"/>
      <c r="E138" s="155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123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1"/>
      <c r="B139" s="152"/>
      <c r="C139" s="172" t="s">
        <v>142</v>
      </c>
      <c r="D139" s="154"/>
      <c r="E139" s="155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123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1"/>
      <c r="B140" s="152"/>
      <c r="C140" s="172" t="s">
        <v>202</v>
      </c>
      <c r="D140" s="154"/>
      <c r="E140" s="155">
        <v>33.3232</v>
      </c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123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3">
        <v>20</v>
      </c>
      <c r="B141" s="164" t="s">
        <v>206</v>
      </c>
      <c r="C141" s="171" t="s">
        <v>207</v>
      </c>
      <c r="D141" s="165" t="s">
        <v>118</v>
      </c>
      <c r="E141" s="166">
        <v>112.18496</v>
      </c>
      <c r="F141" s="167"/>
      <c r="G141" s="167">
        <f>ROUND(E141*F141,2)</f>
        <v>0</v>
      </c>
      <c r="H141" s="167">
        <v>0</v>
      </c>
      <c r="I141" s="167">
        <f>ROUND(E141*H141,2)</f>
        <v>0</v>
      </c>
      <c r="J141" s="167">
        <v>107.5</v>
      </c>
      <c r="K141" s="167">
        <f>ROUND(E141*J141,2)</f>
        <v>12059.88</v>
      </c>
      <c r="L141" s="167">
        <v>21</v>
      </c>
      <c r="M141" s="167">
        <f>G141*(1+L141/100)</f>
        <v>0</v>
      </c>
      <c r="N141" s="167">
        <v>0</v>
      </c>
      <c r="O141" s="167">
        <f>ROUND(E141*N141,2)</f>
        <v>0</v>
      </c>
      <c r="P141" s="167">
        <v>1.4E-2</v>
      </c>
      <c r="Q141" s="167">
        <f>ROUND(E141*P141,2)</f>
        <v>1.57</v>
      </c>
      <c r="R141" s="167"/>
      <c r="S141" s="167" t="s">
        <v>119</v>
      </c>
      <c r="T141" s="168" t="s">
        <v>119</v>
      </c>
      <c r="U141" s="153">
        <v>0.24</v>
      </c>
      <c r="V141" s="153">
        <f>ROUND(E141*U141,2)</f>
        <v>26.92</v>
      </c>
      <c r="W141" s="153"/>
      <c r="X141" s="153" t="s">
        <v>120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121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1"/>
      <c r="B142" s="152"/>
      <c r="C142" s="172" t="s">
        <v>208</v>
      </c>
      <c r="D142" s="154"/>
      <c r="E142" s="155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123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1"/>
      <c r="B143" s="152"/>
      <c r="C143" s="172" t="s">
        <v>135</v>
      </c>
      <c r="D143" s="154"/>
      <c r="E143" s="155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123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1"/>
      <c r="B144" s="152"/>
      <c r="C144" s="172" t="s">
        <v>136</v>
      </c>
      <c r="D144" s="154"/>
      <c r="E144" s="155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123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1"/>
      <c r="B145" s="152"/>
      <c r="C145" s="172" t="s">
        <v>137</v>
      </c>
      <c r="D145" s="154"/>
      <c r="E145" s="155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123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1"/>
      <c r="B146" s="152"/>
      <c r="C146" s="172" t="s">
        <v>200</v>
      </c>
      <c r="D146" s="154"/>
      <c r="E146" s="155">
        <v>22.032959999999999</v>
      </c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123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1"/>
      <c r="B147" s="152"/>
      <c r="C147" s="172" t="s">
        <v>139</v>
      </c>
      <c r="D147" s="154"/>
      <c r="E147" s="155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123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1"/>
      <c r="B148" s="152"/>
      <c r="C148" s="172" t="s">
        <v>140</v>
      </c>
      <c r="D148" s="154"/>
      <c r="E148" s="155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123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1"/>
      <c r="B149" s="152"/>
      <c r="C149" s="172" t="s">
        <v>201</v>
      </c>
      <c r="D149" s="154"/>
      <c r="E149" s="155">
        <v>56.828800000000001</v>
      </c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123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1"/>
      <c r="B150" s="152"/>
      <c r="C150" s="172" t="s">
        <v>141</v>
      </c>
      <c r="D150" s="154"/>
      <c r="E150" s="155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123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1"/>
      <c r="B151" s="152"/>
      <c r="C151" s="172" t="s">
        <v>142</v>
      </c>
      <c r="D151" s="154"/>
      <c r="E151" s="155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123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1"/>
      <c r="B152" s="152"/>
      <c r="C152" s="172" t="s">
        <v>202</v>
      </c>
      <c r="D152" s="154"/>
      <c r="E152" s="155">
        <v>33.3232</v>
      </c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123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x14ac:dyDescent="0.2">
      <c r="A153" s="157" t="s">
        <v>114</v>
      </c>
      <c r="B153" s="158" t="s">
        <v>75</v>
      </c>
      <c r="C153" s="170" t="s">
        <v>76</v>
      </c>
      <c r="D153" s="159"/>
      <c r="E153" s="160"/>
      <c r="F153" s="161"/>
      <c r="G153" s="161">
        <f>SUMIF(AG154:AG165,"&lt;&gt;NOR",G154:G165)</f>
        <v>0</v>
      </c>
      <c r="H153" s="161"/>
      <c r="I153" s="161">
        <f>SUM(I154:I165)</f>
        <v>0</v>
      </c>
      <c r="J153" s="161"/>
      <c r="K153" s="161">
        <f>SUM(K154:K165)</f>
        <v>-9598.2199999999993</v>
      </c>
      <c r="L153" s="161"/>
      <c r="M153" s="161">
        <f>SUM(M154:M165)</f>
        <v>0</v>
      </c>
      <c r="N153" s="161"/>
      <c r="O153" s="161">
        <f>SUM(O154:O165)</f>
        <v>0</v>
      </c>
      <c r="P153" s="161"/>
      <c r="Q153" s="161">
        <f>SUM(Q154:Q165)</f>
        <v>0</v>
      </c>
      <c r="R153" s="161"/>
      <c r="S153" s="161"/>
      <c r="T153" s="162"/>
      <c r="U153" s="156"/>
      <c r="V153" s="156">
        <f>SUM(V154:V165)</f>
        <v>0</v>
      </c>
      <c r="W153" s="156"/>
      <c r="X153" s="156"/>
      <c r="AG153" t="s">
        <v>115</v>
      </c>
    </row>
    <row r="154" spans="1:60" outlineLevel="1" x14ac:dyDescent="0.2">
      <c r="A154" s="163">
        <v>21</v>
      </c>
      <c r="B154" s="164" t="s">
        <v>209</v>
      </c>
      <c r="C154" s="171" t="s">
        <v>210</v>
      </c>
      <c r="D154" s="165" t="s">
        <v>211</v>
      </c>
      <c r="E154" s="166">
        <v>3.9260000000000002</v>
      </c>
      <c r="F154" s="167"/>
      <c r="G154" s="167">
        <f>ROUND(E154*F154,2)</f>
        <v>0</v>
      </c>
      <c r="H154" s="167">
        <v>0</v>
      </c>
      <c r="I154" s="167">
        <f>ROUND(E154*H154,2)</f>
        <v>0</v>
      </c>
      <c r="J154" s="167">
        <v>-1999.53</v>
      </c>
      <c r="K154" s="167">
        <f>ROUND(E154*J154,2)</f>
        <v>-7850.15</v>
      </c>
      <c r="L154" s="167">
        <v>21</v>
      </c>
      <c r="M154" s="167">
        <f>G154*(1+L154/100)</f>
        <v>0</v>
      </c>
      <c r="N154" s="167">
        <v>0</v>
      </c>
      <c r="O154" s="167">
        <f>ROUND(E154*N154,2)</f>
        <v>0</v>
      </c>
      <c r="P154" s="167">
        <v>0</v>
      </c>
      <c r="Q154" s="167">
        <f>ROUND(E154*P154,2)</f>
        <v>0</v>
      </c>
      <c r="R154" s="167"/>
      <c r="S154" s="167" t="s">
        <v>119</v>
      </c>
      <c r="T154" s="168" t="s">
        <v>119</v>
      </c>
      <c r="U154" s="153">
        <v>0</v>
      </c>
      <c r="V154" s="153">
        <f>ROUND(E154*U154,2)</f>
        <v>0</v>
      </c>
      <c r="W154" s="153"/>
      <c r="X154" s="153" t="s">
        <v>120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121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51"/>
      <c r="B155" s="152"/>
      <c r="C155" s="232" t="s">
        <v>212</v>
      </c>
      <c r="D155" s="233"/>
      <c r="E155" s="233"/>
      <c r="F155" s="233"/>
      <c r="G155" s="23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152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69" t="str">
        <f>C155</f>
        <v>Pro vyjádření výnosu ve prospěch zhotovitele je nutné jednotkovou cenu uvést se záporným znaménkem. (Získaná částka ponižuje náklad stavby.)</v>
      </c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1"/>
      <c r="B156" s="152"/>
      <c r="C156" s="172" t="s">
        <v>213</v>
      </c>
      <c r="D156" s="154"/>
      <c r="E156" s="155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123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1"/>
      <c r="B157" s="152"/>
      <c r="C157" s="172" t="s">
        <v>214</v>
      </c>
      <c r="D157" s="154"/>
      <c r="E157" s="155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123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1"/>
      <c r="B158" s="152"/>
      <c r="C158" s="172" t="s">
        <v>215</v>
      </c>
      <c r="D158" s="154"/>
      <c r="E158" s="155">
        <v>1.907</v>
      </c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123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1"/>
      <c r="B159" s="152"/>
      <c r="C159" s="172" t="s">
        <v>216</v>
      </c>
      <c r="D159" s="154"/>
      <c r="E159" s="155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123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1"/>
      <c r="B160" s="152"/>
      <c r="C160" s="172" t="s">
        <v>217</v>
      </c>
      <c r="D160" s="154"/>
      <c r="E160" s="155">
        <v>2.0190000000000001</v>
      </c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123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63">
        <v>22</v>
      </c>
      <c r="B161" s="164" t="s">
        <v>218</v>
      </c>
      <c r="C161" s="171" t="s">
        <v>219</v>
      </c>
      <c r="D161" s="165" t="s">
        <v>211</v>
      </c>
      <c r="E161" s="166">
        <v>7.5999999999999998E-2</v>
      </c>
      <c r="F161" s="167"/>
      <c r="G161" s="167">
        <f>ROUND(E161*F161,2)</f>
        <v>0</v>
      </c>
      <c r="H161" s="167">
        <v>0</v>
      </c>
      <c r="I161" s="167">
        <f>ROUND(E161*H161,2)</f>
        <v>0</v>
      </c>
      <c r="J161" s="167">
        <v>-23000.880000000001</v>
      </c>
      <c r="K161" s="167">
        <f>ROUND(E161*J161,2)</f>
        <v>-1748.07</v>
      </c>
      <c r="L161" s="167">
        <v>21</v>
      </c>
      <c r="M161" s="167">
        <f>G161*(1+L161/100)</f>
        <v>0</v>
      </c>
      <c r="N161" s="167">
        <v>0</v>
      </c>
      <c r="O161" s="167">
        <f>ROUND(E161*N161,2)</f>
        <v>0</v>
      </c>
      <c r="P161" s="167">
        <v>0</v>
      </c>
      <c r="Q161" s="167">
        <f>ROUND(E161*P161,2)</f>
        <v>0</v>
      </c>
      <c r="R161" s="167"/>
      <c r="S161" s="167" t="s">
        <v>119</v>
      </c>
      <c r="T161" s="168" t="s">
        <v>119</v>
      </c>
      <c r="U161" s="153">
        <v>0</v>
      </c>
      <c r="V161" s="153">
        <f>ROUND(E161*U161,2)</f>
        <v>0</v>
      </c>
      <c r="W161" s="153"/>
      <c r="X161" s="153" t="s">
        <v>120</v>
      </c>
      <c r="Y161" s="148"/>
      <c r="Z161" s="148"/>
      <c r="AA161" s="148"/>
      <c r="AB161" s="148"/>
      <c r="AC161" s="148"/>
      <c r="AD161" s="148"/>
      <c r="AE161" s="148"/>
      <c r="AF161" s="148"/>
      <c r="AG161" s="148" t="s">
        <v>121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51"/>
      <c r="B162" s="152"/>
      <c r="C162" s="232" t="s">
        <v>212</v>
      </c>
      <c r="D162" s="233"/>
      <c r="E162" s="233"/>
      <c r="F162" s="233"/>
      <c r="G162" s="23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152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69" t="str">
        <f>C162</f>
        <v>Pro vyjádření výnosu ve prospěch zhotovitele je nutné jednotkovou cenu uvést se záporným znaménkem. (Získaná částka ponižuje náklad stavby.)</v>
      </c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1"/>
      <c r="B163" s="152"/>
      <c r="C163" s="172" t="s">
        <v>220</v>
      </c>
      <c r="D163" s="154"/>
      <c r="E163" s="155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123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1"/>
      <c r="B164" s="152"/>
      <c r="C164" s="172" t="s">
        <v>221</v>
      </c>
      <c r="D164" s="154"/>
      <c r="E164" s="155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123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1"/>
      <c r="B165" s="152"/>
      <c r="C165" s="172" t="s">
        <v>222</v>
      </c>
      <c r="D165" s="154"/>
      <c r="E165" s="155">
        <v>7.5999999999999998E-2</v>
      </c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123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57" t="s">
        <v>114</v>
      </c>
      <c r="B166" s="158" t="s">
        <v>77</v>
      </c>
      <c r="C166" s="170" t="s">
        <v>78</v>
      </c>
      <c r="D166" s="159"/>
      <c r="E166" s="160"/>
      <c r="F166" s="161"/>
      <c r="G166" s="161">
        <f>SUMIF(AG167:AG171,"&lt;&gt;NOR",G167:G171)</f>
        <v>0</v>
      </c>
      <c r="H166" s="161"/>
      <c r="I166" s="161">
        <f>SUM(I167:I171)</f>
        <v>0</v>
      </c>
      <c r="J166" s="161"/>
      <c r="K166" s="161">
        <f>SUM(K167:K171)</f>
        <v>3765.0699999999997</v>
      </c>
      <c r="L166" s="161"/>
      <c r="M166" s="161">
        <f>SUM(M167:M171)</f>
        <v>0</v>
      </c>
      <c r="N166" s="161"/>
      <c r="O166" s="161">
        <f>SUM(O167:O171)</f>
        <v>0</v>
      </c>
      <c r="P166" s="161"/>
      <c r="Q166" s="161">
        <f>SUM(Q167:Q171)</f>
        <v>0</v>
      </c>
      <c r="R166" s="161"/>
      <c r="S166" s="161"/>
      <c r="T166" s="162"/>
      <c r="U166" s="156"/>
      <c r="V166" s="156">
        <f>SUM(V167:V171)</f>
        <v>7.3100000000000005</v>
      </c>
      <c r="W166" s="156"/>
      <c r="X166" s="156"/>
      <c r="AG166" t="s">
        <v>115</v>
      </c>
    </row>
    <row r="167" spans="1:60" outlineLevel="1" x14ac:dyDescent="0.2">
      <c r="A167" s="163">
        <v>23</v>
      </c>
      <c r="B167" s="164" t="s">
        <v>223</v>
      </c>
      <c r="C167" s="171" t="s">
        <v>224</v>
      </c>
      <c r="D167" s="165" t="s">
        <v>225</v>
      </c>
      <c r="E167" s="166">
        <v>6</v>
      </c>
      <c r="F167" s="167"/>
      <c r="G167" s="167">
        <f>ROUND(E167*F167,2)</f>
        <v>0</v>
      </c>
      <c r="H167" s="167">
        <v>0</v>
      </c>
      <c r="I167" s="167">
        <f>ROUND(E167*H167,2)</f>
        <v>0</v>
      </c>
      <c r="J167" s="167">
        <v>423</v>
      </c>
      <c r="K167" s="167">
        <f>ROUND(E167*J167,2)</f>
        <v>2538</v>
      </c>
      <c r="L167" s="167">
        <v>21</v>
      </c>
      <c r="M167" s="167">
        <f>G167*(1+L167/100)</f>
        <v>0</v>
      </c>
      <c r="N167" s="167">
        <v>0</v>
      </c>
      <c r="O167" s="167">
        <f>ROUND(E167*N167,2)</f>
        <v>0</v>
      </c>
      <c r="P167" s="167">
        <v>0</v>
      </c>
      <c r="Q167" s="167">
        <f>ROUND(E167*P167,2)</f>
        <v>0</v>
      </c>
      <c r="R167" s="167"/>
      <c r="S167" s="167" t="s">
        <v>119</v>
      </c>
      <c r="T167" s="168" t="s">
        <v>119</v>
      </c>
      <c r="U167" s="153">
        <v>1</v>
      </c>
      <c r="V167" s="153">
        <f>ROUND(E167*U167,2)</f>
        <v>6</v>
      </c>
      <c r="W167" s="153"/>
      <c r="X167" s="153" t="s">
        <v>120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134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1"/>
      <c r="B168" s="152"/>
      <c r="C168" s="172" t="s">
        <v>226</v>
      </c>
      <c r="D168" s="154"/>
      <c r="E168" s="155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123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1"/>
      <c r="B169" s="152"/>
      <c r="C169" s="172" t="s">
        <v>227</v>
      </c>
      <c r="D169" s="154"/>
      <c r="E169" s="155">
        <v>6</v>
      </c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123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3">
        <v>24</v>
      </c>
      <c r="B170" s="164" t="s">
        <v>228</v>
      </c>
      <c r="C170" s="171" t="s">
        <v>229</v>
      </c>
      <c r="D170" s="165" t="s">
        <v>211</v>
      </c>
      <c r="E170" s="166">
        <v>4.2240000000000002</v>
      </c>
      <c r="F170" s="167"/>
      <c r="G170" s="167">
        <f>ROUND(E170*F170,2)</f>
        <v>0</v>
      </c>
      <c r="H170" s="167">
        <v>0</v>
      </c>
      <c r="I170" s="167">
        <f>ROUND(E170*H170,2)</f>
        <v>0</v>
      </c>
      <c r="J170" s="167">
        <v>290.5</v>
      </c>
      <c r="K170" s="167">
        <f>ROUND(E170*J170,2)</f>
        <v>1227.07</v>
      </c>
      <c r="L170" s="167">
        <v>21</v>
      </c>
      <c r="M170" s="167">
        <f>G170*(1+L170/100)</f>
        <v>0</v>
      </c>
      <c r="N170" s="167">
        <v>0</v>
      </c>
      <c r="O170" s="167">
        <f>ROUND(E170*N170,2)</f>
        <v>0</v>
      </c>
      <c r="P170" s="167">
        <v>0</v>
      </c>
      <c r="Q170" s="167">
        <f>ROUND(E170*P170,2)</f>
        <v>0</v>
      </c>
      <c r="R170" s="167"/>
      <c r="S170" s="167" t="s">
        <v>119</v>
      </c>
      <c r="T170" s="168" t="s">
        <v>119</v>
      </c>
      <c r="U170" s="153">
        <v>0.31</v>
      </c>
      <c r="V170" s="153">
        <f>ROUND(E170*U170,2)</f>
        <v>1.31</v>
      </c>
      <c r="W170" s="153"/>
      <c r="X170" s="153" t="s">
        <v>120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121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1"/>
      <c r="B171" s="152"/>
      <c r="C171" s="172" t="s">
        <v>230</v>
      </c>
      <c r="D171" s="154"/>
      <c r="E171" s="155">
        <v>4.2240000000000002</v>
      </c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123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x14ac:dyDescent="0.2">
      <c r="A172" s="157" t="s">
        <v>114</v>
      </c>
      <c r="B172" s="158" t="s">
        <v>79</v>
      </c>
      <c r="C172" s="170" t="s">
        <v>80</v>
      </c>
      <c r="D172" s="159"/>
      <c r="E172" s="160"/>
      <c r="F172" s="161"/>
      <c r="G172" s="161">
        <f>SUMIF(AG173:AG178,"&lt;&gt;NOR",G173:G178)</f>
        <v>0</v>
      </c>
      <c r="H172" s="161"/>
      <c r="I172" s="161">
        <f>SUM(I173:I178)</f>
        <v>16222.26</v>
      </c>
      <c r="J172" s="161"/>
      <c r="K172" s="161">
        <f>SUM(K173:K178)</f>
        <v>25188.78</v>
      </c>
      <c r="L172" s="161"/>
      <c r="M172" s="161">
        <f>SUM(M173:M178)</f>
        <v>0</v>
      </c>
      <c r="N172" s="161"/>
      <c r="O172" s="161">
        <f>SUM(O173:O178)</f>
        <v>0.12</v>
      </c>
      <c r="P172" s="161"/>
      <c r="Q172" s="161">
        <f>SUM(Q173:Q178)</f>
        <v>0</v>
      </c>
      <c r="R172" s="161"/>
      <c r="S172" s="161"/>
      <c r="T172" s="162"/>
      <c r="U172" s="156"/>
      <c r="V172" s="156">
        <f>SUM(V173:V178)</f>
        <v>44.18</v>
      </c>
      <c r="W172" s="156"/>
      <c r="X172" s="156"/>
      <c r="AG172" t="s">
        <v>115</v>
      </c>
    </row>
    <row r="173" spans="1:60" ht="22.5" outlineLevel="1" x14ac:dyDescent="0.2">
      <c r="A173" s="163">
        <v>25</v>
      </c>
      <c r="B173" s="164" t="s">
        <v>231</v>
      </c>
      <c r="C173" s="171" t="s">
        <v>232</v>
      </c>
      <c r="D173" s="165" t="s">
        <v>133</v>
      </c>
      <c r="E173" s="166">
        <v>56.64</v>
      </c>
      <c r="F173" s="167"/>
      <c r="G173" s="167">
        <f>ROUND(E173*F173,2)</f>
        <v>0</v>
      </c>
      <c r="H173" s="167">
        <v>286.41000000000003</v>
      </c>
      <c r="I173" s="167">
        <f>ROUND(E173*H173,2)</f>
        <v>16222.26</v>
      </c>
      <c r="J173" s="167">
        <v>440.59</v>
      </c>
      <c r="K173" s="167">
        <f>ROUND(E173*J173,2)</f>
        <v>24955.02</v>
      </c>
      <c r="L173" s="167">
        <v>21</v>
      </c>
      <c r="M173" s="167">
        <f>G173*(1+L173/100)</f>
        <v>0</v>
      </c>
      <c r="N173" s="167">
        <v>2.0799999999999998E-3</v>
      </c>
      <c r="O173" s="167">
        <f>ROUND(E173*N173,2)</f>
        <v>0.12</v>
      </c>
      <c r="P173" s="167">
        <v>0</v>
      </c>
      <c r="Q173" s="167">
        <f>ROUND(E173*P173,2)</f>
        <v>0</v>
      </c>
      <c r="R173" s="167"/>
      <c r="S173" s="167" t="s">
        <v>119</v>
      </c>
      <c r="T173" s="168" t="s">
        <v>119</v>
      </c>
      <c r="U173" s="153">
        <v>0.77</v>
      </c>
      <c r="V173" s="153">
        <f>ROUND(E173*U173,2)</f>
        <v>43.61</v>
      </c>
      <c r="W173" s="153"/>
      <c r="X173" s="153" t="s">
        <v>120</v>
      </c>
      <c r="Y173" s="148"/>
      <c r="Z173" s="148"/>
      <c r="AA173" s="148"/>
      <c r="AB173" s="148"/>
      <c r="AC173" s="148"/>
      <c r="AD173" s="148"/>
      <c r="AE173" s="148"/>
      <c r="AF173" s="148"/>
      <c r="AG173" s="148" t="s">
        <v>121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1"/>
      <c r="B174" s="152"/>
      <c r="C174" s="232" t="s">
        <v>233</v>
      </c>
      <c r="D174" s="233"/>
      <c r="E174" s="233"/>
      <c r="F174" s="233"/>
      <c r="G174" s="23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152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1"/>
      <c r="B175" s="152"/>
      <c r="C175" s="172" t="s">
        <v>234</v>
      </c>
      <c r="D175" s="154"/>
      <c r="E175" s="155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123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1"/>
      <c r="B176" s="152"/>
      <c r="C176" s="172" t="s">
        <v>196</v>
      </c>
      <c r="D176" s="154"/>
      <c r="E176" s="155">
        <v>56.64</v>
      </c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123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63">
        <v>26</v>
      </c>
      <c r="B177" s="164" t="s">
        <v>235</v>
      </c>
      <c r="C177" s="171" t="s">
        <v>236</v>
      </c>
      <c r="D177" s="165" t="s">
        <v>211</v>
      </c>
      <c r="E177" s="166">
        <v>0.11799999999999999</v>
      </c>
      <c r="F177" s="167"/>
      <c r="G177" s="167">
        <f>ROUND(E177*F177,2)</f>
        <v>0</v>
      </c>
      <c r="H177" s="167">
        <v>0</v>
      </c>
      <c r="I177" s="167">
        <f>ROUND(E177*H177,2)</f>
        <v>0</v>
      </c>
      <c r="J177" s="167">
        <v>1981</v>
      </c>
      <c r="K177" s="167">
        <f>ROUND(E177*J177,2)</f>
        <v>233.76</v>
      </c>
      <c r="L177" s="167">
        <v>21</v>
      </c>
      <c r="M177" s="167">
        <f>G177*(1+L177/100)</f>
        <v>0</v>
      </c>
      <c r="N177" s="167">
        <v>0</v>
      </c>
      <c r="O177" s="167">
        <f>ROUND(E177*N177,2)</f>
        <v>0</v>
      </c>
      <c r="P177" s="167">
        <v>0</v>
      </c>
      <c r="Q177" s="167">
        <f>ROUND(E177*P177,2)</f>
        <v>0</v>
      </c>
      <c r="R177" s="167"/>
      <c r="S177" s="167" t="s">
        <v>119</v>
      </c>
      <c r="T177" s="168" t="s">
        <v>119</v>
      </c>
      <c r="U177" s="153">
        <v>4.82</v>
      </c>
      <c r="V177" s="153">
        <f>ROUND(E177*U177,2)</f>
        <v>0.56999999999999995</v>
      </c>
      <c r="W177" s="153"/>
      <c r="X177" s="153" t="s">
        <v>120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121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1"/>
      <c r="B178" s="152"/>
      <c r="C178" s="172" t="s">
        <v>237</v>
      </c>
      <c r="D178" s="154"/>
      <c r="E178" s="155">
        <v>0.11799999999999999</v>
      </c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123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x14ac:dyDescent="0.2">
      <c r="A179" s="157" t="s">
        <v>114</v>
      </c>
      <c r="B179" s="158" t="s">
        <v>81</v>
      </c>
      <c r="C179" s="170" t="s">
        <v>82</v>
      </c>
      <c r="D179" s="159"/>
      <c r="E179" s="160"/>
      <c r="F179" s="161"/>
      <c r="G179" s="161">
        <f>SUMIF(AG180:AG189,"&lt;&gt;NOR",G180:G189)</f>
        <v>0</v>
      </c>
      <c r="H179" s="161"/>
      <c r="I179" s="161">
        <f>SUM(I180:I189)</f>
        <v>179.47</v>
      </c>
      <c r="J179" s="161"/>
      <c r="K179" s="161">
        <f>SUM(K180:K189)</f>
        <v>1062.03</v>
      </c>
      <c r="L179" s="161"/>
      <c r="M179" s="161">
        <f>SUM(M180:M189)</f>
        <v>0</v>
      </c>
      <c r="N179" s="161"/>
      <c r="O179" s="161">
        <f>SUM(O180:O189)</f>
        <v>0</v>
      </c>
      <c r="P179" s="161"/>
      <c r="Q179" s="161">
        <f>SUM(Q180:Q189)</f>
        <v>0</v>
      </c>
      <c r="R179" s="161"/>
      <c r="S179" s="161"/>
      <c r="T179" s="162"/>
      <c r="U179" s="156"/>
      <c r="V179" s="156">
        <f>SUM(V180:V189)</f>
        <v>2.09</v>
      </c>
      <c r="W179" s="156"/>
      <c r="X179" s="156"/>
      <c r="AG179" t="s">
        <v>115</v>
      </c>
    </row>
    <row r="180" spans="1:60" outlineLevel="1" x14ac:dyDescent="0.2">
      <c r="A180" s="163">
        <v>27</v>
      </c>
      <c r="B180" s="164" t="s">
        <v>238</v>
      </c>
      <c r="C180" s="171" t="s">
        <v>239</v>
      </c>
      <c r="D180" s="165" t="s">
        <v>118</v>
      </c>
      <c r="E180" s="166">
        <v>16.081600000000002</v>
      </c>
      <c r="F180" s="167"/>
      <c r="G180" s="167">
        <f>ROUND(E180*F180,2)</f>
        <v>0</v>
      </c>
      <c r="H180" s="167">
        <v>6.63</v>
      </c>
      <c r="I180" s="167">
        <f>ROUND(E180*H180,2)</f>
        <v>106.62</v>
      </c>
      <c r="J180" s="167">
        <v>15.97</v>
      </c>
      <c r="K180" s="167">
        <f>ROUND(E180*J180,2)</f>
        <v>256.82</v>
      </c>
      <c r="L180" s="167">
        <v>21</v>
      </c>
      <c r="M180" s="167">
        <f>G180*(1+L180/100)</f>
        <v>0</v>
      </c>
      <c r="N180" s="167">
        <v>1.4999999999999999E-4</v>
      </c>
      <c r="O180" s="167">
        <f>ROUND(E180*N180,2)</f>
        <v>0</v>
      </c>
      <c r="P180" s="167">
        <v>0</v>
      </c>
      <c r="Q180" s="167">
        <f>ROUND(E180*P180,2)</f>
        <v>0</v>
      </c>
      <c r="R180" s="167"/>
      <c r="S180" s="167" t="s">
        <v>119</v>
      </c>
      <c r="T180" s="168" t="s">
        <v>119</v>
      </c>
      <c r="U180" s="153">
        <v>0.03</v>
      </c>
      <c r="V180" s="153">
        <f>ROUND(E180*U180,2)</f>
        <v>0.48</v>
      </c>
      <c r="W180" s="153"/>
      <c r="X180" s="153" t="s">
        <v>120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145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1"/>
      <c r="B181" s="152"/>
      <c r="C181" s="172" t="s">
        <v>240</v>
      </c>
      <c r="D181" s="154"/>
      <c r="E181" s="155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123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1"/>
      <c r="B182" s="152"/>
      <c r="C182" s="172" t="s">
        <v>241</v>
      </c>
      <c r="D182" s="154"/>
      <c r="E182" s="155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123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1"/>
      <c r="B183" s="152"/>
      <c r="C183" s="172" t="s">
        <v>242</v>
      </c>
      <c r="D183" s="154"/>
      <c r="E183" s="155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123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1"/>
      <c r="B184" s="152"/>
      <c r="C184" s="172" t="s">
        <v>132</v>
      </c>
      <c r="D184" s="154"/>
      <c r="E184" s="155">
        <v>16.081600000000002</v>
      </c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123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63">
        <v>28</v>
      </c>
      <c r="B185" s="164" t="s">
        <v>243</v>
      </c>
      <c r="C185" s="171" t="s">
        <v>244</v>
      </c>
      <c r="D185" s="165" t="s">
        <v>118</v>
      </c>
      <c r="E185" s="166">
        <v>16.081600000000002</v>
      </c>
      <c r="F185" s="167"/>
      <c r="G185" s="167">
        <f>ROUND(E185*F185,2)</f>
        <v>0</v>
      </c>
      <c r="H185" s="167">
        <v>4.53</v>
      </c>
      <c r="I185" s="167">
        <f>ROUND(E185*H185,2)</f>
        <v>72.849999999999994</v>
      </c>
      <c r="J185" s="167">
        <v>50.07</v>
      </c>
      <c r="K185" s="167">
        <f>ROUND(E185*J185,2)</f>
        <v>805.21</v>
      </c>
      <c r="L185" s="167">
        <v>21</v>
      </c>
      <c r="M185" s="167">
        <f>G185*(1+L185/100)</f>
        <v>0</v>
      </c>
      <c r="N185" s="167">
        <v>2.1000000000000001E-4</v>
      </c>
      <c r="O185" s="167">
        <f>ROUND(E185*N185,2)</f>
        <v>0</v>
      </c>
      <c r="P185" s="167">
        <v>0</v>
      </c>
      <c r="Q185" s="167">
        <f>ROUND(E185*P185,2)</f>
        <v>0</v>
      </c>
      <c r="R185" s="167"/>
      <c r="S185" s="167" t="s">
        <v>119</v>
      </c>
      <c r="T185" s="168" t="s">
        <v>119</v>
      </c>
      <c r="U185" s="153">
        <v>0.1</v>
      </c>
      <c r="V185" s="153">
        <f>ROUND(E185*U185,2)</f>
        <v>1.61</v>
      </c>
      <c r="W185" s="153"/>
      <c r="X185" s="153" t="s">
        <v>120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145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1"/>
      <c r="B186" s="152"/>
      <c r="C186" s="172" t="s">
        <v>240</v>
      </c>
      <c r="D186" s="154"/>
      <c r="E186" s="155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123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1"/>
      <c r="B187" s="152"/>
      <c r="C187" s="172" t="s">
        <v>245</v>
      </c>
      <c r="D187" s="154"/>
      <c r="E187" s="155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123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1"/>
      <c r="B188" s="152"/>
      <c r="C188" s="172" t="s">
        <v>242</v>
      </c>
      <c r="D188" s="154"/>
      <c r="E188" s="155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123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1"/>
      <c r="B189" s="152"/>
      <c r="C189" s="172" t="s">
        <v>132</v>
      </c>
      <c r="D189" s="154"/>
      <c r="E189" s="155">
        <v>16.081600000000002</v>
      </c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123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57" t="s">
        <v>114</v>
      </c>
      <c r="B190" s="158" t="s">
        <v>83</v>
      </c>
      <c r="C190" s="170" t="s">
        <v>84</v>
      </c>
      <c r="D190" s="159"/>
      <c r="E190" s="160"/>
      <c r="F190" s="161"/>
      <c r="G190" s="161">
        <f>SUMIF(AG191:AG193,"&lt;&gt;NOR",G191:G193)</f>
        <v>0</v>
      </c>
      <c r="H190" s="161"/>
      <c r="I190" s="161">
        <f>SUM(I191:I193)</f>
        <v>0</v>
      </c>
      <c r="J190" s="161"/>
      <c r="K190" s="161">
        <f>SUM(K191:K193)</f>
        <v>2250</v>
      </c>
      <c r="L190" s="161"/>
      <c r="M190" s="161">
        <f>SUM(M191:M193)</f>
        <v>0</v>
      </c>
      <c r="N190" s="161"/>
      <c r="O190" s="161">
        <f>SUM(O191:O193)</f>
        <v>0</v>
      </c>
      <c r="P190" s="161"/>
      <c r="Q190" s="161">
        <f>SUM(Q191:Q193)</f>
        <v>0</v>
      </c>
      <c r="R190" s="161"/>
      <c r="S190" s="161"/>
      <c r="T190" s="162"/>
      <c r="U190" s="156"/>
      <c r="V190" s="156">
        <f>SUM(V191:V193)</f>
        <v>0</v>
      </c>
      <c r="W190" s="156"/>
      <c r="X190" s="156"/>
      <c r="AG190" t="s">
        <v>115</v>
      </c>
    </row>
    <row r="191" spans="1:60" ht="22.5" outlineLevel="1" x14ac:dyDescent="0.2">
      <c r="A191" s="163">
        <v>29</v>
      </c>
      <c r="B191" s="164" t="s">
        <v>43</v>
      </c>
      <c r="C191" s="171" t="s">
        <v>246</v>
      </c>
      <c r="D191" s="165" t="s">
        <v>247</v>
      </c>
      <c r="E191" s="166">
        <v>5</v>
      </c>
      <c r="F191" s="167"/>
      <c r="G191" s="167">
        <f>ROUND(E191*F191,2)</f>
        <v>0</v>
      </c>
      <c r="H191" s="167">
        <v>0</v>
      </c>
      <c r="I191" s="167">
        <f>ROUND(E191*H191,2)</f>
        <v>0</v>
      </c>
      <c r="J191" s="167">
        <v>450</v>
      </c>
      <c r="K191" s="167">
        <f>ROUND(E191*J191,2)</f>
        <v>2250</v>
      </c>
      <c r="L191" s="167">
        <v>21</v>
      </c>
      <c r="M191" s="167">
        <f>G191*(1+L191/100)</f>
        <v>0</v>
      </c>
      <c r="N191" s="167">
        <v>0</v>
      </c>
      <c r="O191" s="167">
        <f>ROUND(E191*N191,2)</f>
        <v>0</v>
      </c>
      <c r="P191" s="167">
        <v>0</v>
      </c>
      <c r="Q191" s="167">
        <f>ROUND(E191*P191,2)</f>
        <v>0</v>
      </c>
      <c r="R191" s="167"/>
      <c r="S191" s="167" t="s">
        <v>159</v>
      </c>
      <c r="T191" s="168" t="s">
        <v>160</v>
      </c>
      <c r="U191" s="153">
        <v>0</v>
      </c>
      <c r="V191" s="153">
        <f>ROUND(E191*U191,2)</f>
        <v>0</v>
      </c>
      <c r="W191" s="153"/>
      <c r="X191" s="153" t="s">
        <v>120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121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1"/>
      <c r="B192" s="152"/>
      <c r="C192" s="172" t="s">
        <v>248</v>
      </c>
      <c r="D192" s="154"/>
      <c r="E192" s="155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123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1"/>
      <c r="B193" s="152"/>
      <c r="C193" s="172" t="s">
        <v>249</v>
      </c>
      <c r="D193" s="154"/>
      <c r="E193" s="155">
        <v>5</v>
      </c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123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x14ac:dyDescent="0.2">
      <c r="A194" s="157" t="s">
        <v>114</v>
      </c>
      <c r="B194" s="158" t="s">
        <v>85</v>
      </c>
      <c r="C194" s="170" t="s">
        <v>76</v>
      </c>
      <c r="D194" s="159"/>
      <c r="E194" s="160"/>
      <c r="F194" s="161"/>
      <c r="G194" s="161">
        <f>SUMIF(AG195:AG219,"&lt;&gt;NOR",G195:G219)</f>
        <v>0</v>
      </c>
      <c r="H194" s="161"/>
      <c r="I194" s="161">
        <f>SUM(I195:I219)</f>
        <v>0</v>
      </c>
      <c r="J194" s="161"/>
      <c r="K194" s="161">
        <f>SUM(K195:K219)</f>
        <v>12450.050000000001</v>
      </c>
      <c r="L194" s="161"/>
      <c r="M194" s="161">
        <f>SUM(M195:M219)</f>
        <v>0</v>
      </c>
      <c r="N194" s="161"/>
      <c r="O194" s="161">
        <f>SUM(O195:O219)</f>
        <v>0</v>
      </c>
      <c r="P194" s="161"/>
      <c r="Q194" s="161">
        <f>SUM(Q195:Q219)</f>
        <v>0</v>
      </c>
      <c r="R194" s="161"/>
      <c r="S194" s="161"/>
      <c r="T194" s="162"/>
      <c r="U194" s="156"/>
      <c r="V194" s="156">
        <f>SUM(V195:V219)</f>
        <v>17.3</v>
      </c>
      <c r="W194" s="156"/>
      <c r="X194" s="156"/>
      <c r="AG194" t="s">
        <v>115</v>
      </c>
    </row>
    <row r="195" spans="1:60" outlineLevel="1" x14ac:dyDescent="0.2">
      <c r="A195" s="163">
        <v>30</v>
      </c>
      <c r="B195" s="164" t="s">
        <v>250</v>
      </c>
      <c r="C195" s="171" t="s">
        <v>251</v>
      </c>
      <c r="D195" s="165" t="s">
        <v>211</v>
      </c>
      <c r="E195" s="166">
        <v>6.2039999999999997</v>
      </c>
      <c r="F195" s="167"/>
      <c r="G195" s="167">
        <f>ROUND(E195*F195,2)</f>
        <v>0</v>
      </c>
      <c r="H195" s="167">
        <v>0</v>
      </c>
      <c r="I195" s="167">
        <f>ROUND(E195*H195,2)</f>
        <v>0</v>
      </c>
      <c r="J195" s="167">
        <v>835</v>
      </c>
      <c r="K195" s="167">
        <f>ROUND(E195*J195,2)</f>
        <v>5180.34</v>
      </c>
      <c r="L195" s="167">
        <v>21</v>
      </c>
      <c r="M195" s="167">
        <f>G195*(1+L195/100)</f>
        <v>0</v>
      </c>
      <c r="N195" s="167">
        <v>0</v>
      </c>
      <c r="O195" s="167">
        <f>ROUND(E195*N195,2)</f>
        <v>0</v>
      </c>
      <c r="P195" s="167">
        <v>0</v>
      </c>
      <c r="Q195" s="167">
        <f>ROUND(E195*P195,2)</f>
        <v>0</v>
      </c>
      <c r="R195" s="167"/>
      <c r="S195" s="167" t="s">
        <v>119</v>
      </c>
      <c r="T195" s="168" t="s">
        <v>119</v>
      </c>
      <c r="U195" s="153">
        <v>1.1399999999999999</v>
      </c>
      <c r="V195" s="153">
        <f>ROUND(E195*U195,2)</f>
        <v>7.07</v>
      </c>
      <c r="W195" s="153"/>
      <c r="X195" s="153" t="s">
        <v>120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121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1"/>
      <c r="B196" s="152"/>
      <c r="C196" s="172" t="s">
        <v>252</v>
      </c>
      <c r="D196" s="154"/>
      <c r="E196" s="155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123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1"/>
      <c r="B197" s="152"/>
      <c r="C197" s="172" t="s">
        <v>253</v>
      </c>
      <c r="D197" s="154"/>
      <c r="E197" s="155">
        <v>6.2039999999999997</v>
      </c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123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63">
        <v>31</v>
      </c>
      <c r="B198" s="164" t="s">
        <v>254</v>
      </c>
      <c r="C198" s="171" t="s">
        <v>255</v>
      </c>
      <c r="D198" s="165" t="s">
        <v>211</v>
      </c>
      <c r="E198" s="166">
        <v>6.2039999999999997</v>
      </c>
      <c r="F198" s="167"/>
      <c r="G198" s="167">
        <f>ROUND(E198*F198,2)</f>
        <v>0</v>
      </c>
      <c r="H198" s="167">
        <v>0</v>
      </c>
      <c r="I198" s="167">
        <f>ROUND(E198*H198,2)</f>
        <v>0</v>
      </c>
      <c r="J198" s="167">
        <v>226</v>
      </c>
      <c r="K198" s="167">
        <f>ROUND(E198*J198,2)</f>
        <v>1402.1</v>
      </c>
      <c r="L198" s="167">
        <v>21</v>
      </c>
      <c r="M198" s="167">
        <f>G198*(1+L198/100)</f>
        <v>0</v>
      </c>
      <c r="N198" s="167">
        <v>0</v>
      </c>
      <c r="O198" s="167">
        <f>ROUND(E198*N198,2)</f>
        <v>0</v>
      </c>
      <c r="P198" s="167">
        <v>0</v>
      </c>
      <c r="Q198" s="167">
        <f>ROUND(E198*P198,2)</f>
        <v>0</v>
      </c>
      <c r="R198" s="167"/>
      <c r="S198" s="167" t="s">
        <v>119</v>
      </c>
      <c r="T198" s="168" t="s">
        <v>119</v>
      </c>
      <c r="U198" s="153">
        <v>0.49</v>
      </c>
      <c r="V198" s="153">
        <f>ROUND(E198*U198,2)</f>
        <v>3.04</v>
      </c>
      <c r="W198" s="153"/>
      <c r="X198" s="153" t="s">
        <v>120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121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1"/>
      <c r="B199" s="152"/>
      <c r="C199" s="232" t="s">
        <v>256</v>
      </c>
      <c r="D199" s="233"/>
      <c r="E199" s="233"/>
      <c r="F199" s="233"/>
      <c r="G199" s="23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152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1"/>
      <c r="B200" s="152"/>
      <c r="C200" s="172" t="s">
        <v>257</v>
      </c>
      <c r="D200" s="154"/>
      <c r="E200" s="155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123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1"/>
      <c r="B201" s="152"/>
      <c r="C201" s="172" t="s">
        <v>258</v>
      </c>
      <c r="D201" s="154"/>
      <c r="E201" s="155">
        <v>2.202</v>
      </c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123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1"/>
      <c r="B202" s="152"/>
      <c r="C202" s="172" t="s">
        <v>259</v>
      </c>
      <c r="D202" s="154"/>
      <c r="E202" s="155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123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1"/>
      <c r="B203" s="152"/>
      <c r="C203" s="172" t="s">
        <v>260</v>
      </c>
      <c r="D203" s="154"/>
      <c r="E203" s="155">
        <v>4.0019999999999998</v>
      </c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123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63">
        <v>32</v>
      </c>
      <c r="B204" s="164" t="s">
        <v>261</v>
      </c>
      <c r="C204" s="171" t="s">
        <v>262</v>
      </c>
      <c r="D204" s="165" t="s">
        <v>211</v>
      </c>
      <c r="E204" s="166">
        <v>27.42</v>
      </c>
      <c r="F204" s="167"/>
      <c r="G204" s="167">
        <f>ROUND(E204*F204,2)</f>
        <v>0</v>
      </c>
      <c r="H204" s="167">
        <v>0</v>
      </c>
      <c r="I204" s="167">
        <f>ROUND(E204*H204,2)</f>
        <v>0</v>
      </c>
      <c r="J204" s="167">
        <v>15.6</v>
      </c>
      <c r="K204" s="167">
        <f>ROUND(E204*J204,2)</f>
        <v>427.75</v>
      </c>
      <c r="L204" s="167">
        <v>21</v>
      </c>
      <c r="M204" s="167">
        <f>G204*(1+L204/100)</f>
        <v>0</v>
      </c>
      <c r="N204" s="167">
        <v>0</v>
      </c>
      <c r="O204" s="167">
        <f>ROUND(E204*N204,2)</f>
        <v>0</v>
      </c>
      <c r="P204" s="167">
        <v>0</v>
      </c>
      <c r="Q204" s="167">
        <f>ROUND(E204*P204,2)</f>
        <v>0</v>
      </c>
      <c r="R204" s="167"/>
      <c r="S204" s="167" t="s">
        <v>119</v>
      </c>
      <c r="T204" s="168" t="s">
        <v>119</v>
      </c>
      <c r="U204" s="153">
        <v>0</v>
      </c>
      <c r="V204" s="153">
        <f>ROUND(E204*U204,2)</f>
        <v>0</v>
      </c>
      <c r="W204" s="153"/>
      <c r="X204" s="153" t="s">
        <v>120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121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1"/>
      <c r="B205" s="152"/>
      <c r="C205" s="172" t="s">
        <v>263</v>
      </c>
      <c r="D205" s="154"/>
      <c r="E205" s="155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123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1"/>
      <c r="B206" s="152"/>
      <c r="C206" s="172" t="s">
        <v>264</v>
      </c>
      <c r="D206" s="154"/>
      <c r="E206" s="155">
        <v>15.414</v>
      </c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123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51"/>
      <c r="B207" s="152"/>
      <c r="C207" s="172" t="s">
        <v>265</v>
      </c>
      <c r="D207" s="154"/>
      <c r="E207" s="155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123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1"/>
      <c r="B208" s="152"/>
      <c r="C208" s="172" t="s">
        <v>266</v>
      </c>
      <c r="D208" s="154"/>
      <c r="E208" s="155">
        <v>12.006</v>
      </c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123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3">
        <v>33</v>
      </c>
      <c r="B209" s="164" t="s">
        <v>267</v>
      </c>
      <c r="C209" s="171" t="s">
        <v>268</v>
      </c>
      <c r="D209" s="165" t="s">
        <v>211</v>
      </c>
      <c r="E209" s="166">
        <v>6.2039999999999997</v>
      </c>
      <c r="F209" s="167"/>
      <c r="G209" s="167">
        <f>ROUND(E209*F209,2)</f>
        <v>0</v>
      </c>
      <c r="H209" s="167">
        <v>0</v>
      </c>
      <c r="I209" s="167">
        <f>ROUND(E209*H209,2)</f>
        <v>0</v>
      </c>
      <c r="J209" s="167">
        <v>318</v>
      </c>
      <c r="K209" s="167">
        <f>ROUND(E209*J209,2)</f>
        <v>1972.87</v>
      </c>
      <c r="L209" s="167">
        <v>21</v>
      </c>
      <c r="M209" s="167">
        <f>G209*(1+L209/100)</f>
        <v>0</v>
      </c>
      <c r="N209" s="167">
        <v>0</v>
      </c>
      <c r="O209" s="167">
        <f>ROUND(E209*N209,2)</f>
        <v>0</v>
      </c>
      <c r="P209" s="167">
        <v>0</v>
      </c>
      <c r="Q209" s="167">
        <f>ROUND(E209*P209,2)</f>
        <v>0</v>
      </c>
      <c r="R209" s="167"/>
      <c r="S209" s="167" t="s">
        <v>119</v>
      </c>
      <c r="T209" s="168" t="s">
        <v>119</v>
      </c>
      <c r="U209" s="153">
        <v>0.94</v>
      </c>
      <c r="V209" s="153">
        <f>ROUND(E209*U209,2)</f>
        <v>5.83</v>
      </c>
      <c r="W209" s="153"/>
      <c r="X209" s="153" t="s">
        <v>120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121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1"/>
      <c r="B210" s="152"/>
      <c r="C210" s="172" t="s">
        <v>252</v>
      </c>
      <c r="D210" s="154"/>
      <c r="E210" s="155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123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1"/>
      <c r="B211" s="152"/>
      <c r="C211" s="172" t="s">
        <v>253</v>
      </c>
      <c r="D211" s="154"/>
      <c r="E211" s="155">
        <v>6.2039999999999997</v>
      </c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123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63">
        <v>34</v>
      </c>
      <c r="B212" s="164" t="s">
        <v>269</v>
      </c>
      <c r="C212" s="171" t="s">
        <v>270</v>
      </c>
      <c r="D212" s="165" t="s">
        <v>211</v>
      </c>
      <c r="E212" s="166">
        <v>12.407999999999999</v>
      </c>
      <c r="F212" s="167"/>
      <c r="G212" s="167">
        <f>ROUND(E212*F212,2)</f>
        <v>0</v>
      </c>
      <c r="H212" s="167">
        <v>0</v>
      </c>
      <c r="I212" s="167">
        <f>ROUND(E212*H212,2)</f>
        <v>0</v>
      </c>
      <c r="J212" s="167">
        <v>35.4</v>
      </c>
      <c r="K212" s="167">
        <f>ROUND(E212*J212,2)</f>
        <v>439.24</v>
      </c>
      <c r="L212" s="167">
        <v>21</v>
      </c>
      <c r="M212" s="167">
        <f>G212*(1+L212/100)</f>
        <v>0</v>
      </c>
      <c r="N212" s="167">
        <v>0</v>
      </c>
      <c r="O212" s="167">
        <f>ROUND(E212*N212,2)</f>
        <v>0</v>
      </c>
      <c r="P212" s="167">
        <v>0</v>
      </c>
      <c r="Q212" s="167">
        <f>ROUND(E212*P212,2)</f>
        <v>0</v>
      </c>
      <c r="R212" s="167"/>
      <c r="S212" s="167" t="s">
        <v>119</v>
      </c>
      <c r="T212" s="168" t="s">
        <v>119</v>
      </c>
      <c r="U212" s="153">
        <v>0.11</v>
      </c>
      <c r="V212" s="153">
        <f>ROUND(E212*U212,2)</f>
        <v>1.36</v>
      </c>
      <c r="W212" s="153"/>
      <c r="X212" s="153" t="s">
        <v>120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121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51"/>
      <c r="B213" s="152"/>
      <c r="C213" s="172" t="s">
        <v>271</v>
      </c>
      <c r="D213" s="154"/>
      <c r="E213" s="155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123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1"/>
      <c r="B214" s="152"/>
      <c r="C214" s="172" t="s">
        <v>252</v>
      </c>
      <c r="D214" s="154"/>
      <c r="E214" s="155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123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1"/>
      <c r="B215" s="152"/>
      <c r="C215" s="172" t="s">
        <v>272</v>
      </c>
      <c r="D215" s="154"/>
      <c r="E215" s="155">
        <v>12.407999999999999</v>
      </c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123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63">
        <v>35</v>
      </c>
      <c r="B216" s="164" t="s">
        <v>273</v>
      </c>
      <c r="C216" s="171" t="s">
        <v>274</v>
      </c>
      <c r="D216" s="165" t="s">
        <v>211</v>
      </c>
      <c r="E216" s="166">
        <v>2.202</v>
      </c>
      <c r="F216" s="167"/>
      <c r="G216" s="167">
        <f>ROUND(E216*F216,2)</f>
        <v>0</v>
      </c>
      <c r="H216" s="167">
        <v>0</v>
      </c>
      <c r="I216" s="167">
        <f>ROUND(E216*H216,2)</f>
        <v>0</v>
      </c>
      <c r="J216" s="167">
        <v>1375</v>
      </c>
      <c r="K216" s="167">
        <f>ROUND(E216*J216,2)</f>
        <v>3027.75</v>
      </c>
      <c r="L216" s="167">
        <v>21</v>
      </c>
      <c r="M216" s="167">
        <f>G216*(1+L216/100)</f>
        <v>0</v>
      </c>
      <c r="N216" s="167">
        <v>0</v>
      </c>
      <c r="O216" s="167">
        <f>ROUND(E216*N216,2)</f>
        <v>0</v>
      </c>
      <c r="P216" s="167">
        <v>0</v>
      </c>
      <c r="Q216" s="167">
        <f>ROUND(E216*P216,2)</f>
        <v>0</v>
      </c>
      <c r="R216" s="167"/>
      <c r="S216" s="167" t="s">
        <v>119</v>
      </c>
      <c r="T216" s="168" t="s">
        <v>119</v>
      </c>
      <c r="U216" s="153">
        <v>0</v>
      </c>
      <c r="V216" s="153">
        <f>ROUND(E216*U216,2)</f>
        <v>0</v>
      </c>
      <c r="W216" s="153"/>
      <c r="X216" s="153" t="s">
        <v>120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121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51"/>
      <c r="B217" s="152"/>
      <c r="C217" s="172" t="s">
        <v>275</v>
      </c>
      <c r="D217" s="154"/>
      <c r="E217" s="155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123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1"/>
      <c r="B218" s="152"/>
      <c r="C218" s="172" t="s">
        <v>257</v>
      </c>
      <c r="D218" s="154"/>
      <c r="E218" s="155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123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1"/>
      <c r="B219" s="152"/>
      <c r="C219" s="172" t="s">
        <v>258</v>
      </c>
      <c r="D219" s="154"/>
      <c r="E219" s="155">
        <v>2.202</v>
      </c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123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57" t="s">
        <v>114</v>
      </c>
      <c r="B220" s="158" t="s">
        <v>87</v>
      </c>
      <c r="C220" s="170" t="s">
        <v>29</v>
      </c>
      <c r="D220" s="159"/>
      <c r="E220" s="160"/>
      <c r="F220" s="161"/>
      <c r="G220" s="161">
        <f>SUMIF(AG221:AG224,"&lt;&gt;NOR",G221:G224)</f>
        <v>0</v>
      </c>
      <c r="H220" s="161"/>
      <c r="I220" s="161">
        <f>SUM(I221:I224)</f>
        <v>0</v>
      </c>
      <c r="J220" s="161"/>
      <c r="K220" s="161">
        <f>SUM(K221:K224)</f>
        <v>29048.59</v>
      </c>
      <c r="L220" s="161"/>
      <c r="M220" s="161">
        <f>SUM(M221:M224)</f>
        <v>0</v>
      </c>
      <c r="N220" s="161"/>
      <c r="O220" s="161">
        <f>SUM(O221:O224)</f>
        <v>0</v>
      </c>
      <c r="P220" s="161"/>
      <c r="Q220" s="161">
        <f>SUM(Q221:Q224)</f>
        <v>0</v>
      </c>
      <c r="R220" s="161"/>
      <c r="S220" s="161"/>
      <c r="T220" s="162"/>
      <c r="U220" s="156"/>
      <c r="V220" s="156">
        <f>SUM(V221:V224)</f>
        <v>0</v>
      </c>
      <c r="W220" s="156"/>
      <c r="X220" s="156"/>
      <c r="AG220" t="s">
        <v>115</v>
      </c>
    </row>
    <row r="221" spans="1:60" outlineLevel="1" x14ac:dyDescent="0.2">
      <c r="A221" s="163">
        <v>36</v>
      </c>
      <c r="B221" s="164" t="s">
        <v>276</v>
      </c>
      <c r="C221" s="171" t="s">
        <v>277</v>
      </c>
      <c r="D221" s="165" t="s">
        <v>0</v>
      </c>
      <c r="E221" s="166">
        <v>1</v>
      </c>
      <c r="F221" s="167"/>
      <c r="G221" s="167">
        <f>ROUND(E221*F221,2)</f>
        <v>0</v>
      </c>
      <c r="H221" s="167">
        <v>0</v>
      </c>
      <c r="I221" s="167">
        <f>ROUND(E221*H221,2)</f>
        <v>0</v>
      </c>
      <c r="J221" s="167">
        <v>19365.73</v>
      </c>
      <c r="K221" s="167">
        <f>ROUND(E221*J221,2)</f>
        <v>19365.73</v>
      </c>
      <c r="L221" s="167">
        <v>21</v>
      </c>
      <c r="M221" s="167">
        <f>G221*(1+L221/100)</f>
        <v>0</v>
      </c>
      <c r="N221" s="167">
        <v>0</v>
      </c>
      <c r="O221" s="167">
        <f>ROUND(E221*N221,2)</f>
        <v>0</v>
      </c>
      <c r="P221" s="167">
        <v>0</v>
      </c>
      <c r="Q221" s="167">
        <f>ROUND(E221*P221,2)</f>
        <v>0</v>
      </c>
      <c r="R221" s="167"/>
      <c r="S221" s="167" t="s">
        <v>119</v>
      </c>
      <c r="T221" s="168" t="s">
        <v>160</v>
      </c>
      <c r="U221" s="153">
        <v>0</v>
      </c>
      <c r="V221" s="153">
        <f>ROUND(E221*U221,2)</f>
        <v>0</v>
      </c>
      <c r="W221" s="153"/>
      <c r="X221" s="153" t="s">
        <v>278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279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1"/>
      <c r="B222" s="152"/>
      <c r="C222" s="172" t="s">
        <v>43</v>
      </c>
      <c r="D222" s="154"/>
      <c r="E222" s="155">
        <v>1</v>
      </c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123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63">
        <v>37</v>
      </c>
      <c r="B223" s="164" t="s">
        <v>280</v>
      </c>
      <c r="C223" s="171" t="s">
        <v>281</v>
      </c>
      <c r="D223" s="165" t="s">
        <v>0</v>
      </c>
      <c r="E223" s="166">
        <v>1</v>
      </c>
      <c r="F223" s="167"/>
      <c r="G223" s="167">
        <f>ROUND(E223*F223,2)</f>
        <v>0</v>
      </c>
      <c r="H223" s="167">
        <v>0</v>
      </c>
      <c r="I223" s="167">
        <f>ROUND(E223*H223,2)</f>
        <v>0</v>
      </c>
      <c r="J223" s="167">
        <v>9682.86</v>
      </c>
      <c r="K223" s="167">
        <f>ROUND(E223*J223,2)</f>
        <v>9682.86</v>
      </c>
      <c r="L223" s="167">
        <v>21</v>
      </c>
      <c r="M223" s="167">
        <f>G223*(1+L223/100)</f>
        <v>0</v>
      </c>
      <c r="N223" s="167">
        <v>0</v>
      </c>
      <c r="O223" s="167">
        <f>ROUND(E223*N223,2)</f>
        <v>0</v>
      </c>
      <c r="P223" s="167">
        <v>0</v>
      </c>
      <c r="Q223" s="167">
        <f>ROUND(E223*P223,2)</f>
        <v>0</v>
      </c>
      <c r="R223" s="167"/>
      <c r="S223" s="167" t="s">
        <v>159</v>
      </c>
      <c r="T223" s="168" t="s">
        <v>160</v>
      </c>
      <c r="U223" s="153">
        <v>0</v>
      </c>
      <c r="V223" s="153">
        <f>ROUND(E223*U223,2)</f>
        <v>0</v>
      </c>
      <c r="W223" s="153"/>
      <c r="X223" s="153" t="s">
        <v>278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279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1"/>
      <c r="B224" s="152"/>
      <c r="C224" s="172" t="s">
        <v>43</v>
      </c>
      <c r="D224" s="154"/>
      <c r="E224" s="155">
        <v>1</v>
      </c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123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33" x14ac:dyDescent="0.2">
      <c r="A225" s="3"/>
      <c r="B225" s="4"/>
      <c r="C225" s="173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AE225">
        <v>15</v>
      </c>
      <c r="AF225">
        <v>21</v>
      </c>
      <c r="AG225" t="s">
        <v>101</v>
      </c>
    </row>
    <row r="226" spans="1:33" x14ac:dyDescent="0.2">
      <c r="C226" s="174"/>
      <c r="D226" s="10"/>
      <c r="AG226" t="s">
        <v>282</v>
      </c>
    </row>
    <row r="227" spans="1:33" x14ac:dyDescent="0.2">
      <c r="D227" s="10"/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9">
    <mergeCell ref="C162:G162"/>
    <mergeCell ref="C174:G174"/>
    <mergeCell ref="C199:G199"/>
    <mergeCell ref="A1:G1"/>
    <mergeCell ref="C2:G2"/>
    <mergeCell ref="C3:G3"/>
    <mergeCell ref="C4:G4"/>
    <mergeCell ref="C33:G33"/>
    <mergeCell ref="C155:G15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matejicek</cp:lastModifiedBy>
  <cp:lastPrinted>2019-03-19T12:27:02Z</cp:lastPrinted>
  <dcterms:created xsi:type="dcterms:W3CDTF">2009-04-08T07:15:50Z</dcterms:created>
  <dcterms:modified xsi:type="dcterms:W3CDTF">2021-06-07T14:22:40Z</dcterms:modified>
</cp:coreProperties>
</file>