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O 201" sheetId="1" r:id="rId1"/>
  </sheets>
  <definedNames/>
  <calcPr fullCalcOnLoad="1"/>
</workbook>
</file>

<file path=xl/sharedStrings.xml><?xml version="1.0" encoding="utf-8"?>
<sst xmlns="http://schemas.openxmlformats.org/spreadsheetml/2006/main" count="1017" uniqueCount="430">
  <si>
    <t>ASPE10</t>
  </si>
  <si>
    <t>S</t>
  </si>
  <si>
    <t>Příloha k formuláři pro ocenění nabídky</t>
  </si>
  <si>
    <t xml:space="preserve">Stavba: </t>
  </si>
  <si>
    <t>2019-020</t>
  </si>
  <si>
    <t>OPRAVA HAVÁRIE STÁVAJÍCÍ ZDI V UL. ŽLEBSKÁ, DĚČÍN XV- PROSTŘEDNÍ ŽLEB</t>
  </si>
  <si>
    <t>O</t>
  </si>
  <si>
    <t>Rozpočet:</t>
  </si>
  <si>
    <t>0,00</t>
  </si>
  <si>
    <t>15,00</t>
  </si>
  <si>
    <t>21,00</t>
  </si>
  <si>
    <t>3</t>
  </si>
  <si>
    <t>2</t>
  </si>
  <si>
    <t>SO 201</t>
  </si>
  <si>
    <t>OPRAVA HAVÁRIE STÁVAJÍCÍ ZDI</t>
  </si>
  <si>
    <t>Typ</t>
  </si>
  <si>
    <t>0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</si>
  <si>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</si>
  <si>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</si>
  <si>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</si>
  <si>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</si>
  <si>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</si>
  <si>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</si>
  <si>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</si>
  <si>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</si>
  <si>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</si>
  <si>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</si>
  <si>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</si>
  <si>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</si>
  <si>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</si>
  <si>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</si>
  <si>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</si>
  <si>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</si>
  <si>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</si>
  <si>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</si>
  <si>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014102.a</t>
  </si>
  <si>
    <t/>
  </si>
  <si>
    <t>POPLATKY ZA SKLÁDKU</t>
  </si>
  <si>
    <t>T</t>
  </si>
  <si>
    <t>PP</t>
  </si>
  <si>
    <t>VÝKOPEK</t>
  </si>
  <si>
    <t>VV</t>
  </si>
  <si>
    <t>z pol. č. 17120: 174,293m3*1,8t/m3=313,727 [A]t</t>
  </si>
  <si>
    <t>TS</t>
  </si>
  <si>
    <t>014102.b</t>
  </si>
  <si>
    <t>PODKLADNÍ VRSTVY VOZOVKY</t>
  </si>
  <si>
    <t>z pol. č. 11332: 47,76m3*2,2t/m3=105,072 [A]t</t>
  </si>
  <si>
    <t>014102.c</t>
  </si>
  <si>
    <t>BETON</t>
  </si>
  <si>
    <t>z pol. č. 96615: 4,656m3*2,4t/m3=11,174 [A]t</t>
  </si>
  <si>
    <t>014102.d</t>
  </si>
  <si>
    <t>KÁMEN</t>
  </si>
  <si>
    <t>z pol. č. 96713: 40,7m3*2,5t/m3=101,750 [A]t</t>
  </si>
  <si>
    <t>zahrnuje veškeré poplatky provozovateli skládky související s uložením odpadu na skládce.</t>
  </si>
  <si>
    <t>014201</t>
  </si>
  <si>
    <t>POPLATKY ZA ZEMNÍK - ZEMINA</t>
  </si>
  <si>
    <t>M3</t>
  </si>
  <si>
    <t>z pol. č. 12573.a: 78,0m3=78,000 [A]m3</t>
  </si>
  <si>
    <t>zahrnuje veškeré poplatky majiteli zemníku související s nákupem zeminy (nikoliv s otvírkou zemníku)</t>
  </si>
  <si>
    <t>014211</t>
  </si>
  <si>
    <t>POPLATKY ZA ZEMNÍK - ORNICE</t>
  </si>
  <si>
    <t>z pol. č. 12573.b: 2,544m3=2,544 [A]m3</t>
  </si>
  <si>
    <t>7</t>
  </si>
  <si>
    <t>02720</t>
  </si>
  <si>
    <t>POMOC PRÁCE ZŘÍZ NEBO ZAJIŠŤ REGULACI A OCHRANU DOPRAVY</t>
  </si>
  <si>
    <t>KČ</t>
  </si>
  <si>
    <t>DOPRAVNĚ INŽENÝRSKÁ OPATŘENÍ VČETNĚ OZNAČENÍ STAVBY, VČETNĚ NÁJMU A ÚDRŽBY ZNAČEK A ZAŘÍZENÍ PO CELOU DOBU VÝSTAVBY</t>
  </si>
  <si>
    <t>zahrnuje veškeré náklady spojené s objednatelem požadovanými zařízeními</t>
  </si>
  <si>
    <t>8</t>
  </si>
  <si>
    <t>027221</t>
  </si>
  <si>
    <t>POM PRÁCE ZAJIŠŤ REGUL DOPRAVY - POMALÉ JÍZDY OSOBNÍCH VLAKŮ</t>
  </si>
  <si>
    <t>HOD</t>
  </si>
  <si>
    <t>V PRACOVNÍ DNY V DOBĚ OD 6:00 DO 17:00, PŘEDPOKLAD 30 DNŮ</t>
  </si>
  <si>
    <t>11h*30dnů=330,000 [A]hod</t>
  </si>
  <si>
    <t>zahrnuje veškeré náklady pro ČD spojené s objednatelem požadovaným omezením provozu na železnici</t>
  </si>
  <si>
    <t>02730</t>
  </si>
  <si>
    <t>POMOC PRÁCE ZŘÍZ NEBO ZAJIŠŤ OCHRANU INŽENÝRSKÝCH SÍTÍ</t>
  </si>
  <si>
    <t>OCHRANA STÁVAJÍCÍHO VODOVODU LT 80 VE SPRÁVĚ SČVK</t>
  </si>
  <si>
    <t>02911</t>
  </si>
  <si>
    <t>OSTATNÍ POŽADAVKY - GEODETICKÉ ZAMĚŘENÍ</t>
  </si>
  <si>
    <t>GEODETICKÉ PRÁCE BĚHEM VÝSTAVBY A GEOMETRICKÝ PLÁN SKUTEČNÉHO PROVEDENÍ STAVBY</t>
  </si>
  <si>
    <t>zahrnuje veškeré náklady spojené s objednatelem požadovanými pracemi</t>
  </si>
  <si>
    <t>11</t>
  </si>
  <si>
    <t>02943</t>
  </si>
  <si>
    <t>OSTATNÍ POŽADAVKY - VYPRACOVÁNÍ RDS</t>
  </si>
  <si>
    <t>REALIZAČNÍ DOKUMENTACE STAVBY</t>
  </si>
  <si>
    <t>12</t>
  </si>
  <si>
    <t>02944</t>
  </si>
  <si>
    <t>OSTAT POŽADAVKY - DOKUMENTACE SKUTEČ PROVEDENÍ V DIGIT FORMĚ</t>
  </si>
  <si>
    <t>DOKUMENTACE SKUTEČNÉHO PROVEDENÍ V TIŠTĚNÉ I DIGITÁLNÍ FORMĚ</t>
  </si>
  <si>
    <t>Zemní práce</t>
  </si>
  <si>
    <t>13</t>
  </si>
  <si>
    <t>11120</t>
  </si>
  <si>
    <t>ODSTRANĚNÍ KŘOVIN</t>
  </si>
  <si>
    <t>M2</t>
  </si>
  <si>
    <t>KÁCENÍ SOUVISLE ZAPOJENÉHO POROSTU, VČETNĚ LIKVIDACE ODPADU</t>
  </si>
  <si>
    <t>40,0m2=40,000 [A]m2</t>
  </si>
  <si>
    <t>odstranění křovin a stromů do průměru 100 mm  
doprava dřevin bez ohledu na vzdálenost  
spálení na hromadách nebo štěpkování</t>
  </si>
  <si>
    <t>14</t>
  </si>
  <si>
    <t>11221</t>
  </si>
  <si>
    <t>ODSTRANĚNÍ PAŘEZŮ D DO 0,5M</t>
  </si>
  <si>
    <t>KUS</t>
  </si>
  <si>
    <t>VČETNĚ LIKVIDACE ODPADU</t>
  </si>
  <si>
    <t>Odstranění pařezů se měří v [ks] vytrhaných nebo vykopaných pařezů, průměr pařezu je uvažován dle stromu ve výšce 1,3m nad terénem, u stávajícího pařezu se stanoví jako změřený průměr vynásobený  koeficientem 1/1,38.  
Položka zahrnuje zejména:  
- vytrhání nebo vykopání pařezů  
- veškeré zemní práce spojené s odstraněním pařezů  
- dopravu a uložení pařezů, případně další práce s nimi dle pokynů zadávací dokumentace  
- zásyp jam po pařezech.</t>
  </si>
  <si>
    <t>15</t>
  </si>
  <si>
    <t>11332</t>
  </si>
  <si>
    <t>ODSTRANĚNÍ PODKLADŮ ZPEVNĚNÝCH PLOCH Z KAMENIVA NESTMELENÉHO</t>
  </si>
  <si>
    <t>VČETNĚ ODVOZU DO RECYKLAČNÍHO STŘEDISKA, POPLATEK UVEDEN V POLOŽCE 014102.b</t>
  </si>
  <si>
    <t>digitálně odměřeno ze situace 
podkladní vrstvy stávající vozovky: 159,2m2*0,3m=47,760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</si>
  <si>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</si>
  <si>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16</t>
  </si>
  <si>
    <t>11372</t>
  </si>
  <si>
    <t>FRÉZOVÁNÍ VOZOVEK ASFALTOVÝCH</t>
  </si>
  <si>
    <t>V TL. 100 MM, ODVOZ K RECYKLACI - ODKUP PŘEBYTEČNÉHO MATERIÁLU ZHOTOVITELEM</t>
  </si>
  <si>
    <t>digitálně odměřeno ze situace: 243,2m2*0,1m=24,320 [A]m3</t>
  </si>
  <si>
    <t>17</t>
  </si>
  <si>
    <t>12573.a</t>
  </si>
  <si>
    <t>VYKOPÁVKY ZE ZEMNÍKŮ A SKLÁDEK TŘ. I</t>
  </si>
  <si>
    <t>natěžení a dovoz vhodné zeminy pro: 
pol. č. 17411: 78,0m3=78,000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</si>
  <si>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</si>
  <si>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18</t>
  </si>
  <si>
    <t>12573.b</t>
  </si>
  <si>
    <t>natěžení a dovoz chybějící ornice: 
pol. č. 18220: 2,544m3=2,544 [A]m3</t>
  </si>
  <si>
    <t>19</t>
  </si>
  <si>
    <t>13173</t>
  </si>
  <si>
    <t>HLOUBENÍ JAM ZAPAŽ I NEPAŽ TŘ. I</t>
  </si>
  <si>
    <t>VČETNĚ NALOŽENÍ A ODVOZU DO RECYKLAČNÍHO STŘEDISKA, POPLATEK UVEDEN V POLOŽCE 014102.a 
VČ. PŘÍLOŽNÉHO DŘEVENÉHO PAŽENÍ VÝŠKY CCA 1,5 M</t>
  </si>
  <si>
    <t>digitálně odměřeno z dispozičního výkresu 
výkop pro rubovou drenáž u stávající zdi:  
0,5m2*16,0m+1,2m2*24,5m=37,400 [A]m3 
výkop pro novou zeď: (9,7m2+13,4m2)/2*12,0m=138,600 [B]m3 
Celkem: A+B=176,000 [C]m3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</si>
  <si>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</si>
  <si>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20</t>
  </si>
  <si>
    <t>17120</t>
  </si>
  <si>
    <t>ULOŽENÍ SYPANINY DO NÁSYPŮ A NA SKLÁDKY BEZ ZHUTNĚNÍ</t>
  </si>
  <si>
    <t>uložení přebytečné zeminy z pol. č. 13173 a pol. č. 17511:   
176,0m3-1,707m3=174,293 [A]m3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</si>
  <si>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</si>
  <si>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</si>
  <si>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17411</t>
  </si>
  <si>
    <t>ZÁSYP JAM A RÝH ZEMINOU SE ZHUTNĚNÍM</t>
  </si>
  <si>
    <t>ZEMINA VELMI VHODNÁ DO NÁSYPU, HUTNĚNÁ PO VRSTVÁCH TL. MAX. 300 MM, NA ID=0,9 NEBO 100%PS</t>
  </si>
  <si>
    <t>digitálně odměřeno z dispozičního výkresu 
zásyp v rubu nové zdi: (3,7m2+6,3m2)/2*12,0m=60,000 [A]m2 
zásyp v líci nové zdi: 1,5m2*12,0m=18,000 [B]m2 
Celkem: A+B=78,000 [C]m3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</si>
  <si>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</si>
  <si>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22</t>
  </si>
  <si>
    <t>17481</t>
  </si>
  <si>
    <t>ZÁSYP JAM A RÝH Z NAKUPOVANÝCH MATERIÁLŮ</t>
  </si>
  <si>
    <t>ŠD, FR. 0-63 MM, HUTNIT PO VRTVÁCH TL. MAX. 300 MM</t>
  </si>
  <si>
    <t>digitálně odměřeno z dispozičního výkresu 
0,22m2*16,0m=3,520 [A]m3 
0,75m2*24,5m=18,375 [B]m3 
2,0m2*12,0m=24,000 [C]m3 
Celkem: A+B+C=45,895 [D]m3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</si>
  <si>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</si>
  <si>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23</t>
  </si>
  <si>
    <t>17511</t>
  </si>
  <si>
    <t>OBSYP POTRUBÍ A OBJEKTŮ SE ZHUTNĚNÍM</t>
  </si>
  <si>
    <t>MATERIÁL ZE STAVBY</t>
  </si>
  <si>
    <t>svahový kužel: (1/3*(3,14*2,0m*1,5m*0,9m))/4=0,707 [A]m3 
dosypání svahu na konci zdi: 0,5m2*2,0m=1,000 [B]m3 
Celkem: A+B=1,707 [C]m3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</si>
  <si>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</si>
  <si>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24</t>
  </si>
  <si>
    <t>17581</t>
  </si>
  <si>
    <t>OBSYP POTRUBÍ A OBJEKTŮ Z NAKUPOVANÝCH MATERIÁLŮ</t>
  </si>
  <si>
    <t>ŠP, FR. 8-32 MM</t>
  </si>
  <si>
    <t>digitálně odměřeno z dispozičního výkresu 
ochranný obsyp v rubu zdi nad drenáží: 0,2m2*52,5m=10,500 [A]m3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</si>
  <si>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</si>
  <si>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25</t>
  </si>
  <si>
    <t>18110</t>
  </si>
  <si>
    <t>ÚPRAVA PLÁNĚ SE ZHUTNĚNÍM V HORNINĚ TŘ. I</t>
  </si>
  <si>
    <t>digitálně odměřeno ze situace: 159,2m2=159,200 [A]m2</t>
  </si>
  <si>
    <t>položka zahrnuje úpravu pláně včetně vyrovnání výškových rozdílů. Míru zhutnění určuje projekt.</t>
  </si>
  <si>
    <t>26</t>
  </si>
  <si>
    <t>18220</t>
  </si>
  <si>
    <t>ROZPROSTŘENÍ ORNICE VE SVAHU</t>
  </si>
  <si>
    <t>TL. 100 MM</t>
  </si>
  <si>
    <t>na konci zdi: 4,2m2*1,2koef.*0,1m=0,504 [A]m3 
před novou zdí: 1,7m*12,0m*0,1m=2,040 [B]m3 
Celkem: A+B=2,544 [C]m3</t>
  </si>
  <si>
    <t>položka zahrnuje: 
nutné přemístění ornice z dočasných skládek vzdálených do 50m 
rozprostření ornice v předepsané tloušťce ve svahu přes 1:5</t>
  </si>
  <si>
    <t>27</t>
  </si>
  <si>
    <t>18241</t>
  </si>
  <si>
    <t>ZALOŽENÍ TRÁVNÍKU RUČNÍM VÝSEVEM</t>
  </si>
  <si>
    <t>na konci zdi: 4,2m2*1,2koef.=5,040 [A]m2 
před novou zdí: 1,7m*12,0m=20,400 [B]m2 
Celkem: A+B=25,440 [C]m2</t>
  </si>
  <si>
    <t>Zahrnuje dodání předepsané travní směsi, její výsev na ornici, zalévání, první pokosení, to vše bez ohledu na sklon terénu</t>
  </si>
  <si>
    <t>Základy</t>
  </si>
  <si>
    <t>28</t>
  </si>
  <si>
    <t>21331</t>
  </si>
  <si>
    <t>DRENÁŽNÍ VRSTVY Z BETONU MEZEROVITÉHO (DRENÁŽNÍHO)</t>
  </si>
  <si>
    <t>obsyp podélné drenáže: 0,06m2*50,0m=3,000 [A]m3</t>
  </si>
  <si>
    <t>Položka zahrnuje:  
- dodávku předepsaného materiálu pro drenážní vrstvu, včetně mimostaveništní a vnitrostaveništní dopravy  
- provedení drenážní vrstvy předepsaných rozměrů a předepsaného tvaru</t>
  </si>
  <si>
    <t>29</t>
  </si>
  <si>
    <t>261413</t>
  </si>
  <si>
    <t>VRTY PRO KOTVENÍ A INJEKTÁŽ TŘ IV NA POVRCHU D DO 25MM</t>
  </si>
  <si>
    <t>M</t>
  </si>
  <si>
    <t>vrty pro spřahující trny římsy a dříku opěrné zdi: 
134ks*0,6m=80,400 [A]m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</si>
  <si>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</si>
  <si>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30</t>
  </si>
  <si>
    <t>261415</t>
  </si>
  <si>
    <t>VRTY PRO KOTVENÍ A INJEKTÁŽ NA POVRCHU TŘ. IV D DO 50MM</t>
  </si>
  <si>
    <t>VRTY PRO INJEKTÁŽ D 36 MM, PŘEDPOKLAD 4 KS/M2, DÉLKA INJEKTÁŽNÍCH VRTŮ BUDE UPŘESNĚNA PO OVĚŘENÍ SKUTEČNÉ TLOUŠŤKY DŘÍKU OPĚRNÉ ZDI</t>
  </si>
  <si>
    <t>(20,0m2+20,7m2)*4ks/m2*0,8m (odhad)=130,240 [A]m</t>
  </si>
  <si>
    <t>31</t>
  </si>
  <si>
    <t>26144</t>
  </si>
  <si>
    <t>VRTY PRO KOTVENÍ, INJEKTÁŽ A MIKROPILOTY NA POVRCHU TŘ. IV D DO 200MM</t>
  </si>
  <si>
    <t>D 180 MM, VČETNĚ VYPLNĚNÍ MEZIPROSTORU MEZI POTRUBÍM A OSTĚNÍM VRTU CEMENTOVOU MALTOU MC 20</t>
  </si>
  <si>
    <t>vrt pro vyústění drenáže skrz stávající dřík zdi: 1,0m*(2ks+6ks)=8,000 [A]m</t>
  </si>
  <si>
    <t>32</t>
  </si>
  <si>
    <t>272314</t>
  </si>
  <si>
    <t>ZÁKLADY Z PROSTÉHO BETONU DO C25/30</t>
  </si>
  <si>
    <t>C25/30-XF3</t>
  </si>
  <si>
    <t>základ zdi: 2,25m*(0,8m+1,025m)/2*12,0m=24,638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</si>
  <si>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</si>
  <si>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33</t>
  </si>
  <si>
    <t>281451</t>
  </si>
  <si>
    <t>INJEKTOVÁNÍ NÍZKOTLAKÉ Z CEMENTOVÉ MALTY NA POVRCHU</t>
  </si>
  <si>
    <t>VČ. KONTROLNÍ VODNÍ TLAKOVÉ ZKOUŠKY</t>
  </si>
  <si>
    <t>injektáž - 30% objemu zdiva: (20,0m2+27,0m2)*1,2m*0,3=16,920 [A]m3</t>
  </si>
  <si>
    <t>Položka injektážních prací obsahuje kompletní práce, mimo zřízení vrtů (vykazují se položkami 261, 262), které jsou nutné pro předepsanou funkci injektáže (statickou, těsnící a pod.).   
Položka obsahuje vodní tlakové zkoušky před a po injektáži.  
Položka zahrnuje veškerý materiál, výrobky a polotovary, včetně mimostaveništní a vnitrostaveništní dopravy (rovněž přesuny), včetně naložení a složení, případně s uložením.</t>
  </si>
  <si>
    <t>Svislé konstrukce</t>
  </si>
  <si>
    <t>34</t>
  </si>
  <si>
    <t>317325</t>
  </si>
  <si>
    <t>ŘÍMSY ZE ŽELEZOBETONU DO C30/37 (B37)</t>
  </si>
  <si>
    <t>C30/37-XF4, XD3, XC4</t>
  </si>
  <si>
    <t>0,55m*0,5m*52,5m=14,438 [A]m3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</si>
  <si>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</si>
  <si>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35</t>
  </si>
  <si>
    <t>317365</t>
  </si>
  <si>
    <t>VÝZTUŽ ŘÍMS Z OCELI 10505, B500B</t>
  </si>
  <si>
    <t>B500B</t>
  </si>
  <si>
    <t>3% vyztužení z pol. č. 317325: 14,438m3*0,03*7,85t/m3=3,400 [A]t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</si>
  <si>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</si>
  <si>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36</t>
  </si>
  <si>
    <t>327213</t>
  </si>
  <si>
    <t>OBKLAD ZDÍ OPĚR, ZÁRUB, NÁBŘEŽ Z LOM KAMENE</t>
  </si>
  <si>
    <t>TL. 250 MM, VYZDĚNÝ NA VAZBU BĚHOUN - VAZÁK</t>
  </si>
  <si>
    <t>46,0m2*0,25m=11,500 [A]m3</t>
  </si>
  <si>
    <t>položka zahrnuje dodávku a osazení lomového kamene, jeho výběr a případnou úpravu, jeho případné kotvení se všemi souvisejícími materiály a pracemi, dodávku předepsané malty, spárování.</t>
  </si>
  <si>
    <t>37</t>
  </si>
  <si>
    <t>327314</t>
  </si>
  <si>
    <t>ZDI OPĚRNÉ, ZÁRUBNÍ, NÁBŘEŽNÍ Z PROSTÉHO BETONU DO C25/30</t>
  </si>
  <si>
    <t>C25/30-XF3, VČ. NÁTĚRU 1xNPe + 2Na</t>
  </si>
  <si>
    <t>46,0m2*1,0m=46,000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</si>
  <si>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</si>
  <si>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38</t>
  </si>
  <si>
    <t>327365</t>
  </si>
  <si>
    <t>VÝZTUŽ ZDÍ OPĚRNÝCH, ZÁRUBNÍCH, NÁBŘEŽNÍCH Z OCELI 10505, B500B</t>
  </si>
  <si>
    <t>výztuž základu a dříku opěrné zdi: 48ks*3,2m*1,208kg/m/1000=0,186 [A]t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</si>
  <si>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</si>
  <si>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</si>
  <si>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39</t>
  </si>
  <si>
    <t>451312</t>
  </si>
  <si>
    <t>PODKLADNÍ A VÝPLŇOVÉ VRSTVY Z PROSTÉHO BETONU C12/15</t>
  </si>
  <si>
    <t>C12/15-X0</t>
  </si>
  <si>
    <t>pod základem zdi: 30,2m2*0,1m=3,020 [A]m3 
pod drenážní trubkou: 1,2m2*(16,0m+24,5m)+0,72m2*12,0m=57,240 [B]m3 
Celkem: A+B=60,260 [C]m3</t>
  </si>
  <si>
    <t>40</t>
  </si>
  <si>
    <t>451314</t>
  </si>
  <si>
    <t>PODKLADNÍ A VÝPLŇOVÉ VRSTVY Z PROSTÉHO BETONU C25/30</t>
  </si>
  <si>
    <t>C25/30-XF3, TL. 150 MM</t>
  </si>
  <si>
    <t>podkladní beton pod odlážděním: 1,2m2*0,15m=0,180 [A]m3</t>
  </si>
  <si>
    <t>41</t>
  </si>
  <si>
    <t>45157</t>
  </si>
  <si>
    <t>PODKLADNÍ A VÝPLŇOVÉ VRSTVY Z KAMENIVA TĚŽENÉHO</t>
  </si>
  <si>
    <t>ŠP podsyp pod odlážděním: 1,2m2*0,1m=0,120 [A]m3</t>
  </si>
  <si>
    <t>položka zahrnuje dodávku předepsaného kameniva, mimostaveništní a vnitrostaveništní dopravu a jeho uložení  
není-li v zadávací dokumentaci uvedeno jinak, jedná se o nakupovaný materiál</t>
  </si>
  <si>
    <t>42</t>
  </si>
  <si>
    <t>46131A</t>
  </si>
  <si>
    <t>PATKY Z PROSTÉHO BETONU C20/25</t>
  </si>
  <si>
    <t>C20/25-XF3</t>
  </si>
  <si>
    <t>betonová patka pro rychlostník: 0,6m*0,6m*0,8m=0,288 [A]m3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</si>
  <si>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</si>
  <si>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43</t>
  </si>
  <si>
    <t>465512</t>
  </si>
  <si>
    <t>DLAŽBY Z LOMOVÉHO KAMENE NA MC</t>
  </si>
  <si>
    <t>TL. 250 MM</t>
  </si>
  <si>
    <t>odláždění za římsou: 1,2m2*0,25m=0,300 [A]m3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</si>
  <si>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</si>
  <si>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</si>
  <si>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44</t>
  </si>
  <si>
    <t>56333</t>
  </si>
  <si>
    <t>VOZOVKOVÉ VRSTVY ZE ŠTĚRKODRTI TL. DO 150MM</t>
  </si>
  <si>
    <t>ŠD, A TL. 150 MM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</si>
  <si>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</si>
  <si>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45</t>
  </si>
  <si>
    <t>56334</t>
  </si>
  <si>
    <t>VOZOVKOVÉ VRSTVY ZE ŠTĚRKODRTI TL. DO 200MM</t>
  </si>
  <si>
    <t>ŠD, A TL. MIN. 150 MM</t>
  </si>
  <si>
    <t>46</t>
  </si>
  <si>
    <t>56960</t>
  </si>
  <si>
    <t>ZPEVNĚNÍ KRAJNIC Z RECYKLOVANÉHO MATERIÁLU</t>
  </si>
  <si>
    <t>R- MATERIÁL ZE STAVBY</t>
  </si>
  <si>
    <t>0,5m*5,0m*0,1m=0,250 [A]m3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</si>
  <si>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</si>
  <si>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47</t>
  </si>
  <si>
    <t>572123</t>
  </si>
  <si>
    <t>INFILTRAČNÍ POSTŘIK Z EMULZE DO 1,0KG/M2</t>
  </si>
  <si>
    <t>PI-C 0,8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</si>
  <si>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</si>
  <si>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48</t>
  </si>
  <si>
    <t>572213</t>
  </si>
  <si>
    <t>SPOJOVACÍ POSTŘIK Z EMULZE DO 0,5KG/M2</t>
  </si>
  <si>
    <t>PS-C 0,3 KG/M2</t>
  </si>
  <si>
    <t>digitálně odměřeno ze situace: 243,2m2=243,200 [A]m2</t>
  </si>
  <si>
    <t>49</t>
  </si>
  <si>
    <t>574A33</t>
  </si>
  <si>
    <t>ASFALTOVÝ BETON PRO OBRUSNÉ VRSTVY ACO 11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</si>
  <si>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</si>
  <si>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50</t>
  </si>
  <si>
    <t>574E66</t>
  </si>
  <si>
    <t>ASFALTOVÝ BETON PRO PODKLADNÍ VRSTVY ACP 16+, 16S TL. 70MM</t>
  </si>
  <si>
    <t>ACP 16+</t>
  </si>
  <si>
    <t>Úpravy povrchů, podlahy, výplně otvorů</t>
  </si>
  <si>
    <t>51</t>
  </si>
  <si>
    <t>62745</t>
  </si>
  <si>
    <t>SPÁROVÁNÍ STARÉHO ZDIVA CEMENTOVOU MALTOU</t>
  </si>
  <si>
    <t>20,0m2+27,0m2=47,000 [A]m2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</si>
  <si>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</si>
  <si>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Přidružená stavební výroba</t>
  </si>
  <si>
    <t>52</t>
  </si>
  <si>
    <t>711509</t>
  </si>
  <si>
    <t>OCHRANA IZOLACE NA POVRCHU TEXTILIÍ</t>
  </si>
  <si>
    <t>GEOTEXTILIE MIN. 600 G/M2</t>
  </si>
  <si>
    <t>na rubu stávající zdi a pod drenáží: 2,0m*(16,0m+24,5m)=81,000 [A]m2 
na rubu nové zdi a pod drenáží: 4,6m*12,0m=55,200 [B]m2 
v líci nové zdi: 1,6m*12,0m=19,200 [C]m2 
Celkem: A+B+C=155,400 [D]m2</t>
  </si>
  <si>
    <t>položka zahrnuje: 
- dodání  předepsaného ochranného materiálu 
- zřízení ochrany izolace</t>
  </si>
  <si>
    <t>53</t>
  </si>
  <si>
    <t>78382</t>
  </si>
  <si>
    <t>NÁTĚRY BETON KONSTR TYP S2 (OS-B)</t>
  </si>
  <si>
    <t>HYDROFOBNÍ NÁTĚR S ODOLNOSTÍ PROTI SOLÍM</t>
  </si>
  <si>
    <t>římsa: (0,25m+0,5m+0,55m+0,15m)*52,5m=76,125 [A]m2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</si>
  <si>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</si>
  <si>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Potrubí</t>
  </si>
  <si>
    <t>54</t>
  </si>
  <si>
    <t>87433.a</t>
  </si>
  <si>
    <t>POTRUBÍ Z TRUB PLASTOVÝCH ODPADNÍCH DN DO 150MM</t>
  </si>
  <si>
    <t>PLNÁ TRUBKA PVC DN 150 MM, VČETNĚ ZAÚSTĚNÍ DO STÁVAJÍCÍ VPUSTI</t>
  </si>
  <si>
    <t>potrubí z nové uliční vpusti do stávající vpusti: 3,7m=3,700 [A]m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</si>
  <si>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</si>
  <si>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55</t>
  </si>
  <si>
    <t>87433.b</t>
  </si>
  <si>
    <t>PLNÁ TRUBKA PVC DN 150 MM</t>
  </si>
  <si>
    <t>vyústění drenáže: 1,3m*(8ks+6ks)=18,200 [A]m</t>
  </si>
  <si>
    <t>56</t>
  </si>
  <si>
    <t>87533</t>
  </si>
  <si>
    <t>POTRUBÍ DREN Z TRUB PLAST DN DO 150MM</t>
  </si>
  <si>
    <t>POLODĚROVANÁ TRUBKA HDPE DN 150 MM, VČ. ZAÚSTĚNÍ DO ULIČNÍ VPUSTI</t>
  </si>
  <si>
    <t>podélná drenáž: 50,0m=50,000 [A]m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</si>
  <si>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</si>
  <si>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57</t>
  </si>
  <si>
    <t>89712</t>
  </si>
  <si>
    <t>VPUSŤ KANALIZAČNÍ ULIČNÍ KOMPLETNÍ Z BETONOVÝCH DÍLCŮ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</si>
  <si>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</si>
  <si>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Ostatní konstrukce a práce</t>
  </si>
  <si>
    <t>58</t>
  </si>
  <si>
    <t>9112B1</t>
  </si>
  <si>
    <t>ZÁBRADLÍ MOSTNÍ SE SVISLOU VÝPLNÍ - DODÁVKA A MONTÁŽ</t>
  </si>
  <si>
    <t>ZÁBRADLÍ MĚSTSKÉHO TYPU VÝŠKY 1,1 M, DODATEČNĚ KOTVENÉ</t>
  </si>
  <si>
    <t>52,41m=52,410 [A]m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</si>
  <si>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</si>
  <si>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59</t>
  </si>
  <si>
    <t>91356</t>
  </si>
  <si>
    <t>R</t>
  </si>
  <si>
    <t>LETOPOČET VÝSTAVBY</t>
  </si>
  <si>
    <t>GUMOVÁ MATRICE PRO VYZNAČENÍ LETOPOČTU</t>
  </si>
  <si>
    <t>-  všechny potřebné pomůcky, stroje, nářadí a pomocný materiál</t>
  </si>
  <si>
    <t>60</t>
  </si>
  <si>
    <t>917212</t>
  </si>
  <si>
    <t>ZÁHONOVÉ OBRUBY Z BETONOVÝCH OBRUBNÍKŮ ŠÍŘ 80MM</t>
  </si>
  <si>
    <t>OBRUBA 80/250/1000 MM, VČETNĚ BET. LOŽE C12/15-X0, TL. 150 MM S OBOUSTRANNOU BET. OPĚROU</t>
  </si>
  <si>
    <t>3,1m=3,100 [A]m</t>
  </si>
  <si>
    <t>Položka zahrnuje:  
dodání a pokládku betonových obrubníků o rozměrech předepsaných zadávací dokumentací  
betonové lože i boční betonovou opěrku.</t>
  </si>
  <si>
    <t>61</t>
  </si>
  <si>
    <t>917224</t>
  </si>
  <si>
    <t>SILNIČNÍ A CHODNÍKOVÉ OBRUBY Z BETONOVÝCH OBRUBNÍKŮ ŠÍŘ 150MM</t>
  </si>
  <si>
    <t>OBRUBA 150/250/1000 MM, VČETNĚ BET. LOŽE C12/15-X0, TL. 150 MM S OBOUSTRANNOU BET. OPĚROU 
S NÁBĚHEM DO VÝŠKY ŘÍMSY</t>
  </si>
  <si>
    <t>2,0m=2,000 [A]m</t>
  </si>
  <si>
    <t>Položka zahrnuje: 
dodání a pokládku betonových obrubníků o rozměrech předepsaných zadávací dokumentací 
betonové lože i boční betonovou opěrku.</t>
  </si>
  <si>
    <t>62</t>
  </si>
  <si>
    <t>919111</t>
  </si>
  <si>
    <t>ŘEZÁNÍ ASFALTOVÉHO KRYTU VOZOVEK TL DO 50MM</t>
  </si>
  <si>
    <t>TL. 40 MM</t>
  </si>
  <si>
    <t>pro zálivku podél římsy: 52,5m=52,500 [A]m 
pro zálivku podél obrubníků: 2,0m=2,000 [B]m 
Celkem: A+B=54,500 [C]m</t>
  </si>
  <si>
    <t>položka zahrnuje řezání vozovkové vrstvy v předepsané tloušťce, včetně spotřeby vody</t>
  </si>
  <si>
    <t>63</t>
  </si>
  <si>
    <t>919112</t>
  </si>
  <si>
    <t>ŘEZÁNÍ ASFALTOVÉHO KRYTU VOZOVEK TL DO 100MM</t>
  </si>
  <si>
    <t>oddělující řez ve stávající vozovce: 4,4m+3,6m=8,000 [A]m</t>
  </si>
  <si>
    <t>64</t>
  </si>
  <si>
    <t>923341</t>
  </si>
  <si>
    <t>RYCHLOSTNÍK N - TABULE</t>
  </si>
  <si>
    <t>DEMONTÁŽ A ZPĚTNÁ MONTÁŽ VČ. SLOUPKU</t>
  </si>
  <si>
    <t>1. Položka obsahuje:  
 – dodávku a montáž návěsti v příslušném provedení na sloupek, popř. jinou podpůrnou konstrukci včetně upevňovacího a pomocného materiálu  
 – protikorozní úpravu, není-li tato provedena již z výroby nebo daná vlastnostmi použitého materiálu  
 – odrazky nebo retroreflexní fólie  
2. Položka neobsahuje:  
 – nosnou konstrukci, např. sloupek, konzolu apod. včetně základu a zemních prácí  
3. Způsob měření:  
Udává se počet kusů kompletní konstrukce nebo práce.</t>
  </si>
  <si>
    <t>65</t>
  </si>
  <si>
    <t>931182</t>
  </si>
  <si>
    <t>VÝPLŇ DILATAČNÍCH SPAR Z POLYSTYRENU TL 20MM</t>
  </si>
  <si>
    <t>dil. spára na začátku zdi: 0,5m2=0,500 [A]m2 
dil. spára mezi novou a stávající konstrukcí: 4,0m2+5,0m2=9,000 [B]m2 
Celkem: A+B=9,500 [C]m2</t>
  </si>
  <si>
    <t>položka zahrnuje dodávku a osazení předepsaného materiálu, očištění ploch spáry před úpravou, očištění okolí spáry po úpravě</t>
  </si>
  <si>
    <t>66</t>
  </si>
  <si>
    <t>931326</t>
  </si>
  <si>
    <t>TĚSNĚNÍ DILATAČ SPAR ASF ZÁLIVKOU MODIFIK PRŮŘ DO 800MM2</t>
  </si>
  <si>
    <t>ROZMĚR 20 X 40 MM</t>
  </si>
  <si>
    <t>těsnění spáry mezi novou a stávající vozovkou: 4,4m+3,6m=8,000 [A]m 
těsnění spáry podél říms: 52,5m=52,500 [C]m 
Celkem: A+C=60,500 [D]m</t>
  </si>
  <si>
    <t>položka zahrnuje dodávku a osazení předepsaného materiálu, očištění ploch spáry před úpravou, očištění okolí spáry po úpravě 
nezahrnuje těsnící profil</t>
  </si>
  <si>
    <t>67</t>
  </si>
  <si>
    <t>931333</t>
  </si>
  <si>
    <t>TĚSNĚNÍ DILATAČNÍCH SPAR POLYURETANOVÝM TMELEM PRŮŘEZU DO 300MM2</t>
  </si>
  <si>
    <t>ROZMĚR 20 X 15 MM, VČETNĚ PENETRAČNÍHO NÁTĚRU PRO ZVÝŠENÍ PŘILNAVOSTI TMELU</t>
  </si>
  <si>
    <t>dil. spára na začátku zdi: 2,0m=2,000 [A]m 
dil. spára mezi novou a stávající konstrukcí: 4,5m+5,5m=10,000 [B]m 
Celkem: A+B=12,000 [C]m</t>
  </si>
  <si>
    <t>68</t>
  </si>
  <si>
    <t>93135</t>
  </si>
  <si>
    <t>TĚSNĚNÍ DILATAČ SPAR PRYŽ PÁSKOU NEBO KRUH PROFILEM</t>
  </si>
  <si>
    <t>předtěsnění zálivky v krytu vozovky podél římsy: 52,5m=52,500 [A]m</t>
  </si>
  <si>
    <t>69</t>
  </si>
  <si>
    <t>93650</t>
  </si>
  <si>
    <t>DROBNÉ DOPLŇK KONSTR KOVOVÉ</t>
  </si>
  <si>
    <t>KG</t>
  </si>
  <si>
    <t>D 16 MM</t>
  </si>
  <si>
    <t>spřahující trny římsy a dříku opěrné zdi: 
134ks*1,05m*1,578kg/m=222,025 [A]kg 
40ks*1,8m*1,578kg/m=113,616 [B]kg 
Celkem: A+B=335,641 [C]kg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</si>
  <si>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</si>
  <si>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70</t>
  </si>
  <si>
    <t>938443</t>
  </si>
  <si>
    <t>OČIŠTĚNÍ ZDIVA OTRYSKÁNÍM TLAKOVOU VODOU DO 1000 BARŮ</t>
  </si>
  <si>
    <t>DO 800 BAR</t>
  </si>
  <si>
    <t>položka zahrnuje očištění předepsaným způsobem včetně odklizení vzniklého odpadu</t>
  </si>
  <si>
    <t>71</t>
  </si>
  <si>
    <t>96615</t>
  </si>
  <si>
    <t>BOURÁNÍ KONSTRUKCÍ Z PROSTÉHO BETONU</t>
  </si>
  <si>
    <t>VČETNĚ ODVOZU DO RECYKLAČNÍHO STŘEDISKA, POPLATEK UVEDEN V POLOŽCE 014102.c</t>
  </si>
  <si>
    <t>stáv. bet. římsa: 0,2m*0,3m*52,4m=3,144 [A]m3 
stáv. bet. sloupek zábradlí: 0,3m*0,3m*1,2m*14ks=1,512 [B]m3 
Celkem: A+B=4,656 [C]m3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</si>
  <si>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</si>
  <si>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72</t>
  </si>
  <si>
    <t>96618</t>
  </si>
  <si>
    <t>BOURÁNÍ KONSTRUKCÍ KOVOVÝCH</t>
  </si>
  <si>
    <t>VČETNĚ ODVOZU DO SBĚRNÉHO DVORA</t>
  </si>
  <si>
    <t>odstranění zábradlí: 49,0m*7,38kg/m/1000=0,362 [A]t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</si>
  <si>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</si>
  <si>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73</t>
  </si>
  <si>
    <t>96713</t>
  </si>
  <si>
    <t>VYBOURÁNÍ ČÁSTÍ KONSTRUKCÍ KAMENNÝCH NA MC</t>
  </si>
  <si>
    <t>VČETNĚ ODVOZU DO RECYKLAČNÍHO STŘEDISKA, POPLATEK UVEDEN V POLOŽCE 014102.d</t>
  </si>
  <si>
    <t>ubourání stáv. zdi:  
začátek: 0,5m2*0,8m=0,400 [A]m3 
střední část: 27,5m2*1,0m=27,500 [B]m3 
konec: 16,0m2*0,8m=12,800 [C]m3 
Celkem: A+B+C=40,700 [D]m3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</si>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</sst>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35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9"/>
  <sheetViews>
    <sheetView tabSelected="1" zoomScalePageLayoutView="0" workbookViewId="0" topLeftCell="A1">
      <pane ySplit="7" topLeftCell="A113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11</v>
      </c>
    </row>
    <row r="2" spans="2:16" ht="24.75" customHeight="1">
      <c r="B2" s="1"/>
      <c r="C2" s="1"/>
      <c r="D2" s="1"/>
      <c r="E2" s="2" t="s">
        <v>2</v>
      </c>
      <c r="F2" s="1"/>
      <c r="G2" s="1"/>
      <c r="H2" s="5"/>
      <c r="I2" s="5"/>
      <c r="O2">
        <f>0+O8+O57+O118+O143+O164+O185+O214+O219+O228+O245</f>
        <v>0</v>
      </c>
      <c r="P2" t="s">
        <v>11</v>
      </c>
    </row>
    <row r="3" spans="1:16" ht="15" customHeight="1">
      <c r="A3" t="s">
        <v>1</v>
      </c>
      <c r="B3" s="6" t="s">
        <v>3</v>
      </c>
      <c r="C3" s="29" t="s">
        <v>4</v>
      </c>
      <c r="D3" s="30"/>
      <c r="E3" s="7" t="s">
        <v>5</v>
      </c>
      <c r="F3" s="1"/>
      <c r="G3" s="4"/>
      <c r="H3" s="3" t="s">
        <v>13</v>
      </c>
      <c r="I3" s="28">
        <f>0+I8+I57+I118+I143+I164+I185+I214+I219+I228+I245</f>
        <v>0</v>
      </c>
      <c r="O3" t="s">
        <v>8</v>
      </c>
      <c r="P3" t="s">
        <v>12</v>
      </c>
    </row>
    <row r="4" spans="1:16" ht="15" customHeight="1">
      <c r="A4" t="s">
        <v>6</v>
      </c>
      <c r="B4" s="9" t="s">
        <v>7</v>
      </c>
      <c r="C4" s="31" t="s">
        <v>13</v>
      </c>
      <c r="D4" s="32"/>
      <c r="E4" s="10" t="s">
        <v>14</v>
      </c>
      <c r="F4" s="5"/>
      <c r="G4" s="5"/>
      <c r="H4" s="11"/>
      <c r="I4" s="11"/>
      <c r="O4" t="s">
        <v>9</v>
      </c>
      <c r="P4" t="s">
        <v>12</v>
      </c>
    </row>
    <row r="5" spans="1:16" ht="12.75" customHeight="1">
      <c r="A5" s="33" t="s">
        <v>15</v>
      </c>
      <c r="B5" s="33" t="s">
        <v>17</v>
      </c>
      <c r="C5" s="33" t="s">
        <v>19</v>
      </c>
      <c r="D5" s="33" t="s">
        <v>20</v>
      </c>
      <c r="E5" s="33" t="s">
        <v>21</v>
      </c>
      <c r="F5" s="33" t="s">
        <v>23</v>
      </c>
      <c r="G5" s="33" t="s">
        <v>25</v>
      </c>
      <c r="H5" s="33" t="s">
        <v>27</v>
      </c>
      <c r="I5" s="33"/>
      <c r="O5" t="s">
        <v>10</v>
      </c>
      <c r="P5" t="s">
        <v>12</v>
      </c>
    </row>
    <row r="6" spans="1:9" ht="12.75" customHeight="1">
      <c r="A6" s="33"/>
      <c r="B6" s="33"/>
      <c r="C6" s="33"/>
      <c r="D6" s="33"/>
      <c r="E6" s="33"/>
      <c r="F6" s="33"/>
      <c r="G6" s="33"/>
      <c r="H6" s="8" t="s">
        <v>28</v>
      </c>
      <c r="I6" s="8" t="s">
        <v>30</v>
      </c>
    </row>
    <row r="7" spans="1:9" ht="12.75" customHeight="1">
      <c r="A7" s="8" t="s">
        <v>16</v>
      </c>
      <c r="B7" s="8" t="s">
        <v>18</v>
      </c>
      <c r="C7" s="8" t="s">
        <v>12</v>
      </c>
      <c r="D7" s="8" t="s">
        <v>11</v>
      </c>
      <c r="E7" s="8" t="s">
        <v>22</v>
      </c>
      <c r="F7" s="8" t="s">
        <v>24</v>
      </c>
      <c r="G7" s="8" t="s">
        <v>26</v>
      </c>
      <c r="H7" s="8" t="s">
        <v>29</v>
      </c>
      <c r="I7" s="8" t="s">
        <v>31</v>
      </c>
    </row>
    <row r="8" spans="1:18" ht="12.75" customHeight="1">
      <c r="A8" s="11" t="s">
        <v>32</v>
      </c>
      <c r="B8" s="11"/>
      <c r="C8" s="13" t="s">
        <v>16</v>
      </c>
      <c r="D8" s="11"/>
      <c r="E8" s="14" t="s">
        <v>33</v>
      </c>
      <c r="F8" s="11"/>
      <c r="G8" s="11"/>
      <c r="H8" s="11"/>
      <c r="I8" s="15">
        <f>0+Q8</f>
        <v>0</v>
      </c>
      <c r="O8">
        <f>0+R8</f>
        <v>0</v>
      </c>
      <c r="Q8">
        <f>0+I9+I13+I17+I21+I25+I29+I33+I37+I41+I45+I49+I53</f>
        <v>0</v>
      </c>
      <c r="R8">
        <f>0+O9+O13+O17+O21+O25+O29+O33+O37+O41+O45+O49+O53</f>
        <v>0</v>
      </c>
    </row>
    <row r="9" spans="1:16" ht="12.75">
      <c r="A9" s="12" t="s">
        <v>34</v>
      </c>
      <c r="B9" s="16" t="s">
        <v>18</v>
      </c>
      <c r="C9" s="16" t="s">
        <v>35</v>
      </c>
      <c r="D9" s="12" t="s">
        <v>36</v>
      </c>
      <c r="E9" s="17" t="s">
        <v>37</v>
      </c>
      <c r="F9" s="18" t="s">
        <v>38</v>
      </c>
      <c r="G9" s="19">
        <v>313.727</v>
      </c>
      <c r="H9" s="20">
        <v>0</v>
      </c>
      <c r="I9" s="21">
        <f>ROUND(ROUND(H9,2)*ROUND(G9,3),2)</f>
        <v>0</v>
      </c>
      <c r="O9">
        <f>(I9*21)/100</f>
        <v>0</v>
      </c>
      <c r="P9" t="s">
        <v>12</v>
      </c>
    </row>
    <row r="10" spans="1:5" ht="12.75">
      <c r="A10" s="22" t="s">
        <v>39</v>
      </c>
      <c r="E10" s="23" t="s">
        <v>40</v>
      </c>
    </row>
    <row r="11" spans="1:5" ht="12.75">
      <c r="A11" s="24" t="s">
        <v>41</v>
      </c>
      <c r="E11" s="25" t="s">
        <v>42</v>
      </c>
    </row>
    <row r="12" spans="1:5" ht="12.75">
      <c r="A12" t="s">
        <v>43</v>
      </c>
      <c r="E12" s="23" t="s">
        <v>36</v>
      </c>
    </row>
    <row r="13" spans="1:16" ht="12.75">
      <c r="A13" s="12" t="s">
        <v>34</v>
      </c>
      <c r="B13" s="16" t="s">
        <v>12</v>
      </c>
      <c r="C13" s="16" t="s">
        <v>44</v>
      </c>
      <c r="D13" s="12" t="s">
        <v>36</v>
      </c>
      <c r="E13" s="17" t="s">
        <v>37</v>
      </c>
      <c r="F13" s="18" t="s">
        <v>38</v>
      </c>
      <c r="G13" s="19">
        <v>105.072</v>
      </c>
      <c r="H13" s="20">
        <v>0</v>
      </c>
      <c r="I13" s="21">
        <f>ROUND(ROUND(H13,2)*ROUND(G13,3),2)</f>
        <v>0</v>
      </c>
      <c r="O13">
        <f>(I13*21)/100</f>
        <v>0</v>
      </c>
      <c r="P13" t="s">
        <v>12</v>
      </c>
    </row>
    <row r="14" spans="1:5" ht="12.75">
      <c r="A14" s="22" t="s">
        <v>39</v>
      </c>
      <c r="E14" s="23" t="s">
        <v>45</v>
      </c>
    </row>
    <row r="15" spans="1:5" ht="12.75">
      <c r="A15" s="24" t="s">
        <v>41</v>
      </c>
      <c r="E15" s="25" t="s">
        <v>46</v>
      </c>
    </row>
    <row r="16" spans="1:5" ht="12.75">
      <c r="A16" t="s">
        <v>43</v>
      </c>
      <c r="E16" s="23" t="s">
        <v>36</v>
      </c>
    </row>
    <row r="17" spans="1:16" ht="12.75">
      <c r="A17" s="12" t="s">
        <v>34</v>
      </c>
      <c r="B17" s="16" t="s">
        <v>11</v>
      </c>
      <c r="C17" s="16" t="s">
        <v>47</v>
      </c>
      <c r="D17" s="12" t="s">
        <v>36</v>
      </c>
      <c r="E17" s="17" t="s">
        <v>37</v>
      </c>
      <c r="F17" s="18" t="s">
        <v>38</v>
      </c>
      <c r="G17" s="19">
        <v>11.174</v>
      </c>
      <c r="H17" s="20">
        <v>0</v>
      </c>
      <c r="I17" s="21">
        <f>ROUND(ROUND(H17,2)*ROUND(G17,3),2)</f>
        <v>0</v>
      </c>
      <c r="O17">
        <f>(I17*21)/100</f>
        <v>0</v>
      </c>
      <c r="P17" t="s">
        <v>12</v>
      </c>
    </row>
    <row r="18" spans="1:5" ht="12.75">
      <c r="A18" s="22" t="s">
        <v>39</v>
      </c>
      <c r="E18" s="23" t="s">
        <v>48</v>
      </c>
    </row>
    <row r="19" spans="1:5" ht="12.75">
      <c r="A19" s="24" t="s">
        <v>41</v>
      </c>
      <c r="E19" s="25" t="s">
        <v>49</v>
      </c>
    </row>
    <row r="20" spans="1:5" ht="12.75">
      <c r="A20" t="s">
        <v>43</v>
      </c>
      <c r="E20" s="23" t="s">
        <v>36</v>
      </c>
    </row>
    <row r="21" spans="1:16" ht="12.75">
      <c r="A21" s="12" t="s">
        <v>34</v>
      </c>
      <c r="B21" s="16" t="s">
        <v>22</v>
      </c>
      <c r="C21" s="16" t="s">
        <v>50</v>
      </c>
      <c r="D21" s="12" t="s">
        <v>36</v>
      </c>
      <c r="E21" s="17" t="s">
        <v>37</v>
      </c>
      <c r="F21" s="18" t="s">
        <v>38</v>
      </c>
      <c r="G21" s="19">
        <v>101.75</v>
      </c>
      <c r="H21" s="20">
        <v>0</v>
      </c>
      <c r="I21" s="21">
        <f>ROUND(ROUND(H21,2)*ROUND(G21,3),2)</f>
        <v>0</v>
      </c>
      <c r="O21">
        <f>(I21*21)/100</f>
        <v>0</v>
      </c>
      <c r="P21" t="s">
        <v>12</v>
      </c>
    </row>
    <row r="22" spans="1:5" ht="12.75">
      <c r="A22" s="22" t="s">
        <v>39</v>
      </c>
      <c r="E22" s="23" t="s">
        <v>51</v>
      </c>
    </row>
    <row r="23" spans="1:5" ht="12.75">
      <c r="A23" s="24" t="s">
        <v>41</v>
      </c>
      <c r="E23" s="25" t="s">
        <v>52</v>
      </c>
    </row>
    <row r="24" spans="1:5" ht="25.5">
      <c r="A24" t="s">
        <v>43</v>
      </c>
      <c r="E24" s="23" t="s">
        <v>53</v>
      </c>
    </row>
    <row r="25" spans="1:16" ht="12.75">
      <c r="A25" s="12" t="s">
        <v>34</v>
      </c>
      <c r="B25" s="16" t="s">
        <v>24</v>
      </c>
      <c r="C25" s="16" t="s">
        <v>54</v>
      </c>
      <c r="D25" s="12" t="s">
        <v>36</v>
      </c>
      <c r="E25" s="17" t="s">
        <v>55</v>
      </c>
      <c r="F25" s="18" t="s">
        <v>56</v>
      </c>
      <c r="G25" s="19">
        <v>78</v>
      </c>
      <c r="H25" s="20">
        <v>0</v>
      </c>
      <c r="I25" s="21">
        <f>ROUND(ROUND(H25,2)*ROUND(G25,3),2)</f>
        <v>0</v>
      </c>
      <c r="O25">
        <f>(I25*21)/100</f>
        <v>0</v>
      </c>
      <c r="P25" t="s">
        <v>12</v>
      </c>
    </row>
    <row r="26" spans="1:5" ht="12.75">
      <c r="A26" s="22" t="s">
        <v>39</v>
      </c>
      <c r="E26" s="23" t="s">
        <v>36</v>
      </c>
    </row>
    <row r="27" spans="1:5" ht="12.75">
      <c r="A27" s="24" t="s">
        <v>41</v>
      </c>
      <c r="E27" s="25" t="s">
        <v>57</v>
      </c>
    </row>
    <row r="28" spans="1:5" ht="25.5">
      <c r="A28" t="s">
        <v>43</v>
      </c>
      <c r="E28" s="23" t="s">
        <v>58</v>
      </c>
    </row>
    <row r="29" spans="1:16" ht="12.75">
      <c r="A29" s="12" t="s">
        <v>34</v>
      </c>
      <c r="B29" s="16" t="s">
        <v>26</v>
      </c>
      <c r="C29" s="16" t="s">
        <v>59</v>
      </c>
      <c r="D29" s="12" t="s">
        <v>36</v>
      </c>
      <c r="E29" s="17" t="s">
        <v>60</v>
      </c>
      <c r="F29" s="18" t="s">
        <v>56</v>
      </c>
      <c r="G29" s="19">
        <v>2.544</v>
      </c>
      <c r="H29" s="20">
        <v>0</v>
      </c>
      <c r="I29" s="21">
        <f>ROUND(ROUND(H29,2)*ROUND(G29,3),2)</f>
        <v>0</v>
      </c>
      <c r="O29">
        <f>(I29*21)/100</f>
        <v>0</v>
      </c>
      <c r="P29" t="s">
        <v>12</v>
      </c>
    </row>
    <row r="30" spans="1:5" ht="12.75">
      <c r="A30" s="22" t="s">
        <v>39</v>
      </c>
      <c r="E30" s="23" t="s">
        <v>36</v>
      </c>
    </row>
    <row r="31" spans="1:5" ht="12.75">
      <c r="A31" s="24" t="s">
        <v>41</v>
      </c>
      <c r="E31" s="25" t="s">
        <v>61</v>
      </c>
    </row>
    <row r="32" spans="1:5" ht="25.5">
      <c r="A32" t="s">
        <v>43</v>
      </c>
      <c r="E32" s="23" t="s">
        <v>58</v>
      </c>
    </row>
    <row r="33" spans="1:16" ht="12.75">
      <c r="A33" s="12" t="s">
        <v>34</v>
      </c>
      <c r="B33" s="16" t="s">
        <v>62</v>
      </c>
      <c r="C33" s="16" t="s">
        <v>63</v>
      </c>
      <c r="D33" s="12" t="s">
        <v>36</v>
      </c>
      <c r="E33" s="17" t="s">
        <v>64</v>
      </c>
      <c r="F33" s="18" t="s">
        <v>65</v>
      </c>
      <c r="G33" s="19">
        <v>1</v>
      </c>
      <c r="H33" s="20">
        <v>0</v>
      </c>
      <c r="I33" s="21">
        <f>ROUND(ROUND(H33,2)*ROUND(G33,3),2)</f>
        <v>0</v>
      </c>
      <c r="O33">
        <f>(I33*21)/100</f>
        <v>0</v>
      </c>
      <c r="P33" t="s">
        <v>12</v>
      </c>
    </row>
    <row r="34" spans="1:5" ht="25.5">
      <c r="A34" s="22" t="s">
        <v>39</v>
      </c>
      <c r="E34" s="23" t="s">
        <v>66</v>
      </c>
    </row>
    <row r="35" spans="1:5" ht="12.75">
      <c r="A35" s="24" t="s">
        <v>41</v>
      </c>
      <c r="E35" s="25" t="s">
        <v>36</v>
      </c>
    </row>
    <row r="36" spans="1:5" ht="12.75">
      <c r="A36" t="s">
        <v>43</v>
      </c>
      <c r="E36" s="23" t="s">
        <v>67</v>
      </c>
    </row>
    <row r="37" spans="1:16" ht="12.75">
      <c r="A37" s="12" t="s">
        <v>34</v>
      </c>
      <c r="B37" s="16" t="s">
        <v>68</v>
      </c>
      <c r="C37" s="16" t="s">
        <v>69</v>
      </c>
      <c r="D37" s="12" t="s">
        <v>36</v>
      </c>
      <c r="E37" s="17" t="s">
        <v>70</v>
      </c>
      <c r="F37" s="18" t="s">
        <v>71</v>
      </c>
      <c r="G37" s="19">
        <v>330</v>
      </c>
      <c r="H37" s="20">
        <v>0</v>
      </c>
      <c r="I37" s="21">
        <f>ROUND(ROUND(H37,2)*ROUND(G37,3),2)</f>
        <v>0</v>
      </c>
      <c r="O37">
        <f>(I37*21)/100</f>
        <v>0</v>
      </c>
      <c r="P37" t="s">
        <v>12</v>
      </c>
    </row>
    <row r="38" spans="1:5" ht="12.75">
      <c r="A38" s="22" t="s">
        <v>39</v>
      </c>
      <c r="E38" s="23" t="s">
        <v>72</v>
      </c>
    </row>
    <row r="39" spans="1:5" ht="12.75">
      <c r="A39" s="24" t="s">
        <v>41</v>
      </c>
      <c r="E39" s="25" t="s">
        <v>73</v>
      </c>
    </row>
    <row r="40" spans="1:5" ht="25.5">
      <c r="A40" t="s">
        <v>43</v>
      </c>
      <c r="E40" s="23" t="s">
        <v>74</v>
      </c>
    </row>
    <row r="41" spans="1:16" ht="12.75">
      <c r="A41" s="12" t="s">
        <v>34</v>
      </c>
      <c r="B41" s="16" t="s">
        <v>29</v>
      </c>
      <c r="C41" s="16" t="s">
        <v>75</v>
      </c>
      <c r="D41" s="12" t="s">
        <v>36</v>
      </c>
      <c r="E41" s="17" t="s">
        <v>76</v>
      </c>
      <c r="F41" s="18" t="s">
        <v>65</v>
      </c>
      <c r="G41" s="19">
        <v>1</v>
      </c>
      <c r="H41" s="20">
        <v>0</v>
      </c>
      <c r="I41" s="21">
        <f>ROUND(ROUND(H41,2)*ROUND(G41,3),2)</f>
        <v>0</v>
      </c>
      <c r="O41">
        <f>(I41*21)/100</f>
        <v>0</v>
      </c>
      <c r="P41" t="s">
        <v>12</v>
      </c>
    </row>
    <row r="42" spans="1:5" ht="12.75">
      <c r="A42" s="22" t="s">
        <v>39</v>
      </c>
      <c r="E42" s="23" t="s">
        <v>77</v>
      </c>
    </row>
    <row r="43" spans="1:5" ht="12.75">
      <c r="A43" s="24" t="s">
        <v>41</v>
      </c>
      <c r="E43" s="25" t="s">
        <v>36</v>
      </c>
    </row>
    <row r="44" spans="1:5" ht="12.75">
      <c r="A44" t="s">
        <v>43</v>
      </c>
      <c r="E44" s="23" t="s">
        <v>67</v>
      </c>
    </row>
    <row r="45" spans="1:16" ht="12.75">
      <c r="A45" s="12" t="s">
        <v>34</v>
      </c>
      <c r="B45" s="16" t="s">
        <v>31</v>
      </c>
      <c r="C45" s="16" t="s">
        <v>78</v>
      </c>
      <c r="D45" s="12" t="s">
        <v>36</v>
      </c>
      <c r="E45" s="17" t="s">
        <v>79</v>
      </c>
      <c r="F45" s="18" t="s">
        <v>65</v>
      </c>
      <c r="G45" s="19">
        <v>1</v>
      </c>
      <c r="H45" s="20">
        <v>0</v>
      </c>
      <c r="I45" s="21">
        <f>ROUND(ROUND(H45,2)*ROUND(G45,3),2)</f>
        <v>0</v>
      </c>
      <c r="O45">
        <f>(I45*21)/100</f>
        <v>0</v>
      </c>
      <c r="P45" t="s">
        <v>12</v>
      </c>
    </row>
    <row r="46" spans="1:5" ht="25.5">
      <c r="A46" s="22" t="s">
        <v>39</v>
      </c>
      <c r="E46" s="23" t="s">
        <v>80</v>
      </c>
    </row>
    <row r="47" spans="1:5" ht="12.75">
      <c r="A47" s="24" t="s">
        <v>41</v>
      </c>
      <c r="E47" s="25" t="s">
        <v>36</v>
      </c>
    </row>
    <row r="48" spans="1:5" ht="12.75">
      <c r="A48" t="s">
        <v>43</v>
      </c>
      <c r="E48" s="23" t="s">
        <v>81</v>
      </c>
    </row>
    <row r="49" spans="1:16" ht="12.75">
      <c r="A49" s="12" t="s">
        <v>34</v>
      </c>
      <c r="B49" s="16" t="s">
        <v>82</v>
      </c>
      <c r="C49" s="16" t="s">
        <v>83</v>
      </c>
      <c r="D49" s="12" t="s">
        <v>36</v>
      </c>
      <c r="E49" s="17" t="s">
        <v>84</v>
      </c>
      <c r="F49" s="18" t="s">
        <v>65</v>
      </c>
      <c r="G49" s="19">
        <v>1</v>
      </c>
      <c r="H49" s="20">
        <v>0</v>
      </c>
      <c r="I49" s="21">
        <f>ROUND(ROUND(H49,2)*ROUND(G49,3),2)</f>
        <v>0</v>
      </c>
      <c r="O49">
        <f>(I49*21)/100</f>
        <v>0</v>
      </c>
      <c r="P49" t="s">
        <v>12</v>
      </c>
    </row>
    <row r="50" spans="1:5" ht="12.75">
      <c r="A50" s="22" t="s">
        <v>39</v>
      </c>
      <c r="E50" s="23" t="s">
        <v>85</v>
      </c>
    </row>
    <row r="51" spans="1:5" ht="12.75">
      <c r="A51" s="24" t="s">
        <v>41</v>
      </c>
      <c r="E51" s="25" t="s">
        <v>36</v>
      </c>
    </row>
    <row r="52" spans="1:5" ht="12.75">
      <c r="A52" t="s">
        <v>43</v>
      </c>
      <c r="E52" s="23" t="s">
        <v>81</v>
      </c>
    </row>
    <row r="53" spans="1:16" ht="12.75">
      <c r="A53" s="12" t="s">
        <v>34</v>
      </c>
      <c r="B53" s="16" t="s">
        <v>86</v>
      </c>
      <c r="C53" s="16" t="s">
        <v>87</v>
      </c>
      <c r="D53" s="12" t="s">
        <v>36</v>
      </c>
      <c r="E53" s="17" t="s">
        <v>88</v>
      </c>
      <c r="F53" s="18" t="s">
        <v>65</v>
      </c>
      <c r="G53" s="19">
        <v>1</v>
      </c>
      <c r="H53" s="20">
        <v>0</v>
      </c>
      <c r="I53" s="21">
        <f>ROUND(ROUND(H53,2)*ROUND(G53,3),2)</f>
        <v>0</v>
      </c>
      <c r="O53">
        <f>(I53*21)/100</f>
        <v>0</v>
      </c>
      <c r="P53" t="s">
        <v>12</v>
      </c>
    </row>
    <row r="54" spans="1:5" ht="12.75">
      <c r="A54" s="22" t="s">
        <v>39</v>
      </c>
      <c r="E54" s="23" t="s">
        <v>89</v>
      </c>
    </row>
    <row r="55" spans="1:5" ht="12.75">
      <c r="A55" s="24" t="s">
        <v>41</v>
      </c>
      <c r="E55" s="25" t="s">
        <v>36</v>
      </c>
    </row>
    <row r="56" spans="1:5" ht="12.75">
      <c r="A56" t="s">
        <v>43</v>
      </c>
      <c r="E56" s="23" t="s">
        <v>81</v>
      </c>
    </row>
    <row r="57" spans="1:18" ht="12.75" customHeight="1">
      <c r="A57" s="5" t="s">
        <v>32</v>
      </c>
      <c r="B57" s="5"/>
      <c r="C57" s="26" t="s">
        <v>18</v>
      </c>
      <c r="D57" s="5"/>
      <c r="E57" s="14" t="s">
        <v>90</v>
      </c>
      <c r="F57" s="5"/>
      <c r="G57" s="5"/>
      <c r="H57" s="5"/>
      <c r="I57" s="27">
        <f>0+Q57</f>
        <v>0</v>
      </c>
      <c r="O57">
        <f>0+R57</f>
        <v>0</v>
      </c>
      <c r="Q57">
        <f>0+I58+I62+I66+I70+I74+I78+I82+I86+I90+I94+I98+I102+I106+I110+I114</f>
        <v>0</v>
      </c>
      <c r="R57">
        <f>0+O58+O62+O66+O70+O74+O78+O82+O86+O90+O94+O98+O102+O106+O110+O114</f>
        <v>0</v>
      </c>
    </row>
    <row r="58" spans="1:16" ht="12.75">
      <c r="A58" s="12" t="s">
        <v>34</v>
      </c>
      <c r="B58" s="16" t="s">
        <v>91</v>
      </c>
      <c r="C58" s="16" t="s">
        <v>92</v>
      </c>
      <c r="D58" s="12" t="s">
        <v>36</v>
      </c>
      <c r="E58" s="17" t="s">
        <v>93</v>
      </c>
      <c r="F58" s="18" t="s">
        <v>94</v>
      </c>
      <c r="G58" s="19">
        <v>40</v>
      </c>
      <c r="H58" s="20">
        <v>0</v>
      </c>
      <c r="I58" s="21">
        <f>ROUND(ROUND(H58,2)*ROUND(G58,3),2)</f>
        <v>0</v>
      </c>
      <c r="O58">
        <f>(I58*21)/100</f>
        <v>0</v>
      </c>
      <c r="P58" t="s">
        <v>12</v>
      </c>
    </row>
    <row r="59" spans="1:5" ht="12.75">
      <c r="A59" s="22" t="s">
        <v>39</v>
      </c>
      <c r="E59" s="23" t="s">
        <v>95</v>
      </c>
    </row>
    <row r="60" spans="1:5" ht="12.75">
      <c r="A60" s="24" t="s">
        <v>41</v>
      </c>
      <c r="E60" s="25" t="s">
        <v>96</v>
      </c>
    </row>
    <row r="61" spans="1:5" ht="38.25">
      <c r="A61" t="s">
        <v>43</v>
      </c>
      <c r="E61" s="23" t="s">
        <v>97</v>
      </c>
    </row>
    <row r="62" spans="1:16" ht="12.75">
      <c r="A62" s="12" t="s">
        <v>34</v>
      </c>
      <c r="B62" s="16" t="s">
        <v>98</v>
      </c>
      <c r="C62" s="16" t="s">
        <v>99</v>
      </c>
      <c r="D62" s="12" t="s">
        <v>36</v>
      </c>
      <c r="E62" s="17" t="s">
        <v>100</v>
      </c>
      <c r="F62" s="18" t="s">
        <v>101</v>
      </c>
      <c r="G62" s="19">
        <v>1</v>
      </c>
      <c r="H62" s="20">
        <v>0</v>
      </c>
      <c r="I62" s="21">
        <f>ROUND(ROUND(H62,2)*ROUND(G62,3),2)</f>
        <v>0</v>
      </c>
      <c r="O62">
        <f>(I62*21)/100</f>
        <v>0</v>
      </c>
      <c r="P62" t="s">
        <v>12</v>
      </c>
    </row>
    <row r="63" spans="1:5" ht="12.75">
      <c r="A63" s="22" t="s">
        <v>39</v>
      </c>
      <c r="E63" s="23" t="s">
        <v>102</v>
      </c>
    </row>
    <row r="64" spans="1:5" ht="12.75">
      <c r="A64" s="24" t="s">
        <v>41</v>
      </c>
      <c r="E64" s="25" t="s">
        <v>36</v>
      </c>
    </row>
    <row r="65" spans="1:5" ht="114.75">
      <c r="A65" t="s">
        <v>43</v>
      </c>
      <c r="E65" s="23" t="s">
        <v>103</v>
      </c>
    </row>
    <row r="66" spans="1:16" ht="25.5">
      <c r="A66" s="12" t="s">
        <v>34</v>
      </c>
      <c r="B66" s="16" t="s">
        <v>104</v>
      </c>
      <c r="C66" s="16" t="s">
        <v>105</v>
      </c>
      <c r="D66" s="12" t="s">
        <v>36</v>
      </c>
      <c r="E66" s="17" t="s">
        <v>106</v>
      </c>
      <c r="F66" s="18" t="s">
        <v>56</v>
      </c>
      <c r="G66" s="19">
        <v>47.76</v>
      </c>
      <c r="H66" s="20">
        <v>0</v>
      </c>
      <c r="I66" s="21">
        <f>ROUND(ROUND(H66,2)*ROUND(G66,3),2)</f>
        <v>0</v>
      </c>
      <c r="O66">
        <f>(I66*21)/100</f>
        <v>0</v>
      </c>
      <c r="P66" t="s">
        <v>12</v>
      </c>
    </row>
    <row r="67" spans="1:5" ht="25.5">
      <c r="A67" s="22" t="s">
        <v>39</v>
      </c>
      <c r="E67" s="23" t="s">
        <v>107</v>
      </c>
    </row>
    <row r="68" spans="1:5" ht="25.5">
      <c r="A68" s="24" t="s">
        <v>41</v>
      </c>
      <c r="E68" s="25" t="s">
        <v>108</v>
      </c>
    </row>
    <row r="69" spans="1:5" ht="63.75">
      <c r="A69" t="s">
        <v>43</v>
      </c>
      <c r="E69" s="23" t="s">
        <v>109</v>
      </c>
    </row>
    <row r="70" spans="1:16" ht="12.75">
      <c r="A70" s="12" t="s">
        <v>34</v>
      </c>
      <c r="B70" s="16" t="s">
        <v>110</v>
      </c>
      <c r="C70" s="16" t="s">
        <v>111</v>
      </c>
      <c r="D70" s="12" t="s">
        <v>36</v>
      </c>
      <c r="E70" s="17" t="s">
        <v>112</v>
      </c>
      <c r="F70" s="18" t="s">
        <v>56</v>
      </c>
      <c r="G70" s="19">
        <v>24.32</v>
      </c>
      <c r="H70" s="20">
        <v>0</v>
      </c>
      <c r="I70" s="21">
        <f>ROUND(ROUND(H70,2)*ROUND(G70,3),2)</f>
        <v>0</v>
      </c>
      <c r="O70">
        <f>(I70*21)/100</f>
        <v>0</v>
      </c>
      <c r="P70" t="s">
        <v>12</v>
      </c>
    </row>
    <row r="71" spans="1:5" ht="25.5">
      <c r="A71" s="22" t="s">
        <v>39</v>
      </c>
      <c r="E71" s="23" t="s">
        <v>113</v>
      </c>
    </row>
    <row r="72" spans="1:5" ht="12.75">
      <c r="A72" s="24" t="s">
        <v>41</v>
      </c>
      <c r="E72" s="25" t="s">
        <v>114</v>
      </c>
    </row>
    <row r="73" spans="1:5" ht="63.75">
      <c r="A73" t="s">
        <v>43</v>
      </c>
      <c r="E73" s="23" t="s">
        <v>109</v>
      </c>
    </row>
    <row r="74" spans="1:16" ht="12.75">
      <c r="A74" s="12" t="s">
        <v>34</v>
      </c>
      <c r="B74" s="16" t="s">
        <v>115</v>
      </c>
      <c r="C74" s="16" t="s">
        <v>116</v>
      </c>
      <c r="D74" s="12" t="s">
        <v>36</v>
      </c>
      <c r="E74" s="17" t="s">
        <v>117</v>
      </c>
      <c r="F74" s="18" t="s">
        <v>56</v>
      </c>
      <c r="G74" s="19">
        <v>78</v>
      </c>
      <c r="H74" s="20">
        <v>0</v>
      </c>
      <c r="I74" s="21">
        <f>ROUND(ROUND(H74,2)*ROUND(G74,3),2)</f>
        <v>0</v>
      </c>
      <c r="O74">
        <f>(I74*21)/100</f>
        <v>0</v>
      </c>
      <c r="P74" t="s">
        <v>12</v>
      </c>
    </row>
    <row r="75" spans="1:5" ht="12.75">
      <c r="A75" s="22" t="s">
        <v>39</v>
      </c>
      <c r="E75" s="23" t="s">
        <v>36</v>
      </c>
    </row>
    <row r="76" spans="1:5" ht="25.5">
      <c r="A76" s="24" t="s">
        <v>41</v>
      </c>
      <c r="E76" s="25" t="s">
        <v>118</v>
      </c>
    </row>
    <row r="77" spans="1:5" ht="306">
      <c r="A77" t="s">
        <v>43</v>
      </c>
      <c r="E77" s="23" t="s">
        <v>119</v>
      </c>
    </row>
    <row r="78" spans="1:16" ht="12.75">
      <c r="A78" s="12" t="s">
        <v>34</v>
      </c>
      <c r="B78" s="16" t="s">
        <v>120</v>
      </c>
      <c r="C78" s="16" t="s">
        <v>121</v>
      </c>
      <c r="D78" s="12" t="s">
        <v>36</v>
      </c>
      <c r="E78" s="17" t="s">
        <v>117</v>
      </c>
      <c r="F78" s="18" t="s">
        <v>56</v>
      </c>
      <c r="G78" s="19">
        <v>2.544</v>
      </c>
      <c r="H78" s="20">
        <v>0</v>
      </c>
      <c r="I78" s="21">
        <f>ROUND(ROUND(H78,2)*ROUND(G78,3),2)</f>
        <v>0</v>
      </c>
      <c r="O78">
        <f>(I78*21)/100</f>
        <v>0</v>
      </c>
      <c r="P78" t="s">
        <v>12</v>
      </c>
    </row>
    <row r="79" spans="1:5" ht="12.75">
      <c r="A79" s="22" t="s">
        <v>39</v>
      </c>
      <c r="E79" s="23" t="s">
        <v>36</v>
      </c>
    </row>
    <row r="80" spans="1:5" ht="25.5">
      <c r="A80" s="24" t="s">
        <v>41</v>
      </c>
      <c r="E80" s="25" t="s">
        <v>122</v>
      </c>
    </row>
    <row r="81" spans="1:5" ht="306">
      <c r="A81" t="s">
        <v>43</v>
      </c>
      <c r="E81" s="23" t="s">
        <v>119</v>
      </c>
    </row>
    <row r="82" spans="1:16" ht="12.75">
      <c r="A82" s="12" t="s">
        <v>34</v>
      </c>
      <c r="B82" s="16" t="s">
        <v>123</v>
      </c>
      <c r="C82" s="16" t="s">
        <v>124</v>
      </c>
      <c r="D82" s="12" t="s">
        <v>36</v>
      </c>
      <c r="E82" s="17" t="s">
        <v>125</v>
      </c>
      <c r="F82" s="18" t="s">
        <v>56</v>
      </c>
      <c r="G82" s="19">
        <v>176</v>
      </c>
      <c r="H82" s="20">
        <v>0</v>
      </c>
      <c r="I82" s="21">
        <f>ROUND(ROUND(H82,2)*ROUND(G82,3),2)</f>
        <v>0</v>
      </c>
      <c r="O82">
        <f>(I82*21)/100</f>
        <v>0</v>
      </c>
      <c r="P82" t="s">
        <v>12</v>
      </c>
    </row>
    <row r="83" spans="1:5" ht="38.25">
      <c r="A83" s="22" t="s">
        <v>39</v>
      </c>
      <c r="E83" s="23" t="s">
        <v>126</v>
      </c>
    </row>
    <row r="84" spans="1:5" ht="63.75">
      <c r="A84" s="24" t="s">
        <v>41</v>
      </c>
      <c r="E84" s="25" t="s">
        <v>127</v>
      </c>
    </row>
    <row r="85" spans="1:5" ht="318.75">
      <c r="A85" t="s">
        <v>43</v>
      </c>
      <c r="E85" s="23" t="s">
        <v>128</v>
      </c>
    </row>
    <row r="86" spans="1:16" ht="12.75">
      <c r="A86" s="12" t="s">
        <v>34</v>
      </c>
      <c r="B86" s="16" t="s">
        <v>129</v>
      </c>
      <c r="C86" s="16" t="s">
        <v>130</v>
      </c>
      <c r="D86" s="12" t="s">
        <v>36</v>
      </c>
      <c r="E86" s="17" t="s">
        <v>131</v>
      </c>
      <c r="F86" s="18" t="s">
        <v>56</v>
      </c>
      <c r="G86" s="19">
        <v>174.293</v>
      </c>
      <c r="H86" s="20">
        <v>0</v>
      </c>
      <c r="I86" s="21">
        <f>ROUND(ROUND(H86,2)*ROUND(G86,3),2)</f>
        <v>0</v>
      </c>
      <c r="O86">
        <f>(I86*21)/100</f>
        <v>0</v>
      </c>
      <c r="P86" t="s">
        <v>12</v>
      </c>
    </row>
    <row r="87" spans="1:5" ht="12.75">
      <c r="A87" s="22" t="s">
        <v>39</v>
      </c>
      <c r="E87" s="23" t="s">
        <v>36</v>
      </c>
    </row>
    <row r="88" spans="1:5" ht="25.5">
      <c r="A88" s="24" t="s">
        <v>41</v>
      </c>
      <c r="E88" s="25" t="s">
        <v>132</v>
      </c>
    </row>
    <row r="89" spans="1:5" ht="191.25">
      <c r="A89" t="s">
        <v>43</v>
      </c>
      <c r="E89" s="23" t="s">
        <v>133</v>
      </c>
    </row>
    <row r="90" spans="1:16" ht="12.75">
      <c r="A90" s="12" t="s">
        <v>34</v>
      </c>
      <c r="B90" s="16" t="s">
        <v>134</v>
      </c>
      <c r="C90" s="16" t="s">
        <v>135</v>
      </c>
      <c r="D90" s="12" t="s">
        <v>36</v>
      </c>
      <c r="E90" s="17" t="s">
        <v>136</v>
      </c>
      <c r="F90" s="18" t="s">
        <v>56</v>
      </c>
      <c r="G90" s="19">
        <v>78</v>
      </c>
      <c r="H90" s="20">
        <v>0</v>
      </c>
      <c r="I90" s="21">
        <f>ROUND(ROUND(H90,2)*ROUND(G90,3),2)</f>
        <v>0</v>
      </c>
      <c r="O90">
        <f>(I90*21)/100</f>
        <v>0</v>
      </c>
      <c r="P90" t="s">
        <v>12</v>
      </c>
    </row>
    <row r="91" spans="1:5" ht="25.5">
      <c r="A91" s="22" t="s">
        <v>39</v>
      </c>
      <c r="E91" s="23" t="s">
        <v>137</v>
      </c>
    </row>
    <row r="92" spans="1:5" ht="51">
      <c r="A92" s="24" t="s">
        <v>41</v>
      </c>
      <c r="E92" s="25" t="s">
        <v>138</v>
      </c>
    </row>
    <row r="93" spans="1:5" ht="229.5">
      <c r="A93" t="s">
        <v>43</v>
      </c>
      <c r="E93" s="23" t="s">
        <v>139</v>
      </c>
    </row>
    <row r="94" spans="1:16" ht="12.75">
      <c r="A94" s="12" t="s">
        <v>34</v>
      </c>
      <c r="B94" s="16" t="s">
        <v>140</v>
      </c>
      <c r="C94" s="16" t="s">
        <v>141</v>
      </c>
      <c r="D94" s="12" t="s">
        <v>36</v>
      </c>
      <c r="E94" s="17" t="s">
        <v>142</v>
      </c>
      <c r="F94" s="18" t="s">
        <v>56</v>
      </c>
      <c r="G94" s="19">
        <v>45.895</v>
      </c>
      <c r="H94" s="20">
        <v>0</v>
      </c>
      <c r="I94" s="21">
        <f>ROUND(ROUND(H94,2)*ROUND(G94,3),2)</f>
        <v>0</v>
      </c>
      <c r="O94">
        <f>(I94*21)/100</f>
        <v>0</v>
      </c>
      <c r="P94" t="s">
        <v>12</v>
      </c>
    </row>
    <row r="95" spans="1:5" ht="12.75">
      <c r="A95" s="22" t="s">
        <v>39</v>
      </c>
      <c r="E95" s="23" t="s">
        <v>143</v>
      </c>
    </row>
    <row r="96" spans="1:5" ht="63.75">
      <c r="A96" s="24" t="s">
        <v>41</v>
      </c>
      <c r="E96" s="25" t="s">
        <v>144</v>
      </c>
    </row>
    <row r="97" spans="1:5" ht="229.5">
      <c r="A97" t="s">
        <v>43</v>
      </c>
      <c r="E97" s="23" t="s">
        <v>145</v>
      </c>
    </row>
    <row r="98" spans="1:16" ht="12.75">
      <c r="A98" s="12" t="s">
        <v>34</v>
      </c>
      <c r="B98" s="16" t="s">
        <v>146</v>
      </c>
      <c r="C98" s="16" t="s">
        <v>147</v>
      </c>
      <c r="D98" s="12" t="s">
        <v>36</v>
      </c>
      <c r="E98" s="17" t="s">
        <v>148</v>
      </c>
      <c r="F98" s="18" t="s">
        <v>56</v>
      </c>
      <c r="G98" s="19">
        <v>1.707</v>
      </c>
      <c r="H98" s="20">
        <v>0</v>
      </c>
      <c r="I98" s="21">
        <f>ROUND(ROUND(H98,2)*ROUND(G98,3),2)</f>
        <v>0</v>
      </c>
      <c r="O98">
        <f>(I98*21)/100</f>
        <v>0</v>
      </c>
      <c r="P98" t="s">
        <v>12</v>
      </c>
    </row>
    <row r="99" spans="1:5" ht="12.75">
      <c r="A99" s="22" t="s">
        <v>39</v>
      </c>
      <c r="E99" s="23" t="s">
        <v>149</v>
      </c>
    </row>
    <row r="100" spans="1:5" ht="38.25">
      <c r="A100" s="24" t="s">
        <v>41</v>
      </c>
      <c r="E100" s="25" t="s">
        <v>150</v>
      </c>
    </row>
    <row r="101" spans="1:5" ht="280.5">
      <c r="A101" t="s">
        <v>43</v>
      </c>
      <c r="E101" s="23" t="s">
        <v>151</v>
      </c>
    </row>
    <row r="102" spans="1:16" ht="12.75">
      <c r="A102" s="12" t="s">
        <v>34</v>
      </c>
      <c r="B102" s="16" t="s">
        <v>152</v>
      </c>
      <c r="C102" s="16" t="s">
        <v>153</v>
      </c>
      <c r="D102" s="12" t="s">
        <v>36</v>
      </c>
      <c r="E102" s="17" t="s">
        <v>154</v>
      </c>
      <c r="F102" s="18" t="s">
        <v>56</v>
      </c>
      <c r="G102" s="19">
        <v>10.5</v>
      </c>
      <c r="H102" s="20">
        <v>0</v>
      </c>
      <c r="I102" s="21">
        <f>ROUND(ROUND(H102,2)*ROUND(G102,3),2)</f>
        <v>0</v>
      </c>
      <c r="O102">
        <f>(I102*21)/100</f>
        <v>0</v>
      </c>
      <c r="P102" t="s">
        <v>12</v>
      </c>
    </row>
    <row r="103" spans="1:5" ht="12.75">
      <c r="A103" s="22" t="s">
        <v>39</v>
      </c>
      <c r="E103" s="23" t="s">
        <v>155</v>
      </c>
    </row>
    <row r="104" spans="1:5" ht="25.5">
      <c r="A104" s="24" t="s">
        <v>41</v>
      </c>
      <c r="E104" s="25" t="s">
        <v>156</v>
      </c>
    </row>
    <row r="105" spans="1:5" ht="293.25">
      <c r="A105" t="s">
        <v>43</v>
      </c>
      <c r="E105" s="23" t="s">
        <v>157</v>
      </c>
    </row>
    <row r="106" spans="1:16" ht="12.75">
      <c r="A106" s="12" t="s">
        <v>34</v>
      </c>
      <c r="B106" s="16" t="s">
        <v>158</v>
      </c>
      <c r="C106" s="16" t="s">
        <v>159</v>
      </c>
      <c r="D106" s="12" t="s">
        <v>36</v>
      </c>
      <c r="E106" s="17" t="s">
        <v>160</v>
      </c>
      <c r="F106" s="18" t="s">
        <v>94</v>
      </c>
      <c r="G106" s="19">
        <v>159.2</v>
      </c>
      <c r="H106" s="20">
        <v>0</v>
      </c>
      <c r="I106" s="21">
        <f>ROUND(ROUND(H106,2)*ROUND(G106,3),2)</f>
        <v>0</v>
      </c>
      <c r="O106">
        <f>(I106*21)/100</f>
        <v>0</v>
      </c>
      <c r="P106" t="s">
        <v>12</v>
      </c>
    </row>
    <row r="107" spans="1:5" ht="12.75">
      <c r="A107" s="22" t="s">
        <v>39</v>
      </c>
      <c r="E107" s="23" t="s">
        <v>36</v>
      </c>
    </row>
    <row r="108" spans="1:5" ht="12.75">
      <c r="A108" s="24" t="s">
        <v>41</v>
      </c>
      <c r="E108" s="25" t="s">
        <v>161</v>
      </c>
    </row>
    <row r="109" spans="1:5" ht="25.5">
      <c r="A109" t="s">
        <v>43</v>
      </c>
      <c r="E109" s="23" t="s">
        <v>162</v>
      </c>
    </row>
    <row r="110" spans="1:16" ht="12.75">
      <c r="A110" s="12" t="s">
        <v>34</v>
      </c>
      <c r="B110" s="16" t="s">
        <v>163</v>
      </c>
      <c r="C110" s="16" t="s">
        <v>164</v>
      </c>
      <c r="D110" s="12" t="s">
        <v>36</v>
      </c>
      <c r="E110" s="17" t="s">
        <v>165</v>
      </c>
      <c r="F110" s="18" t="s">
        <v>56</v>
      </c>
      <c r="G110" s="19">
        <v>2.544</v>
      </c>
      <c r="H110" s="20">
        <v>0</v>
      </c>
      <c r="I110" s="21">
        <f>ROUND(ROUND(H110,2)*ROUND(G110,3),2)</f>
        <v>0</v>
      </c>
      <c r="O110">
        <f>(I110*21)/100</f>
        <v>0</v>
      </c>
      <c r="P110" t="s">
        <v>12</v>
      </c>
    </row>
    <row r="111" spans="1:5" ht="12.75">
      <c r="A111" s="22" t="s">
        <v>39</v>
      </c>
      <c r="E111" s="23" t="s">
        <v>166</v>
      </c>
    </row>
    <row r="112" spans="1:5" ht="38.25">
      <c r="A112" s="24" t="s">
        <v>41</v>
      </c>
      <c r="E112" s="25" t="s">
        <v>167</v>
      </c>
    </row>
    <row r="113" spans="1:5" ht="38.25">
      <c r="A113" t="s">
        <v>43</v>
      </c>
      <c r="E113" s="23" t="s">
        <v>168</v>
      </c>
    </row>
    <row r="114" spans="1:16" ht="12.75">
      <c r="A114" s="12" t="s">
        <v>34</v>
      </c>
      <c r="B114" s="16" t="s">
        <v>169</v>
      </c>
      <c r="C114" s="16" t="s">
        <v>170</v>
      </c>
      <c r="D114" s="12" t="s">
        <v>36</v>
      </c>
      <c r="E114" s="17" t="s">
        <v>171</v>
      </c>
      <c r="F114" s="18" t="s">
        <v>94</v>
      </c>
      <c r="G114" s="19">
        <v>25.44</v>
      </c>
      <c r="H114" s="20">
        <v>0</v>
      </c>
      <c r="I114" s="21">
        <f>ROUND(ROUND(H114,2)*ROUND(G114,3),2)</f>
        <v>0</v>
      </c>
      <c r="O114">
        <f>(I114*21)/100</f>
        <v>0</v>
      </c>
      <c r="P114" t="s">
        <v>12</v>
      </c>
    </row>
    <row r="115" spans="1:5" ht="12.75">
      <c r="A115" s="22" t="s">
        <v>39</v>
      </c>
      <c r="E115" s="23" t="s">
        <v>36</v>
      </c>
    </row>
    <row r="116" spans="1:5" ht="38.25">
      <c r="A116" s="24" t="s">
        <v>41</v>
      </c>
      <c r="E116" s="25" t="s">
        <v>172</v>
      </c>
    </row>
    <row r="117" spans="1:5" ht="25.5">
      <c r="A117" t="s">
        <v>43</v>
      </c>
      <c r="E117" s="23" t="s">
        <v>173</v>
      </c>
    </row>
    <row r="118" spans="1:18" ht="12.75" customHeight="1">
      <c r="A118" s="5" t="s">
        <v>32</v>
      </c>
      <c r="B118" s="5"/>
      <c r="C118" s="26" t="s">
        <v>12</v>
      </c>
      <c r="D118" s="5"/>
      <c r="E118" s="14" t="s">
        <v>174</v>
      </c>
      <c r="F118" s="5"/>
      <c r="G118" s="5"/>
      <c r="H118" s="5"/>
      <c r="I118" s="27">
        <f>0+Q118</f>
        <v>0</v>
      </c>
      <c r="O118">
        <f>0+R118</f>
        <v>0</v>
      </c>
      <c r="Q118">
        <f>0+I119+I123+I127+I131+I135+I139</f>
        <v>0</v>
      </c>
      <c r="R118">
        <f>0+O119+O123+O127+O131+O135+O139</f>
        <v>0</v>
      </c>
    </row>
    <row r="119" spans="1:16" ht="12.75">
      <c r="A119" s="12" t="s">
        <v>34</v>
      </c>
      <c r="B119" s="16" t="s">
        <v>175</v>
      </c>
      <c r="C119" s="16" t="s">
        <v>176</v>
      </c>
      <c r="D119" s="12" t="s">
        <v>36</v>
      </c>
      <c r="E119" s="17" t="s">
        <v>177</v>
      </c>
      <c r="F119" s="18" t="s">
        <v>56</v>
      </c>
      <c r="G119" s="19">
        <v>3</v>
      </c>
      <c r="H119" s="20">
        <v>0</v>
      </c>
      <c r="I119" s="21">
        <f>ROUND(ROUND(H119,2)*ROUND(G119,3),2)</f>
        <v>0</v>
      </c>
      <c r="O119">
        <f>(I119*21)/100</f>
        <v>0</v>
      </c>
      <c r="P119" t="s">
        <v>12</v>
      </c>
    </row>
    <row r="120" spans="1:5" ht="12.75">
      <c r="A120" s="22" t="s">
        <v>39</v>
      </c>
      <c r="E120" s="23" t="s">
        <v>36</v>
      </c>
    </row>
    <row r="121" spans="1:5" ht="12.75">
      <c r="A121" s="24" t="s">
        <v>41</v>
      </c>
      <c r="E121" s="25" t="s">
        <v>178</v>
      </c>
    </row>
    <row r="122" spans="1:5" ht="51">
      <c r="A122" t="s">
        <v>43</v>
      </c>
      <c r="E122" s="23" t="s">
        <v>179</v>
      </c>
    </row>
    <row r="123" spans="1:16" ht="12.75">
      <c r="A123" s="12" t="s">
        <v>34</v>
      </c>
      <c r="B123" s="16" t="s">
        <v>180</v>
      </c>
      <c r="C123" s="16" t="s">
        <v>181</v>
      </c>
      <c r="D123" s="12" t="s">
        <v>36</v>
      </c>
      <c r="E123" s="17" t="s">
        <v>182</v>
      </c>
      <c r="F123" s="18" t="s">
        <v>183</v>
      </c>
      <c r="G123" s="19">
        <v>80.4</v>
      </c>
      <c r="H123" s="20">
        <v>0</v>
      </c>
      <c r="I123" s="21">
        <f>ROUND(ROUND(H123,2)*ROUND(G123,3),2)</f>
        <v>0</v>
      </c>
      <c r="O123">
        <f>(I123*21)/100</f>
        <v>0</v>
      </c>
      <c r="P123" t="s">
        <v>12</v>
      </c>
    </row>
    <row r="124" spans="1:5" ht="12.75">
      <c r="A124" s="22" t="s">
        <v>39</v>
      </c>
      <c r="E124" s="23" t="s">
        <v>36</v>
      </c>
    </row>
    <row r="125" spans="1:5" ht="25.5">
      <c r="A125" s="24" t="s">
        <v>41</v>
      </c>
      <c r="E125" s="25" t="s">
        <v>184</v>
      </c>
    </row>
    <row r="126" spans="1:5" ht="63.75">
      <c r="A126" t="s">
        <v>43</v>
      </c>
      <c r="E126" s="23" t="s">
        <v>185</v>
      </c>
    </row>
    <row r="127" spans="1:16" ht="12.75">
      <c r="A127" s="12" t="s">
        <v>34</v>
      </c>
      <c r="B127" s="16" t="s">
        <v>186</v>
      </c>
      <c r="C127" s="16" t="s">
        <v>187</v>
      </c>
      <c r="D127" s="12" t="s">
        <v>36</v>
      </c>
      <c r="E127" s="17" t="s">
        <v>188</v>
      </c>
      <c r="F127" s="18" t="s">
        <v>183</v>
      </c>
      <c r="G127" s="19">
        <v>130.24</v>
      </c>
      <c r="H127" s="20">
        <v>0</v>
      </c>
      <c r="I127" s="21">
        <f>ROUND(ROUND(H127,2)*ROUND(G127,3),2)</f>
        <v>0</v>
      </c>
      <c r="O127">
        <f>(I127*21)/100</f>
        <v>0</v>
      </c>
      <c r="P127" t="s">
        <v>12</v>
      </c>
    </row>
    <row r="128" spans="1:5" ht="38.25">
      <c r="A128" s="22" t="s">
        <v>39</v>
      </c>
      <c r="E128" s="23" t="s">
        <v>189</v>
      </c>
    </row>
    <row r="129" spans="1:5" ht="12.75">
      <c r="A129" s="24" t="s">
        <v>41</v>
      </c>
      <c r="E129" s="25" t="s">
        <v>190</v>
      </c>
    </row>
    <row r="130" spans="1:5" ht="63.75">
      <c r="A130" t="s">
        <v>43</v>
      </c>
      <c r="E130" s="23" t="s">
        <v>185</v>
      </c>
    </row>
    <row r="131" spans="1:16" ht="25.5">
      <c r="A131" s="12" t="s">
        <v>34</v>
      </c>
      <c r="B131" s="16" t="s">
        <v>191</v>
      </c>
      <c r="C131" s="16" t="s">
        <v>192</v>
      </c>
      <c r="D131" s="12" t="s">
        <v>36</v>
      </c>
      <c r="E131" s="17" t="s">
        <v>193</v>
      </c>
      <c r="F131" s="18" t="s">
        <v>183</v>
      </c>
      <c r="G131" s="19">
        <v>8</v>
      </c>
      <c r="H131" s="20">
        <v>0</v>
      </c>
      <c r="I131" s="21">
        <f>ROUND(ROUND(H131,2)*ROUND(G131,3),2)</f>
        <v>0</v>
      </c>
      <c r="O131">
        <f>(I131*21)/100</f>
        <v>0</v>
      </c>
      <c r="P131" t="s">
        <v>12</v>
      </c>
    </row>
    <row r="132" spans="1:5" ht="25.5">
      <c r="A132" s="22" t="s">
        <v>39</v>
      </c>
      <c r="E132" s="23" t="s">
        <v>194</v>
      </c>
    </row>
    <row r="133" spans="1:5" ht="12.75">
      <c r="A133" s="24" t="s">
        <v>41</v>
      </c>
      <c r="E133" s="25" t="s">
        <v>195</v>
      </c>
    </row>
    <row r="134" spans="1:5" ht="63.75">
      <c r="A134" t="s">
        <v>43</v>
      </c>
      <c r="E134" s="23" t="s">
        <v>185</v>
      </c>
    </row>
    <row r="135" spans="1:16" ht="12.75">
      <c r="A135" s="12" t="s">
        <v>34</v>
      </c>
      <c r="B135" s="16" t="s">
        <v>196</v>
      </c>
      <c r="C135" s="16" t="s">
        <v>197</v>
      </c>
      <c r="D135" s="12" t="s">
        <v>36</v>
      </c>
      <c r="E135" s="17" t="s">
        <v>198</v>
      </c>
      <c r="F135" s="18" t="s">
        <v>56</v>
      </c>
      <c r="G135" s="19">
        <v>24.638</v>
      </c>
      <c r="H135" s="20">
        <v>0</v>
      </c>
      <c r="I135" s="21">
        <f>ROUND(ROUND(H135,2)*ROUND(G135,3),2)</f>
        <v>0</v>
      </c>
      <c r="O135">
        <f>(I135*21)/100</f>
        <v>0</v>
      </c>
      <c r="P135" t="s">
        <v>12</v>
      </c>
    </row>
    <row r="136" spans="1:5" ht="12.75">
      <c r="A136" s="22" t="s">
        <v>39</v>
      </c>
      <c r="E136" s="23" t="s">
        <v>199</v>
      </c>
    </row>
    <row r="137" spans="1:5" ht="12.75">
      <c r="A137" s="24" t="s">
        <v>41</v>
      </c>
      <c r="E137" s="25" t="s">
        <v>200</v>
      </c>
    </row>
    <row r="138" spans="1:5" ht="369.75">
      <c r="A138" t="s">
        <v>43</v>
      </c>
      <c r="E138" s="23" t="s">
        <v>201</v>
      </c>
    </row>
    <row r="139" spans="1:16" ht="12.75">
      <c r="A139" s="12" t="s">
        <v>34</v>
      </c>
      <c r="B139" s="16" t="s">
        <v>202</v>
      </c>
      <c r="C139" s="16" t="s">
        <v>203</v>
      </c>
      <c r="D139" s="12" t="s">
        <v>36</v>
      </c>
      <c r="E139" s="17" t="s">
        <v>204</v>
      </c>
      <c r="F139" s="18" t="s">
        <v>56</v>
      </c>
      <c r="G139" s="19">
        <v>16.92</v>
      </c>
      <c r="H139" s="20">
        <v>0</v>
      </c>
      <c r="I139" s="21">
        <f>ROUND(ROUND(H139,2)*ROUND(G139,3),2)</f>
        <v>0</v>
      </c>
      <c r="O139">
        <f>(I139*21)/100</f>
        <v>0</v>
      </c>
      <c r="P139" t="s">
        <v>12</v>
      </c>
    </row>
    <row r="140" spans="1:5" ht="12.75">
      <c r="A140" s="22" t="s">
        <v>39</v>
      </c>
      <c r="E140" s="23" t="s">
        <v>205</v>
      </c>
    </row>
    <row r="141" spans="1:5" ht="12.75">
      <c r="A141" s="24" t="s">
        <v>41</v>
      </c>
      <c r="E141" s="25" t="s">
        <v>206</v>
      </c>
    </row>
    <row r="142" spans="1:5" ht="89.25">
      <c r="A142" t="s">
        <v>43</v>
      </c>
      <c r="E142" s="23" t="s">
        <v>207</v>
      </c>
    </row>
    <row r="143" spans="1:18" ht="12.75" customHeight="1">
      <c r="A143" s="5" t="s">
        <v>32</v>
      </c>
      <c r="B143" s="5"/>
      <c r="C143" s="26" t="s">
        <v>11</v>
      </c>
      <c r="D143" s="5"/>
      <c r="E143" s="14" t="s">
        <v>208</v>
      </c>
      <c r="F143" s="5"/>
      <c r="G143" s="5"/>
      <c r="H143" s="5"/>
      <c r="I143" s="27">
        <f>0+Q143</f>
        <v>0</v>
      </c>
      <c r="O143">
        <f>0+R143</f>
        <v>0</v>
      </c>
      <c r="Q143">
        <f>0+I144+I148+I152+I156+I160</f>
        <v>0</v>
      </c>
      <c r="R143">
        <f>0+O144+O148+O152+O156+O160</f>
        <v>0</v>
      </c>
    </row>
    <row r="144" spans="1:16" ht="12.75">
      <c r="A144" s="12" t="s">
        <v>34</v>
      </c>
      <c r="B144" s="16" t="s">
        <v>209</v>
      </c>
      <c r="C144" s="16" t="s">
        <v>210</v>
      </c>
      <c r="D144" s="12" t="s">
        <v>36</v>
      </c>
      <c r="E144" s="17" t="s">
        <v>211</v>
      </c>
      <c r="F144" s="18" t="s">
        <v>56</v>
      </c>
      <c r="G144" s="19">
        <v>14.438</v>
      </c>
      <c r="H144" s="20">
        <v>0</v>
      </c>
      <c r="I144" s="21">
        <f>ROUND(ROUND(H144,2)*ROUND(G144,3),2)</f>
        <v>0</v>
      </c>
      <c r="O144">
        <f>(I144*21)/100</f>
        <v>0</v>
      </c>
      <c r="P144" t="s">
        <v>12</v>
      </c>
    </row>
    <row r="145" spans="1:5" ht="12.75">
      <c r="A145" s="22" t="s">
        <v>39</v>
      </c>
      <c r="E145" s="23" t="s">
        <v>212</v>
      </c>
    </row>
    <row r="146" spans="1:5" ht="12.75">
      <c r="A146" s="24" t="s">
        <v>41</v>
      </c>
      <c r="E146" s="25" t="s">
        <v>213</v>
      </c>
    </row>
    <row r="147" spans="1:5" ht="382.5">
      <c r="A147" t="s">
        <v>43</v>
      </c>
      <c r="E147" s="23" t="s">
        <v>214</v>
      </c>
    </row>
    <row r="148" spans="1:16" ht="12.75">
      <c r="A148" s="12" t="s">
        <v>34</v>
      </c>
      <c r="B148" s="16" t="s">
        <v>215</v>
      </c>
      <c r="C148" s="16" t="s">
        <v>216</v>
      </c>
      <c r="D148" s="12" t="s">
        <v>36</v>
      </c>
      <c r="E148" s="17" t="s">
        <v>217</v>
      </c>
      <c r="F148" s="18" t="s">
        <v>38</v>
      </c>
      <c r="G148" s="19">
        <v>3.4</v>
      </c>
      <c r="H148" s="20">
        <v>0</v>
      </c>
      <c r="I148" s="21">
        <f>ROUND(ROUND(H148,2)*ROUND(G148,3),2)</f>
        <v>0</v>
      </c>
      <c r="O148">
        <f>(I148*21)/100</f>
        <v>0</v>
      </c>
      <c r="P148" t="s">
        <v>12</v>
      </c>
    </row>
    <row r="149" spans="1:5" ht="12.75">
      <c r="A149" s="22" t="s">
        <v>39</v>
      </c>
      <c r="E149" s="23" t="s">
        <v>218</v>
      </c>
    </row>
    <row r="150" spans="1:5" ht="12.75">
      <c r="A150" s="24" t="s">
        <v>41</v>
      </c>
      <c r="E150" s="25" t="s">
        <v>219</v>
      </c>
    </row>
    <row r="151" spans="1:5" ht="242.25">
      <c r="A151" t="s">
        <v>43</v>
      </c>
      <c r="E151" s="23" t="s">
        <v>220</v>
      </c>
    </row>
    <row r="152" spans="1:16" ht="12.75">
      <c r="A152" s="12" t="s">
        <v>34</v>
      </c>
      <c r="B152" s="16" t="s">
        <v>221</v>
      </c>
      <c r="C152" s="16" t="s">
        <v>222</v>
      </c>
      <c r="D152" s="12" t="s">
        <v>36</v>
      </c>
      <c r="E152" s="17" t="s">
        <v>223</v>
      </c>
      <c r="F152" s="18" t="s">
        <v>56</v>
      </c>
      <c r="G152" s="19">
        <v>11.5</v>
      </c>
      <c r="H152" s="20">
        <v>0</v>
      </c>
      <c r="I152" s="21">
        <f>ROUND(ROUND(H152,2)*ROUND(G152,3),2)</f>
        <v>0</v>
      </c>
      <c r="O152">
        <f>(I152*21)/100</f>
        <v>0</v>
      </c>
      <c r="P152" t="s">
        <v>12</v>
      </c>
    </row>
    <row r="153" spans="1:5" ht="12.75">
      <c r="A153" s="22" t="s">
        <v>39</v>
      </c>
      <c r="E153" s="23" t="s">
        <v>224</v>
      </c>
    </row>
    <row r="154" spans="1:5" ht="12.75">
      <c r="A154" s="24" t="s">
        <v>41</v>
      </c>
      <c r="E154" s="25" t="s">
        <v>225</v>
      </c>
    </row>
    <row r="155" spans="1:5" ht="38.25">
      <c r="A155" t="s">
        <v>43</v>
      </c>
      <c r="E155" s="23" t="s">
        <v>226</v>
      </c>
    </row>
    <row r="156" spans="1:16" ht="12.75">
      <c r="A156" s="12" t="s">
        <v>34</v>
      </c>
      <c r="B156" s="16" t="s">
        <v>227</v>
      </c>
      <c r="C156" s="16" t="s">
        <v>228</v>
      </c>
      <c r="D156" s="12" t="s">
        <v>36</v>
      </c>
      <c r="E156" s="17" t="s">
        <v>229</v>
      </c>
      <c r="F156" s="18" t="s">
        <v>56</v>
      </c>
      <c r="G156" s="19">
        <v>46</v>
      </c>
      <c r="H156" s="20">
        <v>0</v>
      </c>
      <c r="I156" s="21">
        <f>ROUND(ROUND(H156,2)*ROUND(G156,3),2)</f>
        <v>0</v>
      </c>
      <c r="O156">
        <f>(I156*21)/100</f>
        <v>0</v>
      </c>
      <c r="P156" t="s">
        <v>12</v>
      </c>
    </row>
    <row r="157" spans="1:5" ht="12.75">
      <c r="A157" s="22" t="s">
        <v>39</v>
      </c>
      <c r="E157" s="23" t="s">
        <v>230</v>
      </c>
    </row>
    <row r="158" spans="1:5" ht="12.75">
      <c r="A158" s="24" t="s">
        <v>41</v>
      </c>
      <c r="E158" s="25" t="s">
        <v>231</v>
      </c>
    </row>
    <row r="159" spans="1:5" ht="369.75">
      <c r="A159" t="s">
        <v>43</v>
      </c>
      <c r="E159" s="23" t="s">
        <v>232</v>
      </c>
    </row>
    <row r="160" spans="1:16" ht="12.75">
      <c r="A160" s="12" t="s">
        <v>34</v>
      </c>
      <c r="B160" s="16" t="s">
        <v>233</v>
      </c>
      <c r="C160" s="16" t="s">
        <v>234</v>
      </c>
      <c r="D160" s="12" t="s">
        <v>36</v>
      </c>
      <c r="E160" s="17" t="s">
        <v>235</v>
      </c>
      <c r="F160" s="18" t="s">
        <v>38</v>
      </c>
      <c r="G160" s="19">
        <v>0.186</v>
      </c>
      <c r="H160" s="20">
        <v>0</v>
      </c>
      <c r="I160" s="21">
        <f>ROUND(ROUND(H160,2)*ROUND(G160,3),2)</f>
        <v>0</v>
      </c>
      <c r="O160">
        <f>(I160*21)/100</f>
        <v>0</v>
      </c>
      <c r="P160" t="s">
        <v>12</v>
      </c>
    </row>
    <row r="161" spans="1:5" ht="12.75">
      <c r="A161" s="22" t="s">
        <v>39</v>
      </c>
      <c r="E161" s="23" t="s">
        <v>218</v>
      </c>
    </row>
    <row r="162" spans="1:5" ht="12.75">
      <c r="A162" s="24" t="s">
        <v>41</v>
      </c>
      <c r="E162" s="25" t="s">
        <v>236</v>
      </c>
    </row>
    <row r="163" spans="1:5" ht="267.75">
      <c r="A163" t="s">
        <v>43</v>
      </c>
      <c r="E163" s="23" t="s">
        <v>237</v>
      </c>
    </row>
    <row r="164" spans="1:18" ht="12.75" customHeight="1">
      <c r="A164" s="5" t="s">
        <v>32</v>
      </c>
      <c r="B164" s="5"/>
      <c r="C164" s="26" t="s">
        <v>22</v>
      </c>
      <c r="D164" s="5"/>
      <c r="E164" s="14" t="s">
        <v>238</v>
      </c>
      <c r="F164" s="5"/>
      <c r="G164" s="5"/>
      <c r="H164" s="5"/>
      <c r="I164" s="27">
        <f>0+Q164</f>
        <v>0</v>
      </c>
      <c r="O164">
        <f>0+R164</f>
        <v>0</v>
      </c>
      <c r="Q164">
        <f>0+I165+I169+I173+I177+I181</f>
        <v>0</v>
      </c>
      <c r="R164">
        <f>0+O165+O169+O173+O177+O181</f>
        <v>0</v>
      </c>
    </row>
    <row r="165" spans="1:16" ht="12.75">
      <c r="A165" s="12" t="s">
        <v>34</v>
      </c>
      <c r="B165" s="16" t="s">
        <v>239</v>
      </c>
      <c r="C165" s="16" t="s">
        <v>240</v>
      </c>
      <c r="D165" s="12" t="s">
        <v>36</v>
      </c>
      <c r="E165" s="17" t="s">
        <v>241</v>
      </c>
      <c r="F165" s="18" t="s">
        <v>56</v>
      </c>
      <c r="G165" s="19">
        <v>60.26</v>
      </c>
      <c r="H165" s="20">
        <v>0</v>
      </c>
      <c r="I165" s="21">
        <f>ROUND(ROUND(H165,2)*ROUND(G165,3),2)</f>
        <v>0</v>
      </c>
      <c r="O165">
        <f>(I165*21)/100</f>
        <v>0</v>
      </c>
      <c r="P165" t="s">
        <v>12</v>
      </c>
    </row>
    <row r="166" spans="1:5" ht="12.75">
      <c r="A166" s="22" t="s">
        <v>39</v>
      </c>
      <c r="E166" s="23" t="s">
        <v>242</v>
      </c>
    </row>
    <row r="167" spans="1:5" ht="38.25">
      <c r="A167" s="24" t="s">
        <v>41</v>
      </c>
      <c r="E167" s="25" t="s">
        <v>243</v>
      </c>
    </row>
    <row r="168" spans="1:5" ht="369.75">
      <c r="A168" t="s">
        <v>43</v>
      </c>
      <c r="E168" s="23" t="s">
        <v>232</v>
      </c>
    </row>
    <row r="169" spans="1:16" ht="12.75">
      <c r="A169" s="12" t="s">
        <v>34</v>
      </c>
      <c r="B169" s="16" t="s">
        <v>244</v>
      </c>
      <c r="C169" s="16" t="s">
        <v>245</v>
      </c>
      <c r="D169" s="12" t="s">
        <v>36</v>
      </c>
      <c r="E169" s="17" t="s">
        <v>246</v>
      </c>
      <c r="F169" s="18" t="s">
        <v>56</v>
      </c>
      <c r="G169" s="19">
        <v>0.18</v>
      </c>
      <c r="H169" s="20">
        <v>0</v>
      </c>
      <c r="I169" s="21">
        <f>ROUND(ROUND(H169,2)*ROUND(G169,3),2)</f>
        <v>0</v>
      </c>
      <c r="O169">
        <f>(I169*21)/100</f>
        <v>0</v>
      </c>
      <c r="P169" t="s">
        <v>12</v>
      </c>
    </row>
    <row r="170" spans="1:5" ht="12.75">
      <c r="A170" s="22" t="s">
        <v>39</v>
      </c>
      <c r="E170" s="23" t="s">
        <v>247</v>
      </c>
    </row>
    <row r="171" spans="1:5" ht="12.75">
      <c r="A171" s="24" t="s">
        <v>41</v>
      </c>
      <c r="E171" s="25" t="s">
        <v>248</v>
      </c>
    </row>
    <row r="172" spans="1:5" ht="369.75">
      <c r="A172" t="s">
        <v>43</v>
      </c>
      <c r="E172" s="23" t="s">
        <v>232</v>
      </c>
    </row>
    <row r="173" spans="1:16" ht="12.75">
      <c r="A173" s="12" t="s">
        <v>34</v>
      </c>
      <c r="B173" s="16" t="s">
        <v>249</v>
      </c>
      <c r="C173" s="16" t="s">
        <v>250</v>
      </c>
      <c r="D173" s="12" t="s">
        <v>36</v>
      </c>
      <c r="E173" s="17" t="s">
        <v>251</v>
      </c>
      <c r="F173" s="18" t="s">
        <v>56</v>
      </c>
      <c r="G173" s="19">
        <v>0.12</v>
      </c>
      <c r="H173" s="20">
        <v>0</v>
      </c>
      <c r="I173" s="21">
        <f>ROUND(ROUND(H173,2)*ROUND(G173,3),2)</f>
        <v>0</v>
      </c>
      <c r="O173">
        <f>(I173*21)/100</f>
        <v>0</v>
      </c>
      <c r="P173" t="s">
        <v>12</v>
      </c>
    </row>
    <row r="174" spans="1:5" ht="12.75">
      <c r="A174" s="22" t="s">
        <v>39</v>
      </c>
      <c r="E174" s="23" t="s">
        <v>36</v>
      </c>
    </row>
    <row r="175" spans="1:5" ht="12.75">
      <c r="A175" s="24" t="s">
        <v>41</v>
      </c>
      <c r="E175" s="25" t="s">
        <v>252</v>
      </c>
    </row>
    <row r="176" spans="1:5" ht="38.25">
      <c r="A176" t="s">
        <v>43</v>
      </c>
      <c r="E176" s="23" t="s">
        <v>253</v>
      </c>
    </row>
    <row r="177" spans="1:16" ht="12.75">
      <c r="A177" s="12" t="s">
        <v>34</v>
      </c>
      <c r="B177" s="16" t="s">
        <v>254</v>
      </c>
      <c r="C177" s="16" t="s">
        <v>255</v>
      </c>
      <c r="D177" s="12" t="s">
        <v>36</v>
      </c>
      <c r="E177" s="17" t="s">
        <v>256</v>
      </c>
      <c r="F177" s="18" t="s">
        <v>56</v>
      </c>
      <c r="G177" s="19">
        <v>0.288</v>
      </c>
      <c r="H177" s="20">
        <v>0</v>
      </c>
      <c r="I177" s="21">
        <f>ROUND(ROUND(H177,2)*ROUND(G177,3),2)</f>
        <v>0</v>
      </c>
      <c r="O177">
        <f>(I177*21)/100</f>
        <v>0</v>
      </c>
      <c r="P177" t="s">
        <v>12</v>
      </c>
    </row>
    <row r="178" spans="1:5" ht="12.75">
      <c r="A178" s="22" t="s">
        <v>39</v>
      </c>
      <c r="E178" s="23" t="s">
        <v>257</v>
      </c>
    </row>
    <row r="179" spans="1:5" ht="12.75">
      <c r="A179" s="24" t="s">
        <v>41</v>
      </c>
      <c r="E179" s="25" t="s">
        <v>258</v>
      </c>
    </row>
    <row r="180" spans="1:5" ht="293.25">
      <c r="A180" t="s">
        <v>43</v>
      </c>
      <c r="E180" s="23" t="s">
        <v>259</v>
      </c>
    </row>
    <row r="181" spans="1:16" ht="12.75">
      <c r="A181" s="12" t="s">
        <v>34</v>
      </c>
      <c r="B181" s="16" t="s">
        <v>260</v>
      </c>
      <c r="C181" s="16" t="s">
        <v>261</v>
      </c>
      <c r="D181" s="12" t="s">
        <v>36</v>
      </c>
      <c r="E181" s="17" t="s">
        <v>262</v>
      </c>
      <c r="F181" s="18" t="s">
        <v>56</v>
      </c>
      <c r="G181" s="19">
        <v>0.3</v>
      </c>
      <c r="H181" s="20">
        <v>0</v>
      </c>
      <c r="I181" s="21">
        <f>ROUND(ROUND(H181,2)*ROUND(G181,3),2)</f>
        <v>0</v>
      </c>
      <c r="O181">
        <f>(I181*21)/100</f>
        <v>0</v>
      </c>
      <c r="P181" t="s">
        <v>12</v>
      </c>
    </row>
    <row r="182" spans="1:5" ht="12.75">
      <c r="A182" s="22" t="s">
        <v>39</v>
      </c>
      <c r="E182" s="23" t="s">
        <v>263</v>
      </c>
    </row>
    <row r="183" spans="1:5" ht="12.75">
      <c r="A183" s="24" t="s">
        <v>41</v>
      </c>
      <c r="E183" s="25" t="s">
        <v>264</v>
      </c>
    </row>
    <row r="184" spans="1:5" ht="102">
      <c r="A184" t="s">
        <v>43</v>
      </c>
      <c r="E184" s="23" t="s">
        <v>265</v>
      </c>
    </row>
    <row r="185" spans="1:18" ht="12.75" customHeight="1">
      <c r="A185" s="5" t="s">
        <v>32</v>
      </c>
      <c r="B185" s="5"/>
      <c r="C185" s="26" t="s">
        <v>24</v>
      </c>
      <c r="D185" s="5"/>
      <c r="E185" s="14" t="s">
        <v>266</v>
      </c>
      <c r="F185" s="5"/>
      <c r="G185" s="5"/>
      <c r="H185" s="5"/>
      <c r="I185" s="27">
        <f>0+Q185</f>
        <v>0</v>
      </c>
      <c r="O185">
        <f>0+R185</f>
        <v>0</v>
      </c>
      <c r="Q185">
        <f>0+I186+I190+I194+I198+I202+I206+I210</f>
        <v>0</v>
      </c>
      <c r="R185">
        <f>0+O186+O190+O194+O198+O202+O206+O210</f>
        <v>0</v>
      </c>
    </row>
    <row r="186" spans="1:16" ht="12.75">
      <c r="A186" s="12" t="s">
        <v>34</v>
      </c>
      <c r="B186" s="16" t="s">
        <v>267</v>
      </c>
      <c r="C186" s="16" t="s">
        <v>268</v>
      </c>
      <c r="D186" s="12" t="s">
        <v>36</v>
      </c>
      <c r="E186" s="17" t="s">
        <v>269</v>
      </c>
      <c r="F186" s="18" t="s">
        <v>94</v>
      </c>
      <c r="G186" s="19">
        <v>159.2</v>
      </c>
      <c r="H186" s="20">
        <v>0</v>
      </c>
      <c r="I186" s="21">
        <f>ROUND(ROUND(H186,2)*ROUND(G186,3),2)</f>
        <v>0</v>
      </c>
      <c r="O186">
        <f>(I186*21)/100</f>
        <v>0</v>
      </c>
      <c r="P186" t="s">
        <v>12</v>
      </c>
    </row>
    <row r="187" spans="1:5" ht="12.75">
      <c r="A187" s="22" t="s">
        <v>39</v>
      </c>
      <c r="E187" s="23" t="s">
        <v>270</v>
      </c>
    </row>
    <row r="188" spans="1:5" ht="12.75">
      <c r="A188" s="24" t="s">
        <v>41</v>
      </c>
      <c r="E188" s="25" t="s">
        <v>161</v>
      </c>
    </row>
    <row r="189" spans="1:5" ht="51">
      <c r="A189" t="s">
        <v>43</v>
      </c>
      <c r="E189" s="23" t="s">
        <v>271</v>
      </c>
    </row>
    <row r="190" spans="1:16" ht="12.75">
      <c r="A190" s="12" t="s">
        <v>34</v>
      </c>
      <c r="B190" s="16" t="s">
        <v>272</v>
      </c>
      <c r="C190" s="16" t="s">
        <v>273</v>
      </c>
      <c r="D190" s="12" t="s">
        <v>36</v>
      </c>
      <c r="E190" s="17" t="s">
        <v>274</v>
      </c>
      <c r="F190" s="18" t="s">
        <v>94</v>
      </c>
      <c r="G190" s="19">
        <v>159.2</v>
      </c>
      <c r="H190" s="20">
        <v>0</v>
      </c>
      <c r="I190" s="21">
        <f>ROUND(ROUND(H190,2)*ROUND(G190,3),2)</f>
        <v>0</v>
      </c>
      <c r="O190">
        <f>(I190*21)/100</f>
        <v>0</v>
      </c>
      <c r="P190" t="s">
        <v>12</v>
      </c>
    </row>
    <row r="191" spans="1:5" ht="12.75">
      <c r="A191" s="22" t="s">
        <v>39</v>
      </c>
      <c r="E191" s="23" t="s">
        <v>275</v>
      </c>
    </row>
    <row r="192" spans="1:5" ht="12.75">
      <c r="A192" s="24" t="s">
        <v>41</v>
      </c>
      <c r="E192" s="25" t="s">
        <v>161</v>
      </c>
    </row>
    <row r="193" spans="1:5" ht="51">
      <c r="A193" t="s">
        <v>43</v>
      </c>
      <c r="E193" s="23" t="s">
        <v>271</v>
      </c>
    </row>
    <row r="194" spans="1:16" ht="12.75">
      <c r="A194" s="12" t="s">
        <v>34</v>
      </c>
      <c r="B194" s="16" t="s">
        <v>276</v>
      </c>
      <c r="C194" s="16" t="s">
        <v>277</v>
      </c>
      <c r="D194" s="12" t="s">
        <v>36</v>
      </c>
      <c r="E194" s="17" t="s">
        <v>278</v>
      </c>
      <c r="F194" s="18" t="s">
        <v>56</v>
      </c>
      <c r="G194" s="19">
        <v>0.25</v>
      </c>
      <c r="H194" s="20">
        <v>0</v>
      </c>
      <c r="I194" s="21">
        <f>ROUND(ROUND(H194,2)*ROUND(G194,3),2)</f>
        <v>0</v>
      </c>
      <c r="O194">
        <f>(I194*21)/100</f>
        <v>0</v>
      </c>
      <c r="P194" t="s">
        <v>12</v>
      </c>
    </row>
    <row r="195" spans="1:5" ht="12.75">
      <c r="A195" s="22" t="s">
        <v>39</v>
      </c>
      <c r="E195" s="23" t="s">
        <v>279</v>
      </c>
    </row>
    <row r="196" spans="1:5" ht="12.75">
      <c r="A196" s="24" t="s">
        <v>41</v>
      </c>
      <c r="E196" s="25" t="s">
        <v>280</v>
      </c>
    </row>
    <row r="197" spans="1:5" ht="102">
      <c r="A197" t="s">
        <v>43</v>
      </c>
      <c r="E197" s="23" t="s">
        <v>281</v>
      </c>
    </row>
    <row r="198" spans="1:16" ht="12.75">
      <c r="A198" s="12" t="s">
        <v>34</v>
      </c>
      <c r="B198" s="16" t="s">
        <v>282</v>
      </c>
      <c r="C198" s="16" t="s">
        <v>283</v>
      </c>
      <c r="D198" s="12" t="s">
        <v>36</v>
      </c>
      <c r="E198" s="17" t="s">
        <v>284</v>
      </c>
      <c r="F198" s="18" t="s">
        <v>94</v>
      </c>
      <c r="G198" s="19">
        <v>159.2</v>
      </c>
      <c r="H198" s="20">
        <v>0</v>
      </c>
      <c r="I198" s="21">
        <f>ROUND(ROUND(H198,2)*ROUND(G198,3),2)</f>
        <v>0</v>
      </c>
      <c r="O198">
        <f>(I198*21)/100</f>
        <v>0</v>
      </c>
      <c r="P198" t="s">
        <v>12</v>
      </c>
    </row>
    <row r="199" spans="1:5" ht="12.75">
      <c r="A199" s="22" t="s">
        <v>39</v>
      </c>
      <c r="E199" s="23" t="s">
        <v>285</v>
      </c>
    </row>
    <row r="200" spans="1:5" ht="12.75">
      <c r="A200" s="24" t="s">
        <v>41</v>
      </c>
      <c r="E200" s="25" t="s">
        <v>161</v>
      </c>
    </row>
    <row r="201" spans="1:5" ht="51">
      <c r="A201" t="s">
        <v>43</v>
      </c>
      <c r="E201" s="23" t="s">
        <v>286</v>
      </c>
    </row>
    <row r="202" spans="1:16" ht="12.75">
      <c r="A202" s="12" t="s">
        <v>34</v>
      </c>
      <c r="B202" s="16" t="s">
        <v>287</v>
      </c>
      <c r="C202" s="16" t="s">
        <v>288</v>
      </c>
      <c r="D202" s="12" t="s">
        <v>36</v>
      </c>
      <c r="E202" s="17" t="s">
        <v>289</v>
      </c>
      <c r="F202" s="18" t="s">
        <v>94</v>
      </c>
      <c r="G202" s="19">
        <v>243.2</v>
      </c>
      <c r="H202" s="20">
        <v>0</v>
      </c>
      <c r="I202" s="21">
        <f>ROUND(ROUND(H202,2)*ROUND(G202,3),2)</f>
        <v>0</v>
      </c>
      <c r="O202">
        <f>(I202*21)/100</f>
        <v>0</v>
      </c>
      <c r="P202" t="s">
        <v>12</v>
      </c>
    </row>
    <row r="203" spans="1:5" ht="12.75">
      <c r="A203" s="22" t="s">
        <v>39</v>
      </c>
      <c r="E203" s="23" t="s">
        <v>290</v>
      </c>
    </row>
    <row r="204" spans="1:5" ht="12.75">
      <c r="A204" s="24" t="s">
        <v>41</v>
      </c>
      <c r="E204" s="25" t="s">
        <v>291</v>
      </c>
    </row>
    <row r="205" spans="1:5" ht="51">
      <c r="A205" t="s">
        <v>43</v>
      </c>
      <c r="E205" s="23" t="s">
        <v>286</v>
      </c>
    </row>
    <row r="206" spans="1:16" ht="12.75">
      <c r="A206" s="12" t="s">
        <v>34</v>
      </c>
      <c r="B206" s="16" t="s">
        <v>292</v>
      </c>
      <c r="C206" s="16" t="s">
        <v>293</v>
      </c>
      <c r="D206" s="12" t="s">
        <v>36</v>
      </c>
      <c r="E206" s="17" t="s">
        <v>294</v>
      </c>
      <c r="F206" s="18" t="s">
        <v>94</v>
      </c>
      <c r="G206" s="19">
        <v>243.2</v>
      </c>
      <c r="H206" s="20">
        <v>0</v>
      </c>
      <c r="I206" s="21">
        <f>ROUND(ROUND(H206,2)*ROUND(G206,3),2)</f>
        <v>0</v>
      </c>
      <c r="O206">
        <f>(I206*21)/100</f>
        <v>0</v>
      </c>
      <c r="P206" t="s">
        <v>12</v>
      </c>
    </row>
    <row r="207" spans="1:5" ht="12.75">
      <c r="A207" s="22" t="s">
        <v>39</v>
      </c>
      <c r="E207" s="23" t="s">
        <v>36</v>
      </c>
    </row>
    <row r="208" spans="1:5" ht="12.75">
      <c r="A208" s="24" t="s">
        <v>41</v>
      </c>
      <c r="E208" s="25" t="s">
        <v>291</v>
      </c>
    </row>
    <row r="209" spans="1:5" ht="140.25">
      <c r="A209" t="s">
        <v>43</v>
      </c>
      <c r="E209" s="23" t="s">
        <v>295</v>
      </c>
    </row>
    <row r="210" spans="1:16" ht="12.75">
      <c r="A210" s="12" t="s">
        <v>34</v>
      </c>
      <c r="B210" s="16" t="s">
        <v>296</v>
      </c>
      <c r="C210" s="16" t="s">
        <v>297</v>
      </c>
      <c r="D210" s="12" t="s">
        <v>36</v>
      </c>
      <c r="E210" s="17" t="s">
        <v>298</v>
      </c>
      <c r="F210" s="18" t="s">
        <v>94</v>
      </c>
      <c r="G210" s="19">
        <v>159.2</v>
      </c>
      <c r="H210" s="20">
        <v>0</v>
      </c>
      <c r="I210" s="21">
        <f>ROUND(ROUND(H210,2)*ROUND(G210,3),2)</f>
        <v>0</v>
      </c>
      <c r="O210">
        <f>(I210*21)/100</f>
        <v>0</v>
      </c>
      <c r="P210" t="s">
        <v>12</v>
      </c>
    </row>
    <row r="211" spans="1:5" ht="12.75">
      <c r="A211" s="22" t="s">
        <v>39</v>
      </c>
      <c r="E211" s="23" t="s">
        <v>299</v>
      </c>
    </row>
    <row r="212" spans="1:5" ht="12.75">
      <c r="A212" s="24" t="s">
        <v>41</v>
      </c>
      <c r="E212" s="25" t="s">
        <v>161</v>
      </c>
    </row>
    <row r="213" spans="1:5" ht="140.25">
      <c r="A213" t="s">
        <v>43</v>
      </c>
      <c r="E213" s="23" t="s">
        <v>295</v>
      </c>
    </row>
    <row r="214" spans="1:18" ht="12.75" customHeight="1">
      <c r="A214" s="5" t="s">
        <v>32</v>
      </c>
      <c r="B214" s="5"/>
      <c r="C214" s="26" t="s">
        <v>26</v>
      </c>
      <c r="D214" s="5"/>
      <c r="E214" s="14" t="s">
        <v>300</v>
      </c>
      <c r="F214" s="5"/>
      <c r="G214" s="5"/>
      <c r="H214" s="5"/>
      <c r="I214" s="27">
        <f>0+Q214</f>
        <v>0</v>
      </c>
      <c r="O214">
        <f>0+R214</f>
        <v>0</v>
      </c>
      <c r="Q214">
        <f>0+I215</f>
        <v>0</v>
      </c>
      <c r="R214">
        <f>0+O215</f>
        <v>0</v>
      </c>
    </row>
    <row r="215" spans="1:16" ht="12.75">
      <c r="A215" s="12" t="s">
        <v>34</v>
      </c>
      <c r="B215" s="16" t="s">
        <v>301</v>
      </c>
      <c r="C215" s="16" t="s">
        <v>302</v>
      </c>
      <c r="D215" s="12" t="s">
        <v>36</v>
      </c>
      <c r="E215" s="17" t="s">
        <v>303</v>
      </c>
      <c r="F215" s="18" t="s">
        <v>94</v>
      </c>
      <c r="G215" s="19">
        <v>47</v>
      </c>
      <c r="H215" s="20">
        <v>0</v>
      </c>
      <c r="I215" s="21">
        <f>ROUND(ROUND(H215,2)*ROUND(G215,3),2)</f>
        <v>0</v>
      </c>
      <c r="O215">
        <f>(I215*21)/100</f>
        <v>0</v>
      </c>
      <c r="P215" t="s">
        <v>12</v>
      </c>
    </row>
    <row r="216" spans="1:5" ht="12.75">
      <c r="A216" s="22" t="s">
        <v>39</v>
      </c>
      <c r="E216" s="23" t="s">
        <v>36</v>
      </c>
    </row>
    <row r="217" spans="1:5" ht="12.75">
      <c r="A217" s="24" t="s">
        <v>41</v>
      </c>
      <c r="E217" s="25" t="s">
        <v>304</v>
      </c>
    </row>
    <row r="218" spans="1:5" ht="89.25">
      <c r="A218" t="s">
        <v>43</v>
      </c>
      <c r="E218" s="23" t="s">
        <v>305</v>
      </c>
    </row>
    <row r="219" spans="1:18" ht="12.75" customHeight="1">
      <c r="A219" s="5" t="s">
        <v>32</v>
      </c>
      <c r="B219" s="5"/>
      <c r="C219" s="26" t="s">
        <v>62</v>
      </c>
      <c r="D219" s="5"/>
      <c r="E219" s="14" t="s">
        <v>306</v>
      </c>
      <c r="F219" s="5"/>
      <c r="G219" s="5"/>
      <c r="H219" s="5"/>
      <c r="I219" s="27">
        <f>0+Q219</f>
        <v>0</v>
      </c>
      <c r="O219">
        <f>0+R219</f>
        <v>0</v>
      </c>
      <c r="Q219">
        <f>0+I220+I224</f>
        <v>0</v>
      </c>
      <c r="R219">
        <f>0+O220+O224</f>
        <v>0</v>
      </c>
    </row>
    <row r="220" spans="1:16" ht="12.75">
      <c r="A220" s="12" t="s">
        <v>34</v>
      </c>
      <c r="B220" s="16" t="s">
        <v>307</v>
      </c>
      <c r="C220" s="16" t="s">
        <v>308</v>
      </c>
      <c r="D220" s="12" t="s">
        <v>36</v>
      </c>
      <c r="E220" s="17" t="s">
        <v>309</v>
      </c>
      <c r="F220" s="18" t="s">
        <v>94</v>
      </c>
      <c r="G220" s="19">
        <v>155.4</v>
      </c>
      <c r="H220" s="20">
        <v>0</v>
      </c>
      <c r="I220" s="21">
        <f>ROUND(ROUND(H220,2)*ROUND(G220,3),2)</f>
        <v>0</v>
      </c>
      <c r="O220">
        <f>(I220*21)/100</f>
        <v>0</v>
      </c>
      <c r="P220" t="s">
        <v>12</v>
      </c>
    </row>
    <row r="221" spans="1:5" ht="12.75">
      <c r="A221" s="22" t="s">
        <v>39</v>
      </c>
      <c r="E221" s="23" t="s">
        <v>310</v>
      </c>
    </row>
    <row r="222" spans="1:5" ht="51">
      <c r="A222" s="24" t="s">
        <v>41</v>
      </c>
      <c r="E222" s="25" t="s">
        <v>311</v>
      </c>
    </row>
    <row r="223" spans="1:5" ht="38.25">
      <c r="A223" t="s">
        <v>43</v>
      </c>
      <c r="E223" s="23" t="s">
        <v>312</v>
      </c>
    </row>
    <row r="224" spans="1:16" ht="12.75">
      <c r="A224" s="12" t="s">
        <v>34</v>
      </c>
      <c r="B224" s="16" t="s">
        <v>313</v>
      </c>
      <c r="C224" s="16" t="s">
        <v>314</v>
      </c>
      <c r="D224" s="12" t="s">
        <v>36</v>
      </c>
      <c r="E224" s="17" t="s">
        <v>315</v>
      </c>
      <c r="F224" s="18" t="s">
        <v>94</v>
      </c>
      <c r="G224" s="19">
        <v>76.125</v>
      </c>
      <c r="H224" s="20">
        <v>0</v>
      </c>
      <c r="I224" s="21">
        <f>ROUND(ROUND(H224,2)*ROUND(G224,3),2)</f>
        <v>0</v>
      </c>
      <c r="O224">
        <f>(I224*21)/100</f>
        <v>0</v>
      </c>
      <c r="P224" t="s">
        <v>12</v>
      </c>
    </row>
    <row r="225" spans="1:5" ht="12.75">
      <c r="A225" s="22" t="s">
        <v>39</v>
      </c>
      <c r="E225" s="23" t="s">
        <v>316</v>
      </c>
    </row>
    <row r="226" spans="1:5" ht="12.75">
      <c r="A226" s="24" t="s">
        <v>41</v>
      </c>
      <c r="E226" s="25" t="s">
        <v>317</v>
      </c>
    </row>
    <row r="227" spans="1:5" ht="51">
      <c r="A227" t="s">
        <v>43</v>
      </c>
      <c r="E227" s="23" t="s">
        <v>318</v>
      </c>
    </row>
    <row r="228" spans="1:18" ht="12.75" customHeight="1">
      <c r="A228" s="5" t="s">
        <v>32</v>
      </c>
      <c r="B228" s="5"/>
      <c r="C228" s="26" t="s">
        <v>68</v>
      </c>
      <c r="D228" s="5"/>
      <c r="E228" s="14" t="s">
        <v>319</v>
      </c>
      <c r="F228" s="5"/>
      <c r="G228" s="5"/>
      <c r="H228" s="5"/>
      <c r="I228" s="27">
        <f>0+Q228</f>
        <v>0</v>
      </c>
      <c r="O228">
        <f>0+R228</f>
        <v>0</v>
      </c>
      <c r="Q228">
        <f>0+I229+I233+I237+I241</f>
        <v>0</v>
      </c>
      <c r="R228">
        <f>0+O229+O233+O237+O241</f>
        <v>0</v>
      </c>
    </row>
    <row r="229" spans="1:16" ht="12.75">
      <c r="A229" s="12" t="s">
        <v>34</v>
      </c>
      <c r="B229" s="16" t="s">
        <v>320</v>
      </c>
      <c r="C229" s="16" t="s">
        <v>321</v>
      </c>
      <c r="D229" s="12" t="s">
        <v>36</v>
      </c>
      <c r="E229" s="17" t="s">
        <v>322</v>
      </c>
      <c r="F229" s="18" t="s">
        <v>183</v>
      </c>
      <c r="G229" s="19">
        <v>3.7</v>
      </c>
      <c r="H229" s="20">
        <v>0</v>
      </c>
      <c r="I229" s="21">
        <f>ROUND(ROUND(H229,2)*ROUND(G229,3),2)</f>
        <v>0</v>
      </c>
      <c r="O229">
        <f>(I229*21)/100</f>
        <v>0</v>
      </c>
      <c r="P229" t="s">
        <v>12</v>
      </c>
    </row>
    <row r="230" spans="1:5" ht="12.75">
      <c r="A230" s="22" t="s">
        <v>39</v>
      </c>
      <c r="E230" s="23" t="s">
        <v>323</v>
      </c>
    </row>
    <row r="231" spans="1:5" ht="12.75">
      <c r="A231" s="24" t="s">
        <v>41</v>
      </c>
      <c r="E231" s="25" t="s">
        <v>324</v>
      </c>
    </row>
    <row r="232" spans="1:5" ht="255">
      <c r="A232" t="s">
        <v>43</v>
      </c>
      <c r="E232" s="23" t="s">
        <v>325</v>
      </c>
    </row>
    <row r="233" spans="1:16" ht="12.75">
      <c r="A233" s="12" t="s">
        <v>34</v>
      </c>
      <c r="B233" s="16" t="s">
        <v>326</v>
      </c>
      <c r="C233" s="16" t="s">
        <v>327</v>
      </c>
      <c r="D233" s="12" t="s">
        <v>36</v>
      </c>
      <c r="E233" s="17" t="s">
        <v>322</v>
      </c>
      <c r="F233" s="18" t="s">
        <v>183</v>
      </c>
      <c r="G233" s="19">
        <v>18.2</v>
      </c>
      <c r="H233" s="20">
        <v>0</v>
      </c>
      <c r="I233" s="21">
        <f>ROUND(ROUND(H233,2)*ROUND(G233,3),2)</f>
        <v>0</v>
      </c>
      <c r="O233">
        <f>(I233*21)/100</f>
        <v>0</v>
      </c>
      <c r="P233" t="s">
        <v>12</v>
      </c>
    </row>
    <row r="234" spans="1:5" ht="12.75">
      <c r="A234" s="22" t="s">
        <v>39</v>
      </c>
      <c r="E234" s="23" t="s">
        <v>328</v>
      </c>
    </row>
    <row r="235" spans="1:5" ht="12.75">
      <c r="A235" s="24" t="s">
        <v>41</v>
      </c>
      <c r="E235" s="25" t="s">
        <v>329</v>
      </c>
    </row>
    <row r="236" spans="1:5" ht="255">
      <c r="A236" t="s">
        <v>43</v>
      </c>
      <c r="E236" s="23" t="s">
        <v>325</v>
      </c>
    </row>
    <row r="237" spans="1:16" ht="12.75">
      <c r="A237" s="12" t="s">
        <v>34</v>
      </c>
      <c r="B237" s="16" t="s">
        <v>330</v>
      </c>
      <c r="C237" s="16" t="s">
        <v>331</v>
      </c>
      <c r="D237" s="12" t="s">
        <v>36</v>
      </c>
      <c r="E237" s="17" t="s">
        <v>332</v>
      </c>
      <c r="F237" s="18" t="s">
        <v>183</v>
      </c>
      <c r="G237" s="19">
        <v>50</v>
      </c>
      <c r="H237" s="20">
        <v>0</v>
      </c>
      <c r="I237" s="21">
        <f>ROUND(ROUND(H237,2)*ROUND(G237,3),2)</f>
        <v>0</v>
      </c>
      <c r="O237">
        <f>(I237*21)/100</f>
        <v>0</v>
      </c>
      <c r="P237" t="s">
        <v>12</v>
      </c>
    </row>
    <row r="238" spans="1:5" ht="25.5">
      <c r="A238" s="22" t="s">
        <v>39</v>
      </c>
      <c r="E238" s="23" t="s">
        <v>333</v>
      </c>
    </row>
    <row r="239" spans="1:5" ht="12.75">
      <c r="A239" s="24" t="s">
        <v>41</v>
      </c>
      <c r="E239" s="25" t="s">
        <v>334</v>
      </c>
    </row>
    <row r="240" spans="1:5" ht="242.25">
      <c r="A240" t="s">
        <v>43</v>
      </c>
      <c r="E240" s="23" t="s">
        <v>335</v>
      </c>
    </row>
    <row r="241" spans="1:16" ht="12.75">
      <c r="A241" s="12" t="s">
        <v>34</v>
      </c>
      <c r="B241" s="16" t="s">
        <v>336</v>
      </c>
      <c r="C241" s="16" t="s">
        <v>337</v>
      </c>
      <c r="D241" s="12" t="s">
        <v>36</v>
      </c>
      <c r="E241" s="17" t="s">
        <v>338</v>
      </c>
      <c r="F241" s="18" t="s">
        <v>101</v>
      </c>
      <c r="G241" s="19">
        <v>1</v>
      </c>
      <c r="H241" s="20">
        <v>0</v>
      </c>
      <c r="I241" s="21">
        <f>ROUND(ROUND(H241,2)*ROUND(G241,3),2)</f>
        <v>0</v>
      </c>
      <c r="O241">
        <f>(I241*21)/100</f>
        <v>0</v>
      </c>
      <c r="P241" t="s">
        <v>12</v>
      </c>
    </row>
    <row r="242" spans="1:5" ht="12.75">
      <c r="A242" s="22" t="s">
        <v>39</v>
      </c>
      <c r="E242" s="23" t="s">
        <v>36</v>
      </c>
    </row>
    <row r="243" spans="1:5" ht="12.75">
      <c r="A243" s="24" t="s">
        <v>41</v>
      </c>
      <c r="E243" s="25" t="s">
        <v>36</v>
      </c>
    </row>
    <row r="244" spans="1:5" ht="76.5">
      <c r="A244" t="s">
        <v>43</v>
      </c>
      <c r="E244" s="23" t="s">
        <v>339</v>
      </c>
    </row>
    <row r="245" spans="1:18" ht="12.75" customHeight="1">
      <c r="A245" s="5" t="s">
        <v>32</v>
      </c>
      <c r="B245" s="5"/>
      <c r="C245" s="26" t="s">
        <v>29</v>
      </c>
      <c r="D245" s="5"/>
      <c r="E245" s="14" t="s">
        <v>340</v>
      </c>
      <c r="F245" s="5"/>
      <c r="G245" s="5"/>
      <c r="H245" s="5"/>
      <c r="I245" s="27">
        <f>0+Q245</f>
        <v>0</v>
      </c>
      <c r="O245">
        <f>0+R245</f>
        <v>0</v>
      </c>
      <c r="Q245">
        <f>0+I246+I250+I254+I258+I262+I266+I270+I274+I278+I282+I286+I290+I294+I298+I302+I306</f>
        <v>0</v>
      </c>
      <c r="R245">
        <f>0+O246+O250+O254+O258+O262+O266+O270+O274+O278+O282+O286+O290+O294+O298+O302+O306</f>
        <v>0</v>
      </c>
    </row>
    <row r="246" spans="1:16" ht="12.75">
      <c r="A246" s="12" t="s">
        <v>34</v>
      </c>
      <c r="B246" s="16" t="s">
        <v>341</v>
      </c>
      <c r="C246" s="16" t="s">
        <v>342</v>
      </c>
      <c r="D246" s="12" t="s">
        <v>36</v>
      </c>
      <c r="E246" s="17" t="s">
        <v>343</v>
      </c>
      <c r="F246" s="18" t="s">
        <v>183</v>
      </c>
      <c r="G246" s="19">
        <v>52.41</v>
      </c>
      <c r="H246" s="20">
        <v>0</v>
      </c>
      <c r="I246" s="21">
        <f>ROUND(ROUND(H246,2)*ROUND(G246,3),2)</f>
        <v>0</v>
      </c>
      <c r="O246">
        <f>(I246*21)/100</f>
        <v>0</v>
      </c>
      <c r="P246" t="s">
        <v>12</v>
      </c>
    </row>
    <row r="247" spans="1:5" ht="12.75">
      <c r="A247" s="22" t="s">
        <v>39</v>
      </c>
      <c r="E247" s="23" t="s">
        <v>344</v>
      </c>
    </row>
    <row r="248" spans="1:5" ht="12.75">
      <c r="A248" s="24" t="s">
        <v>41</v>
      </c>
      <c r="E248" s="25" t="s">
        <v>345</v>
      </c>
    </row>
    <row r="249" spans="1:5" ht="63.75">
      <c r="A249" t="s">
        <v>43</v>
      </c>
      <c r="E249" s="23" t="s">
        <v>346</v>
      </c>
    </row>
    <row r="250" spans="1:16" ht="12.75">
      <c r="A250" s="12" t="s">
        <v>34</v>
      </c>
      <c r="B250" s="16" t="s">
        <v>347</v>
      </c>
      <c r="C250" s="16" t="s">
        <v>348</v>
      </c>
      <c r="D250" s="12" t="s">
        <v>349</v>
      </c>
      <c r="E250" s="17" t="s">
        <v>350</v>
      </c>
      <c r="F250" s="18" t="s">
        <v>101</v>
      </c>
      <c r="G250" s="19">
        <v>1</v>
      </c>
      <c r="H250" s="20">
        <v>0</v>
      </c>
      <c r="I250" s="21">
        <f>ROUND(ROUND(H250,2)*ROUND(G250,3),2)</f>
        <v>0</v>
      </c>
      <c r="O250">
        <f>(I250*21)/100</f>
        <v>0</v>
      </c>
      <c r="P250" t="s">
        <v>12</v>
      </c>
    </row>
    <row r="251" spans="1:5" ht="12.75">
      <c r="A251" s="22" t="s">
        <v>39</v>
      </c>
      <c r="E251" s="23" t="s">
        <v>351</v>
      </c>
    </row>
    <row r="252" spans="1:5" ht="12.75">
      <c r="A252" s="24" t="s">
        <v>41</v>
      </c>
      <c r="E252" s="25" t="s">
        <v>36</v>
      </c>
    </row>
    <row r="253" spans="1:5" ht="12.75">
      <c r="A253" t="s">
        <v>43</v>
      </c>
      <c r="E253" s="23" t="s">
        <v>352</v>
      </c>
    </row>
    <row r="254" spans="1:16" ht="12.75">
      <c r="A254" s="12" t="s">
        <v>34</v>
      </c>
      <c r="B254" s="16" t="s">
        <v>353</v>
      </c>
      <c r="C254" s="16" t="s">
        <v>354</v>
      </c>
      <c r="D254" s="12" t="s">
        <v>36</v>
      </c>
      <c r="E254" s="17" t="s">
        <v>355</v>
      </c>
      <c r="F254" s="18" t="s">
        <v>183</v>
      </c>
      <c r="G254" s="19">
        <v>3.1</v>
      </c>
      <c r="H254" s="20">
        <v>0</v>
      </c>
      <c r="I254" s="21">
        <f>ROUND(ROUND(H254,2)*ROUND(G254,3),2)</f>
        <v>0</v>
      </c>
      <c r="O254">
        <f>(I254*21)/100</f>
        <v>0</v>
      </c>
      <c r="P254" t="s">
        <v>12</v>
      </c>
    </row>
    <row r="255" spans="1:5" ht="25.5">
      <c r="A255" s="22" t="s">
        <v>39</v>
      </c>
      <c r="E255" s="23" t="s">
        <v>356</v>
      </c>
    </row>
    <row r="256" spans="1:5" ht="12.75">
      <c r="A256" s="24" t="s">
        <v>41</v>
      </c>
      <c r="E256" s="25" t="s">
        <v>357</v>
      </c>
    </row>
    <row r="257" spans="1:5" ht="51">
      <c r="A257" t="s">
        <v>43</v>
      </c>
      <c r="E257" s="23" t="s">
        <v>358</v>
      </c>
    </row>
    <row r="258" spans="1:16" ht="12.75">
      <c r="A258" s="12" t="s">
        <v>34</v>
      </c>
      <c r="B258" s="16" t="s">
        <v>359</v>
      </c>
      <c r="C258" s="16" t="s">
        <v>360</v>
      </c>
      <c r="D258" s="12" t="s">
        <v>36</v>
      </c>
      <c r="E258" s="17" t="s">
        <v>361</v>
      </c>
      <c r="F258" s="18" t="s">
        <v>183</v>
      </c>
      <c r="G258" s="19">
        <v>2</v>
      </c>
      <c r="H258" s="20">
        <v>0</v>
      </c>
      <c r="I258" s="21">
        <f>ROUND(ROUND(H258,2)*ROUND(G258,3),2)</f>
        <v>0</v>
      </c>
      <c r="O258">
        <f>(I258*21)/100</f>
        <v>0</v>
      </c>
      <c r="P258" t="s">
        <v>12</v>
      </c>
    </row>
    <row r="259" spans="1:5" ht="38.25">
      <c r="A259" s="22" t="s">
        <v>39</v>
      </c>
      <c r="E259" s="23" t="s">
        <v>362</v>
      </c>
    </row>
    <row r="260" spans="1:5" ht="12.75">
      <c r="A260" s="24" t="s">
        <v>41</v>
      </c>
      <c r="E260" s="25" t="s">
        <v>363</v>
      </c>
    </row>
    <row r="261" spans="1:5" ht="51">
      <c r="A261" t="s">
        <v>43</v>
      </c>
      <c r="E261" s="23" t="s">
        <v>364</v>
      </c>
    </row>
    <row r="262" spans="1:16" ht="12.75">
      <c r="A262" s="12" t="s">
        <v>34</v>
      </c>
      <c r="B262" s="16" t="s">
        <v>365</v>
      </c>
      <c r="C262" s="16" t="s">
        <v>366</v>
      </c>
      <c r="D262" s="12" t="s">
        <v>36</v>
      </c>
      <c r="E262" s="17" t="s">
        <v>367</v>
      </c>
      <c r="F262" s="18" t="s">
        <v>183</v>
      </c>
      <c r="G262" s="19">
        <v>54.5</v>
      </c>
      <c r="H262" s="20">
        <v>0</v>
      </c>
      <c r="I262" s="21">
        <f>ROUND(ROUND(H262,2)*ROUND(G262,3),2)</f>
        <v>0</v>
      </c>
      <c r="O262">
        <f>(I262*21)/100</f>
        <v>0</v>
      </c>
      <c r="P262" t="s">
        <v>12</v>
      </c>
    </row>
    <row r="263" spans="1:5" ht="12.75">
      <c r="A263" s="22" t="s">
        <v>39</v>
      </c>
      <c r="E263" s="23" t="s">
        <v>368</v>
      </c>
    </row>
    <row r="264" spans="1:5" ht="38.25">
      <c r="A264" s="24" t="s">
        <v>41</v>
      </c>
      <c r="E264" s="25" t="s">
        <v>369</v>
      </c>
    </row>
    <row r="265" spans="1:5" ht="25.5">
      <c r="A265" t="s">
        <v>43</v>
      </c>
      <c r="E265" s="23" t="s">
        <v>370</v>
      </c>
    </row>
    <row r="266" spans="1:16" ht="12.75">
      <c r="A266" s="12" t="s">
        <v>34</v>
      </c>
      <c r="B266" s="16" t="s">
        <v>371</v>
      </c>
      <c r="C266" s="16" t="s">
        <v>372</v>
      </c>
      <c r="D266" s="12" t="s">
        <v>36</v>
      </c>
      <c r="E266" s="17" t="s">
        <v>373</v>
      </c>
      <c r="F266" s="18" t="s">
        <v>183</v>
      </c>
      <c r="G266" s="19">
        <v>8</v>
      </c>
      <c r="H266" s="20">
        <v>0</v>
      </c>
      <c r="I266" s="21">
        <f>ROUND(ROUND(H266,2)*ROUND(G266,3),2)</f>
        <v>0</v>
      </c>
      <c r="O266">
        <f>(I266*21)/100</f>
        <v>0</v>
      </c>
      <c r="P266" t="s">
        <v>12</v>
      </c>
    </row>
    <row r="267" spans="1:5" ht="12.75">
      <c r="A267" s="22" t="s">
        <v>39</v>
      </c>
      <c r="E267" s="23" t="s">
        <v>36</v>
      </c>
    </row>
    <row r="268" spans="1:5" ht="12.75">
      <c r="A268" s="24" t="s">
        <v>41</v>
      </c>
      <c r="E268" s="25" t="s">
        <v>374</v>
      </c>
    </row>
    <row r="269" spans="1:5" ht="25.5">
      <c r="A269" t="s">
        <v>43</v>
      </c>
      <c r="E269" s="23" t="s">
        <v>370</v>
      </c>
    </row>
    <row r="270" spans="1:16" ht="12.75">
      <c r="A270" s="12" t="s">
        <v>34</v>
      </c>
      <c r="B270" s="16" t="s">
        <v>375</v>
      </c>
      <c r="C270" s="16" t="s">
        <v>376</v>
      </c>
      <c r="D270" s="12" t="s">
        <v>36</v>
      </c>
      <c r="E270" s="17" t="s">
        <v>377</v>
      </c>
      <c r="F270" s="18" t="s">
        <v>101</v>
      </c>
      <c r="G270" s="19">
        <v>1</v>
      </c>
      <c r="H270" s="20">
        <v>0</v>
      </c>
      <c r="I270" s="21">
        <f>ROUND(ROUND(H270,2)*ROUND(G270,3),2)</f>
        <v>0</v>
      </c>
      <c r="O270">
        <f>(I270*21)/100</f>
        <v>0</v>
      </c>
      <c r="P270" t="s">
        <v>12</v>
      </c>
    </row>
    <row r="271" spans="1:5" ht="12.75">
      <c r="A271" s="22" t="s">
        <v>39</v>
      </c>
      <c r="E271" s="23" t="s">
        <v>378</v>
      </c>
    </row>
    <row r="272" spans="1:5" ht="12.75">
      <c r="A272" s="24" t="s">
        <v>41</v>
      </c>
      <c r="E272" s="25" t="s">
        <v>36</v>
      </c>
    </row>
    <row r="273" spans="1:5" ht="140.25">
      <c r="A273" t="s">
        <v>43</v>
      </c>
      <c r="E273" s="23" t="s">
        <v>379</v>
      </c>
    </row>
    <row r="274" spans="1:16" ht="12.75">
      <c r="A274" s="12" t="s">
        <v>34</v>
      </c>
      <c r="B274" s="16" t="s">
        <v>380</v>
      </c>
      <c r="C274" s="16" t="s">
        <v>381</v>
      </c>
      <c r="D274" s="12" t="s">
        <v>36</v>
      </c>
      <c r="E274" s="17" t="s">
        <v>382</v>
      </c>
      <c r="F274" s="18" t="s">
        <v>94</v>
      </c>
      <c r="G274" s="19">
        <v>9.5</v>
      </c>
      <c r="H274" s="20">
        <v>0</v>
      </c>
      <c r="I274" s="21">
        <f>ROUND(ROUND(H274,2)*ROUND(G274,3),2)</f>
        <v>0</v>
      </c>
      <c r="O274">
        <f>(I274*21)/100</f>
        <v>0</v>
      </c>
      <c r="P274" t="s">
        <v>12</v>
      </c>
    </row>
    <row r="275" spans="1:5" ht="12.75">
      <c r="A275" s="22" t="s">
        <v>39</v>
      </c>
      <c r="E275" s="23" t="s">
        <v>36</v>
      </c>
    </row>
    <row r="276" spans="1:5" ht="38.25">
      <c r="A276" s="24" t="s">
        <v>41</v>
      </c>
      <c r="E276" s="25" t="s">
        <v>383</v>
      </c>
    </row>
    <row r="277" spans="1:5" ht="25.5">
      <c r="A277" t="s">
        <v>43</v>
      </c>
      <c r="E277" s="23" t="s">
        <v>384</v>
      </c>
    </row>
    <row r="278" spans="1:16" ht="12.75">
      <c r="A278" s="12" t="s">
        <v>34</v>
      </c>
      <c r="B278" s="16" t="s">
        <v>385</v>
      </c>
      <c r="C278" s="16" t="s">
        <v>386</v>
      </c>
      <c r="D278" s="12" t="s">
        <v>36</v>
      </c>
      <c r="E278" s="17" t="s">
        <v>387</v>
      </c>
      <c r="F278" s="18" t="s">
        <v>183</v>
      </c>
      <c r="G278" s="19">
        <v>60.5</v>
      </c>
      <c r="H278" s="20">
        <v>0</v>
      </c>
      <c r="I278" s="21">
        <f>ROUND(ROUND(H278,2)*ROUND(G278,3),2)</f>
        <v>0</v>
      </c>
      <c r="O278">
        <f>(I278*21)/100</f>
        <v>0</v>
      </c>
      <c r="P278" t="s">
        <v>12</v>
      </c>
    </row>
    <row r="279" spans="1:5" ht="12.75">
      <c r="A279" s="22" t="s">
        <v>39</v>
      </c>
      <c r="E279" s="23" t="s">
        <v>388</v>
      </c>
    </row>
    <row r="280" spans="1:5" ht="38.25">
      <c r="A280" s="24" t="s">
        <v>41</v>
      </c>
      <c r="E280" s="25" t="s">
        <v>389</v>
      </c>
    </row>
    <row r="281" spans="1:5" ht="38.25">
      <c r="A281" t="s">
        <v>43</v>
      </c>
      <c r="E281" s="23" t="s">
        <v>390</v>
      </c>
    </row>
    <row r="282" spans="1:16" ht="25.5">
      <c r="A282" s="12" t="s">
        <v>34</v>
      </c>
      <c r="B282" s="16" t="s">
        <v>391</v>
      </c>
      <c r="C282" s="16" t="s">
        <v>392</v>
      </c>
      <c r="D282" s="12" t="s">
        <v>36</v>
      </c>
      <c r="E282" s="17" t="s">
        <v>393</v>
      </c>
      <c r="F282" s="18" t="s">
        <v>183</v>
      </c>
      <c r="G282" s="19">
        <v>12</v>
      </c>
      <c r="H282" s="20">
        <v>0</v>
      </c>
      <c r="I282" s="21">
        <f>ROUND(ROUND(H282,2)*ROUND(G282,3),2)</f>
        <v>0</v>
      </c>
      <c r="O282">
        <f>(I282*21)/100</f>
        <v>0</v>
      </c>
      <c r="P282" t="s">
        <v>12</v>
      </c>
    </row>
    <row r="283" spans="1:5" ht="25.5">
      <c r="A283" s="22" t="s">
        <v>39</v>
      </c>
      <c r="E283" s="23" t="s">
        <v>394</v>
      </c>
    </row>
    <row r="284" spans="1:5" ht="38.25">
      <c r="A284" s="24" t="s">
        <v>41</v>
      </c>
      <c r="E284" s="25" t="s">
        <v>395</v>
      </c>
    </row>
    <row r="285" spans="1:5" ht="38.25">
      <c r="A285" t="s">
        <v>43</v>
      </c>
      <c r="E285" s="23" t="s">
        <v>390</v>
      </c>
    </row>
    <row r="286" spans="1:16" ht="12.75">
      <c r="A286" s="12" t="s">
        <v>34</v>
      </c>
      <c r="B286" s="16" t="s">
        <v>396</v>
      </c>
      <c r="C286" s="16" t="s">
        <v>397</v>
      </c>
      <c r="D286" s="12" t="s">
        <v>36</v>
      </c>
      <c r="E286" s="17" t="s">
        <v>398</v>
      </c>
      <c r="F286" s="18" t="s">
        <v>183</v>
      </c>
      <c r="G286" s="19">
        <v>52.5</v>
      </c>
      <c r="H286" s="20">
        <v>0</v>
      </c>
      <c r="I286" s="21">
        <f>ROUND(ROUND(H286,2)*ROUND(G286,3),2)</f>
        <v>0</v>
      </c>
      <c r="O286">
        <f>(I286*21)/100</f>
        <v>0</v>
      </c>
      <c r="P286" t="s">
        <v>12</v>
      </c>
    </row>
    <row r="287" spans="1:5" ht="12.75">
      <c r="A287" s="22" t="s">
        <v>39</v>
      </c>
      <c r="E287" s="23" t="s">
        <v>36</v>
      </c>
    </row>
    <row r="288" spans="1:5" ht="12.75">
      <c r="A288" s="24" t="s">
        <v>41</v>
      </c>
      <c r="E288" s="25" t="s">
        <v>399</v>
      </c>
    </row>
    <row r="289" spans="1:5" ht="25.5">
      <c r="A289" t="s">
        <v>43</v>
      </c>
      <c r="E289" s="23" t="s">
        <v>384</v>
      </c>
    </row>
    <row r="290" spans="1:16" ht="12.75">
      <c r="A290" s="12" t="s">
        <v>34</v>
      </c>
      <c r="B290" s="16" t="s">
        <v>400</v>
      </c>
      <c r="C290" s="16" t="s">
        <v>401</v>
      </c>
      <c r="D290" s="12" t="s">
        <v>36</v>
      </c>
      <c r="E290" s="17" t="s">
        <v>402</v>
      </c>
      <c r="F290" s="18" t="s">
        <v>403</v>
      </c>
      <c r="G290" s="19">
        <v>335.641</v>
      </c>
      <c r="H290" s="20">
        <v>0</v>
      </c>
      <c r="I290" s="21">
        <f>ROUND(ROUND(H290,2)*ROUND(G290,3),2)</f>
        <v>0</v>
      </c>
      <c r="O290">
        <f>(I290*21)/100</f>
        <v>0</v>
      </c>
      <c r="P290" t="s">
        <v>12</v>
      </c>
    </row>
    <row r="291" spans="1:5" ht="12.75">
      <c r="A291" s="22" t="s">
        <v>39</v>
      </c>
      <c r="E291" s="23" t="s">
        <v>404</v>
      </c>
    </row>
    <row r="292" spans="1:5" ht="51">
      <c r="A292" s="24" t="s">
        <v>41</v>
      </c>
      <c r="E292" s="25" t="s">
        <v>405</v>
      </c>
    </row>
    <row r="293" spans="1:5" ht="409.5">
      <c r="A293" t="s">
        <v>43</v>
      </c>
      <c r="E293" s="23" t="s">
        <v>406</v>
      </c>
    </row>
    <row r="294" spans="1:16" ht="12.75">
      <c r="A294" s="12" t="s">
        <v>34</v>
      </c>
      <c r="B294" s="16" t="s">
        <v>407</v>
      </c>
      <c r="C294" s="16" t="s">
        <v>408</v>
      </c>
      <c r="D294" s="12" t="s">
        <v>36</v>
      </c>
      <c r="E294" s="17" t="s">
        <v>409</v>
      </c>
      <c r="F294" s="18" t="s">
        <v>94</v>
      </c>
      <c r="G294" s="19">
        <v>47</v>
      </c>
      <c r="H294" s="20">
        <v>0</v>
      </c>
      <c r="I294" s="21">
        <f>ROUND(ROUND(H294,2)*ROUND(G294,3),2)</f>
        <v>0</v>
      </c>
      <c r="O294">
        <f>(I294*21)/100</f>
        <v>0</v>
      </c>
      <c r="P294" t="s">
        <v>12</v>
      </c>
    </row>
    <row r="295" spans="1:5" ht="12.75">
      <c r="A295" s="22" t="s">
        <v>39</v>
      </c>
      <c r="E295" s="23" t="s">
        <v>410</v>
      </c>
    </row>
    <row r="296" spans="1:5" ht="12.75">
      <c r="A296" s="24" t="s">
        <v>41</v>
      </c>
      <c r="E296" s="25" t="s">
        <v>304</v>
      </c>
    </row>
    <row r="297" spans="1:5" ht="25.5">
      <c r="A297" t="s">
        <v>43</v>
      </c>
      <c r="E297" s="23" t="s">
        <v>411</v>
      </c>
    </row>
    <row r="298" spans="1:16" ht="12.75">
      <c r="A298" s="12" t="s">
        <v>34</v>
      </c>
      <c r="B298" s="16" t="s">
        <v>412</v>
      </c>
      <c r="C298" s="16" t="s">
        <v>413</v>
      </c>
      <c r="D298" s="12" t="s">
        <v>36</v>
      </c>
      <c r="E298" s="17" t="s">
        <v>414</v>
      </c>
      <c r="F298" s="18" t="s">
        <v>56</v>
      </c>
      <c r="G298" s="19">
        <v>4.656</v>
      </c>
      <c r="H298" s="20">
        <v>0</v>
      </c>
      <c r="I298" s="21">
        <f>ROUND(ROUND(H298,2)*ROUND(G298,3),2)</f>
        <v>0</v>
      </c>
      <c r="O298">
        <f>(I298*21)/100</f>
        <v>0</v>
      </c>
      <c r="P298" t="s">
        <v>12</v>
      </c>
    </row>
    <row r="299" spans="1:5" ht="25.5">
      <c r="A299" s="22" t="s">
        <v>39</v>
      </c>
      <c r="E299" s="23" t="s">
        <v>415</v>
      </c>
    </row>
    <row r="300" spans="1:5" ht="38.25">
      <c r="A300" s="24" t="s">
        <v>41</v>
      </c>
      <c r="E300" s="25" t="s">
        <v>416</v>
      </c>
    </row>
    <row r="301" spans="1:5" ht="114.75">
      <c r="A301" t="s">
        <v>43</v>
      </c>
      <c r="E301" s="23" t="s">
        <v>417</v>
      </c>
    </row>
    <row r="302" spans="1:16" ht="12.75">
      <c r="A302" s="12" t="s">
        <v>34</v>
      </c>
      <c r="B302" s="16" t="s">
        <v>418</v>
      </c>
      <c r="C302" s="16" t="s">
        <v>419</v>
      </c>
      <c r="D302" s="12" t="s">
        <v>36</v>
      </c>
      <c r="E302" s="17" t="s">
        <v>420</v>
      </c>
      <c r="F302" s="18" t="s">
        <v>38</v>
      </c>
      <c r="G302" s="19">
        <v>0.362</v>
      </c>
      <c r="H302" s="20">
        <v>0</v>
      </c>
      <c r="I302" s="21">
        <f>ROUND(ROUND(H302,2)*ROUND(G302,3),2)</f>
        <v>0</v>
      </c>
      <c r="O302">
        <f>(I302*21)/100</f>
        <v>0</v>
      </c>
      <c r="P302" t="s">
        <v>12</v>
      </c>
    </row>
    <row r="303" spans="1:5" ht="12.75">
      <c r="A303" s="22" t="s">
        <v>39</v>
      </c>
      <c r="E303" s="23" t="s">
        <v>421</v>
      </c>
    </row>
    <row r="304" spans="1:5" ht="12.75">
      <c r="A304" s="24" t="s">
        <v>41</v>
      </c>
      <c r="E304" s="25" t="s">
        <v>422</v>
      </c>
    </row>
    <row r="305" spans="1:5" ht="114.75">
      <c r="A305" t="s">
        <v>43</v>
      </c>
      <c r="E305" s="23" t="s">
        <v>423</v>
      </c>
    </row>
    <row r="306" spans="1:16" ht="12.75">
      <c r="A306" s="12" t="s">
        <v>34</v>
      </c>
      <c r="B306" s="16" t="s">
        <v>424</v>
      </c>
      <c r="C306" s="16" t="s">
        <v>425</v>
      </c>
      <c r="D306" s="12" t="s">
        <v>36</v>
      </c>
      <c r="E306" s="17" t="s">
        <v>426</v>
      </c>
      <c r="F306" s="18" t="s">
        <v>56</v>
      </c>
      <c r="G306" s="19">
        <v>40.7</v>
      </c>
      <c r="H306" s="20">
        <v>0</v>
      </c>
      <c r="I306" s="21">
        <f>ROUND(ROUND(H306,2)*ROUND(G306,3),2)</f>
        <v>0</v>
      </c>
      <c r="O306">
        <f>(I306*21)/100</f>
        <v>0</v>
      </c>
      <c r="P306" t="s">
        <v>12</v>
      </c>
    </row>
    <row r="307" spans="1:5" ht="25.5">
      <c r="A307" s="22" t="s">
        <v>39</v>
      </c>
      <c r="E307" s="23" t="s">
        <v>427</v>
      </c>
    </row>
    <row r="308" spans="1:5" ht="63.75">
      <c r="A308" s="24" t="s">
        <v>41</v>
      </c>
      <c r="E308" s="25" t="s">
        <v>428</v>
      </c>
    </row>
    <row r="309" spans="1:5" ht="89.25">
      <c r="A309" t="s">
        <v>43</v>
      </c>
      <c r="E309" s="23" t="s">
        <v>429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Kálecká Jitka</dc:creator>
  <cp:keywords/>
  <dc:description/>
  <cp:lastModifiedBy>Kálecká Jitka</cp:lastModifiedBy>
  <dcterms:created xsi:type="dcterms:W3CDTF">2020-02-20T13:38:21Z</dcterms:created>
  <dcterms:modified xsi:type="dcterms:W3CDTF">2020-02-20T13:38:27Z</dcterms:modified>
  <cp:category/>
  <cp:version/>
  <cp:contentType/>
  <cp:contentStatus/>
</cp:coreProperties>
</file>