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IO 01 - Splašková kanaliz..." sheetId="2" r:id="rId2"/>
    <sheet name="IO 01.1 - Přípojky Veřejn..." sheetId="3" r:id="rId3"/>
    <sheet name="IO 02 - Splašková kanaliz..." sheetId="4" r:id="rId4"/>
    <sheet name="IO 02.1 - Přípojky Veřejn..." sheetId="5" r:id="rId5"/>
    <sheet name="IO 03 - Splašková kanaliz..." sheetId="6" r:id="rId6"/>
    <sheet name="IO 03.1 - Přípojky Veřejn..." sheetId="7" r:id="rId7"/>
    <sheet name="IO 04 - Splašková kanaliz..." sheetId="8" r:id="rId8"/>
    <sheet name="IO 04.1 - Přípojky Veřejn..." sheetId="9" r:id="rId9"/>
    <sheet name="SO 01 - Odstranění povrch..." sheetId="10" r:id="rId10"/>
    <sheet name="SO 04 - Odstranění povrch..." sheetId="11" r:id="rId11"/>
    <sheet name="VON - Vedlejší a ostatní ..." sheetId="12" r:id="rId12"/>
    <sheet name="Seznam figur" sheetId="13" r:id="rId13"/>
    <sheet name="Pokyny pro vyplnění" sheetId="14" r:id="rId14"/>
  </sheets>
  <definedNames>
    <definedName name="_xlnm.Print_Area" localSheetId="0">'Rekapitulace stavby'!$D$4:$AO$36,'Rekapitulace stavby'!$C$42:$AQ$66</definedName>
    <definedName name="_xlnm._FilterDatabase" localSheetId="1" hidden="1">'IO 01 - Splašková kanaliz...'!$C$84:$K$270</definedName>
    <definedName name="_xlnm.Print_Area" localSheetId="1">'IO 01 - Splašková kanaliz...'!$C$4:$J$39,'IO 01 - Splašková kanaliz...'!$C$45:$J$66,'IO 01 - Splašková kanaliz...'!$C$72:$K$270</definedName>
    <definedName name="_xlnm._FilterDatabase" localSheetId="2" hidden="1">'IO 01.1 - Přípojky Veřejn...'!$C$84:$K$226</definedName>
    <definedName name="_xlnm.Print_Area" localSheetId="2">'IO 01.1 - Přípojky Veřejn...'!$C$4:$J$39,'IO 01.1 - Přípojky Veřejn...'!$C$45:$J$66,'IO 01.1 - Přípojky Veřejn...'!$C$72:$K$226</definedName>
    <definedName name="_xlnm._FilterDatabase" localSheetId="3" hidden="1">'IO 02 - Splašková kanaliz...'!$C$84:$K$273</definedName>
    <definedName name="_xlnm.Print_Area" localSheetId="3">'IO 02 - Splašková kanaliz...'!$C$4:$J$39,'IO 02 - Splašková kanaliz...'!$C$45:$J$66,'IO 02 - Splašková kanaliz...'!$C$72:$K$273</definedName>
    <definedName name="_xlnm._FilterDatabase" localSheetId="4" hidden="1">'IO 02.1 - Přípojky Veřejn...'!$C$84:$K$213</definedName>
    <definedName name="_xlnm.Print_Area" localSheetId="4">'IO 02.1 - Přípojky Veřejn...'!$C$4:$J$39,'IO 02.1 - Přípojky Veřejn...'!$C$45:$J$66,'IO 02.1 - Přípojky Veřejn...'!$C$72:$K$213</definedName>
    <definedName name="_xlnm._FilterDatabase" localSheetId="5" hidden="1">'IO 03 - Splašková kanaliz...'!$C$84:$K$277</definedName>
    <definedName name="_xlnm.Print_Area" localSheetId="5">'IO 03 - Splašková kanaliz...'!$C$4:$J$39,'IO 03 - Splašková kanaliz...'!$C$45:$J$66,'IO 03 - Splašková kanaliz...'!$C$72:$K$277</definedName>
    <definedName name="_xlnm._FilterDatabase" localSheetId="6" hidden="1">'IO 03.1 - Přípojky Veřejn...'!$C$84:$K$231</definedName>
    <definedName name="_xlnm.Print_Area" localSheetId="6">'IO 03.1 - Přípojky Veřejn...'!$C$4:$J$39,'IO 03.1 - Přípojky Veřejn...'!$C$45:$J$66,'IO 03.1 - Přípojky Veřejn...'!$C$72:$K$231</definedName>
    <definedName name="_xlnm._FilterDatabase" localSheetId="7" hidden="1">'IO 04 - Splašková kanaliz...'!$C$84:$K$268</definedName>
    <definedName name="_xlnm.Print_Area" localSheetId="7">'IO 04 - Splašková kanaliz...'!$C$4:$J$39,'IO 04 - Splašková kanaliz...'!$C$45:$J$66,'IO 04 - Splašková kanaliz...'!$C$72:$K$268</definedName>
    <definedName name="_xlnm._FilterDatabase" localSheetId="8" hidden="1">'IO 04.1 - Přípojky Veřejn...'!$C$84:$K$202</definedName>
    <definedName name="_xlnm.Print_Area" localSheetId="8">'IO 04.1 - Přípojky Veřejn...'!$C$4:$J$39,'IO 04.1 - Přípojky Veřejn...'!$C$45:$J$66,'IO 04.1 - Přípojky Veřejn...'!$C$72:$K$202</definedName>
    <definedName name="_xlnm._FilterDatabase" localSheetId="9" hidden="1">'SO 01 - Odstranění povrch...'!$C$83:$K$166</definedName>
    <definedName name="_xlnm.Print_Area" localSheetId="9">'SO 01 - Odstranění povrch...'!$C$4:$J$39,'SO 01 - Odstranění povrch...'!$C$45:$J$65,'SO 01 - Odstranění povrch...'!$C$71:$K$166</definedName>
    <definedName name="_xlnm._FilterDatabase" localSheetId="10" hidden="1">'SO 04 - Odstranění povrch...'!$C$83:$K$152</definedName>
    <definedName name="_xlnm.Print_Area" localSheetId="10">'SO 04 - Odstranění povrch...'!$C$4:$J$39,'SO 04 - Odstranění povrch...'!$C$45:$J$65,'SO 04 - Odstranění povrch...'!$C$71:$K$152</definedName>
    <definedName name="_xlnm._FilterDatabase" localSheetId="11" hidden="1">'VON - Vedlejší a ostatní ...'!$C$82:$K$111</definedName>
    <definedName name="_xlnm.Print_Area" localSheetId="11">'VON - Vedlejší a ostatní ...'!$C$4:$J$39,'VON - Vedlejší a ostatní ...'!$C$45:$J$64,'VON - Vedlejší a ostatní ...'!$C$70:$K$111</definedName>
    <definedName name="_xlnm.Print_Area" localSheetId="12">'Seznam figur'!$C$4:$G$387</definedName>
    <definedName name="_xlnm.Print_Area" localSheetId="1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'IO 01 - Splašková kanaliz...'!$84:$84</definedName>
    <definedName name="_xlnm.Print_Titles" localSheetId="2">'IO 01.1 - Přípojky Veřejn...'!$84:$84</definedName>
    <definedName name="_xlnm.Print_Titles" localSheetId="3">'IO 02 - Splašková kanaliz...'!$84:$84</definedName>
    <definedName name="_xlnm.Print_Titles" localSheetId="4">'IO 02.1 - Přípojky Veřejn...'!$84:$84</definedName>
    <definedName name="_xlnm.Print_Titles" localSheetId="5">'IO 03 - Splašková kanaliz...'!$84:$84</definedName>
    <definedName name="_xlnm.Print_Titles" localSheetId="6">'IO 03.1 - Přípojky Veřejn...'!$84:$84</definedName>
    <definedName name="_xlnm.Print_Titles" localSheetId="7">'IO 04 - Splašková kanaliz...'!$84:$84</definedName>
    <definedName name="_xlnm.Print_Titles" localSheetId="8">'IO 04.1 - Přípojky Veřejn...'!$84:$84</definedName>
    <definedName name="_xlnm.Print_Titles" localSheetId="9">'SO 01 - Odstranění povrch...'!$83:$83</definedName>
    <definedName name="_xlnm.Print_Titles" localSheetId="10">'SO 04 - Odstranění povrch...'!$83:$83</definedName>
    <definedName name="_xlnm.Print_Titles" localSheetId="11">'VON - Vedlejší a ostatní ...'!$82:$82</definedName>
    <definedName name="_xlnm.Print_Titles" localSheetId="12">'Seznam figur'!$9:$9</definedName>
  </definedNames>
  <calcPr fullCalcOnLoad="1"/>
</workbook>
</file>

<file path=xl/sharedStrings.xml><?xml version="1.0" encoding="utf-8"?>
<sst xmlns="http://schemas.openxmlformats.org/spreadsheetml/2006/main" count="16678" uniqueCount="1162">
  <si>
    <t>Export Komplet</t>
  </si>
  <si>
    <t>VZ</t>
  </si>
  <si>
    <t>2.0</t>
  </si>
  <si>
    <t>ZAMOK</t>
  </si>
  <si>
    <t>False</t>
  </si>
  <si>
    <t>{116497de-7411-45dc-b862-e2cb65f76c2d}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</si>
  <si>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</si>
  <si>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</si>
  <si>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</si>
  <si>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</si>
  <si>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</si>
  <si>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</si>
  <si>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</si>
  <si>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</si>
  <si>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20_029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</si>
  <si>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</si>
  <si>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</si>
  <si>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Revitalizace veřejn. prostranství panel. sídliště Březiny - rozšíření IV.etapy, V.etapa</t>
  </si>
  <si>
    <t>KSO:</t>
  </si>
  <si>
    <t/>
  </si>
  <si>
    <t>CC-CZ:</t>
  </si>
  <si>
    <t>Místo:</t>
  </si>
  <si>
    <t>Děčín - Březiny</t>
  </si>
  <si>
    <t>Datum:</t>
  </si>
  <si>
    <t>12. 7. 2021</t>
  </si>
  <si>
    <t>Zadavatel:</t>
  </si>
  <si>
    <t>IČ:</t>
  </si>
  <si>
    <t>Statutární město Děčín</t>
  </si>
  <si>
    <t>DIČ:</t>
  </si>
  <si>
    <t>Uchazeč:</t>
  </si>
  <si>
    <t>Vyplň údaj</t>
  </si>
  <si>
    <t>Projektant:</t>
  </si>
  <si>
    <t>AZ Consult spol. s r.o.</t>
  </si>
  <si>
    <t>True</t>
  </si>
  <si>
    <t>Zpracovatel:</t>
  </si>
  <si>
    <t>Dagmar Sedláčková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</si>
  <si>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</si>
  <si>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</si>
  <si>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</si>
  <si>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</si>
  <si>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</si>
  <si>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</si>
  <si>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</si>
  <si>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</si>
  <si>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</si>
  <si>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</si>
  <si>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</si>
  <si>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</si>
  <si>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</si>
  <si>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</si>
  <si>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</si>
  <si>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</si>
  <si>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</si>
  <si>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</si>
  <si>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</si>
  <si>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</si>
  <si>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</si>
  <si>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</si>
  <si>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</si>
  <si>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</si>
  <si>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</si>
  <si>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</si>
  <si>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</si>
  <si>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</si>
  <si>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</si>
  <si>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</si>
  <si>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</si>
  <si>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</si>
  <si>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</si>
  <si>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</si>
  <si>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</si>
  <si>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</si>
  <si>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</si>
  <si>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</si>
  <si>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</si>
  <si>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</si>
  <si>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</si>
  <si>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IO 01</t>
  </si>
  <si>
    <t>Splašková kanalizace  - stoka</t>
  </si>
  <si>
    <t>ING</t>
  </si>
  <si>
    <t>1</t>
  </si>
  <si>
    <t>{c8877c3e-5409-4774-a495-bfcb35844599}</t>
  </si>
  <si>
    <t>827 21 5</t>
  </si>
  <si>
    <t>2</t>
  </si>
  <si>
    <t>IO 01.1</t>
  </si>
  <si>
    <t>Přípojky Veřejná část</t>
  </si>
  <si>
    <t>{62a10e5a-a49b-4d80-907e-ede5b3a00f32}</t>
  </si>
  <si>
    <t>IO 02</t>
  </si>
  <si>
    <t>{75a25608-6e1c-4f1a-aa75-316e6b0276b6}</t>
  </si>
  <si>
    <t>IO 02.1</t>
  </si>
  <si>
    <t>{5c866e8c-3203-4fcd-ad7c-0e258f7d4001}</t>
  </si>
  <si>
    <t>IO 03</t>
  </si>
  <si>
    <t>{bf1644d6-0982-4194-8d06-7b6d6253cd40}</t>
  </si>
  <si>
    <t>IO 03.1</t>
  </si>
  <si>
    <t>{3e1f2a63-4bfd-4087-a1e8-1021d038444c}</t>
  </si>
  <si>
    <t>IO 04</t>
  </si>
  <si>
    <t>{0b215809-d13d-49e5-af95-4056ed949594}</t>
  </si>
  <si>
    <t>IO 04.1</t>
  </si>
  <si>
    <t>{4be2dd17-7fe1-4ee8-a4ef-079188a13c07}</t>
  </si>
  <si>
    <t>SO 01</t>
  </si>
  <si>
    <t>Odstranění povrchů pro IO 01 a IO 01.1</t>
  </si>
  <si>
    <t>STA</t>
  </si>
  <si>
    <t>{ac62e1f1-ba73-47d7-8198-63efc406ec12}</t>
  </si>
  <si>
    <t>SO 04</t>
  </si>
  <si>
    <t>Odstranění povrchů pro IO 04 a IO 04.1</t>
  </si>
  <si>
    <t>{002dc6ae-2742-4236-be98-647259c78359}</t>
  </si>
  <si>
    <t>VON</t>
  </si>
  <si>
    <t>Vedlejší a ostatní náklady</t>
  </si>
  <si>
    <t>{6afc82f0-20c1-4df1-8dc3-42fe71a52d3f}</t>
  </si>
  <si>
    <t>lo</t>
  </si>
  <si>
    <t>lože pod potrubí 150mm</t>
  </si>
  <si>
    <t>m3</t>
  </si>
  <si>
    <t>40,32</t>
  </si>
  <si>
    <t>ob1</t>
  </si>
  <si>
    <t>obsyp bez potrubí</t>
  </si>
  <si>
    <t>93,027</t>
  </si>
  <si>
    <t>KRYCÍ LIST SOUPISU PRACÍ</t>
  </si>
  <si>
    <t>obc</t>
  </si>
  <si>
    <t>obsyp celý</t>
  </si>
  <si>
    <t>108,864</t>
  </si>
  <si>
    <t xml:space="preserve">výkop kanalizace </t>
  </si>
  <si>
    <t>398,98</t>
  </si>
  <si>
    <t>zá</t>
  </si>
  <si>
    <t>zásyp</t>
  </si>
  <si>
    <t>249,796</t>
  </si>
  <si>
    <t>Objekt:</t>
  </si>
  <si>
    <t>IO 01 - Splašková kanalizace  - stoka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</si>
  <si>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</si>
  <si>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</si>
  <si>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</si>
  <si>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</si>
  <si>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</si>
  <si>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</si>
  <si>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</si>
  <si>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</si>
  <si>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</si>
  <si>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</si>
  <si>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</si>
  <si>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</si>
  <si>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</si>
  <si>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</si>
  <si>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</si>
  <si>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</si>
  <si>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</si>
  <si>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</si>
  <si>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</si>
  <si>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</si>
  <si>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</si>
  <si>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</si>
  <si>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</si>
  <si>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</si>
  <si>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</si>
  <si>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</si>
  <si>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</si>
  <si>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</si>
  <si>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119001405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</si>
  <si>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plastového, jmenovité světlosti DN do 200 mm</t>
  </si>
  <si>
    <t>m</t>
  </si>
  <si>
    <t>CS ÚRS 2021 01</t>
  </si>
  <si>
    <t>4</t>
  </si>
  <si>
    <t>-1661019861</t>
  </si>
  <si>
    <t>Online PSC</t>
  </si>
  <si>
    <t>https://podminky.urs.cz/item/CS_URS_2021_01/119001405</t>
  </si>
  <si>
    <t>VV</t>
  </si>
  <si>
    <t>4*1,2 "vodovod</t>
  </si>
  <si>
    <t>119001421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</si>
  <si>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</si>
  <si>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-1831450250</t>
  </si>
  <si>
    <t>https://podminky.urs.cz/item/CS_URS_2021_01/119001421</t>
  </si>
  <si>
    <t>2*1,2 "VO</t>
  </si>
  <si>
    <t>Součet</t>
  </si>
  <si>
    <t>3</t>
  </si>
  <si>
    <t>119002121</t>
  </si>
  <si>
    <t>Pomocné konstrukce při zabezpečení výkopu vodorovné pochozí přechodová lávka délky do 2 m včetně zábradlí zřízení</t>
  </si>
  <si>
    <t>kus</t>
  </si>
  <si>
    <t>-1167000823</t>
  </si>
  <si>
    <t>https://podminky.urs.cz/item/CS_URS_2021_01/119002121</t>
  </si>
  <si>
    <t>P</t>
  </si>
  <si>
    <t>Poznámka k položce:
použití pro celou stavbu</t>
  </si>
  <si>
    <t>119002122</t>
  </si>
  <si>
    <t>Pomocné konstrukce při zabezpečení výkopu vodorovné pochozí přechodová lávka délky do 2 m včetně zábradlí odstranění</t>
  </si>
  <si>
    <t>-1634168761</t>
  </si>
  <si>
    <t>https://podminky.urs.cz/item/CS_URS_2021_01/119002122</t>
  </si>
  <si>
    <t>5</t>
  </si>
  <si>
    <t>119002411.Z.1</t>
  </si>
  <si>
    <t>Pojezdový prvek ŽELVA pro zabezpečení výkopu š.do 1,50m pro zatěž.třídu A vč.montáže a demontáže a zábradlí</t>
  </si>
  <si>
    <t>den</t>
  </si>
  <si>
    <t>-258461331</t>
  </si>
  <si>
    <t>Poznámka k položce:
Pronájem : 250,-Kč /den</t>
  </si>
  <si>
    <t>"pronájem ... ks,přejezd po ...m ,doba ...dní"20*3</t>
  </si>
  <si>
    <t>6</t>
  </si>
  <si>
    <t>119002411.ZD</t>
  </si>
  <si>
    <t>Pojezdový prvek ŽELVA pro zabezpečení výkopu doprava</t>
  </si>
  <si>
    <t>km</t>
  </si>
  <si>
    <t>1128698009</t>
  </si>
  <si>
    <t>"pronájem ... ks na 50 m,vzdál ...km *2" 20*2</t>
  </si>
  <si>
    <t>7</t>
  </si>
  <si>
    <t>119002411.ZO</t>
  </si>
  <si>
    <t>Pojezdový prvek ŽELVA pro zabezp. výkopu osazení a demontáž</t>
  </si>
  <si>
    <t>ks</t>
  </si>
  <si>
    <t>744907912</t>
  </si>
  <si>
    <t>Poznámka k položce:
montáž,demontáž : 2500,-Kč/ks
podbetonování : 550,-Kč/ks
kotevní trny vč.podložek,matic a vyvrtání :250,-Kč/ks - potřeba 16ks</t>
  </si>
  <si>
    <t>"pronájem ...ks,přejezd po...m " 3</t>
  </si>
  <si>
    <t>8</t>
  </si>
  <si>
    <t>119003141</t>
  </si>
  <si>
    <t>Pomocné konstrukce při zabezpečení výkopu svislé plastový plot zřízení</t>
  </si>
  <si>
    <t>1442641704</t>
  </si>
  <si>
    <t>https://podminky.urs.cz/item/CS_URS_2021_01/119003141</t>
  </si>
  <si>
    <t>(161,1+2,5*2)*2</t>
  </si>
  <si>
    <t>9</t>
  </si>
  <si>
    <t>119003142</t>
  </si>
  <si>
    <t>Pomocné konstrukce při zabezpečení výkopu svislé plastový plot odstranění</t>
  </si>
  <si>
    <t>581361431</t>
  </si>
  <si>
    <t>https://podminky.urs.cz/item/CS_URS_2021_01/119003142</t>
  </si>
  <si>
    <t>10</t>
  </si>
  <si>
    <t>119004111</t>
  </si>
  <si>
    <t>Pomocné konstrukce při zabezpečení výkopu bezpečný vstup nebo výstup žebříkem zřízení</t>
  </si>
  <si>
    <t>-1214735406</t>
  </si>
  <si>
    <t>https://podminky.urs.cz/item/CS_URS_2021_01/119004111</t>
  </si>
  <si>
    <t>3,8 "pro celý objekt</t>
  </si>
  <si>
    <t>11</t>
  </si>
  <si>
    <t>119004112</t>
  </si>
  <si>
    <t>Pomocné konstrukce při zabezpečení výkopu bezpečný vstup nebo výstup žebříkem odstranění</t>
  </si>
  <si>
    <t>1825861750</t>
  </si>
  <si>
    <t>https://podminky.urs.cz/item/CS_URS_2021_01/119004112</t>
  </si>
  <si>
    <t>12</t>
  </si>
  <si>
    <t>130001101</t>
  </si>
  <si>
    <t>Příplatek k cenám hloubených vykopávek za ztížení vykopávky v blízkosti podzemního vedení nebo výbušnin pro jakoukoliv třídu horniny</t>
  </si>
  <si>
    <t>1932319662</t>
  </si>
  <si>
    <t>https://podminky.urs.cz/item/CS_URS_2021_01/130001101</t>
  </si>
  <si>
    <t>v*0,06</t>
  </si>
  <si>
    <t>13</t>
  </si>
  <si>
    <t>132154204</t>
  </si>
  <si>
    <t>Hloubení zapažených rýh šířky přes 800 do 2 000 mm strojně s urovnáním dna do předepsaného profilu a spádu v hornině třídy těžitelnosti I skupiny 1 a 2 přes 100 do 500 m3</t>
  </si>
  <si>
    <t>969023315</t>
  </si>
  <si>
    <t>https://podminky.urs.cz/item/CS_URS_2021_01/132154204</t>
  </si>
  <si>
    <t>v*0,3</t>
  </si>
  <si>
    <t>14</t>
  </si>
  <si>
    <t>132254204</t>
  </si>
  <si>
    <t>Hloubení zapažených rýh šířky přes 800 do 2 000 mm strojně s urovnáním dna do předepsaného profilu a spádu v hornině třídy těžitelnosti I skupiny 3 přes 100 do 500 m3</t>
  </si>
  <si>
    <t>1221037970</t>
  </si>
  <si>
    <t>https://podminky.urs.cz/item/CS_URS_2021_01/132254204</t>
  </si>
  <si>
    <t>160,0*1,2*2,3</t>
  </si>
  <si>
    <t xml:space="preserve">ŠACHTY </t>
  </si>
  <si>
    <t>2,5*(2,5-1,2)*2,3*5 "rozšíření</t>
  </si>
  <si>
    <t>2,5*2,5*0,35*5 "prohloubení</t>
  </si>
  <si>
    <t>"POVRCHY</t>
  </si>
  <si>
    <t>-178,3*0,51"komunikace asfalt"</t>
  </si>
  <si>
    <t>Mezisoučet</t>
  </si>
  <si>
    <t>v*0,4</t>
  </si>
  <si>
    <t>132354204</t>
  </si>
  <si>
    <t>Hloubení zapažených rýh šířky přes 800 do 2 000 mm strojně s urovnáním dna do předepsaného profilu a spádu v hornině třídy těžitelnosti II skupiny 4 přes 100 do 500 m3</t>
  </si>
  <si>
    <t>399934613</t>
  </si>
  <si>
    <t>https://podminky.urs.cz/item/CS_URS_2021_01/132354204</t>
  </si>
  <si>
    <t>16</t>
  </si>
  <si>
    <t>151101102</t>
  </si>
  <si>
    <t>Zřízení pažení a rozepření stěn rýh pro podzemní vedení příložné pro jakoukoliv mezerovitost, hloubky do 4 m</t>
  </si>
  <si>
    <t>m2</t>
  </si>
  <si>
    <t>100781256</t>
  </si>
  <si>
    <t>https://podminky.urs.cz/item/CS_URS_2021_01/151101102</t>
  </si>
  <si>
    <t>160,0*2*2,3</t>
  </si>
  <si>
    <t>17</t>
  </si>
  <si>
    <t>151101112</t>
  </si>
  <si>
    <t>Odstranění pažení a rozepření stěn rýh pro podzemní vedení s uložením materiálu na vzdálenost do 3 m od kraje výkopu příložné, hloubky přes 2 do 4 m</t>
  </si>
  <si>
    <t>110396493</t>
  </si>
  <si>
    <t>https://podminky.urs.cz/item/CS_URS_2021_01/151101112</t>
  </si>
  <si>
    <t>18</t>
  </si>
  <si>
    <t>162451106</t>
  </si>
  <si>
    <t>Vodorovné přemístění výkopku nebo sypaniny po suchu na obvyklém dopravním prostředku, bez naložení výkopku, avšak se složením bez rozhrnutí z horniny třídy těžitelnosti I skupiny 1 až 3 na vzdálenost přes 1 500 do 2 000 m</t>
  </si>
  <si>
    <t>-613699108</t>
  </si>
  <si>
    <t>https://podminky.urs.cz/item/CS_URS_2021_01/162451106</t>
  </si>
  <si>
    <t>Poznámka k položce:
uvažovaná meziskládka - Vaňovský přístav</t>
  </si>
  <si>
    <t>lo+ob1 "z meziskládky"</t>
  </si>
  <si>
    <t>19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</si>
  <si>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</si>
  <si>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</si>
  <si>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-95588292</t>
  </si>
  <si>
    <t>https://podminky.urs.cz/item/CS_URS_2021_01/162751117</t>
  </si>
  <si>
    <t>v*0,7</t>
  </si>
  <si>
    <t>20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</si>
  <si>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</si>
  <si>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</si>
  <si>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-644289364</t>
  </si>
  <si>
    <t>https://podminky.urs.cz/item/CS_URS_2021_01/162751119</t>
  </si>
  <si>
    <t>279,286*3 'Přepočtené koeficientem množství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</si>
  <si>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</si>
  <si>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</si>
  <si>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513186001</t>
  </si>
  <si>
    <t>https://podminky.urs.cz/item/CS_URS_2021_01/162751137</t>
  </si>
  <si>
    <t>22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</si>
  <si>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</si>
  <si>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</si>
  <si>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-932903566</t>
  </si>
  <si>
    <t>https://podminky.urs.cz/item/CS_URS_2021_01/162751139</t>
  </si>
  <si>
    <t>119,694*3 'Přepočtené koeficientem množství</t>
  </si>
  <si>
    <t>23</t>
  </si>
  <si>
    <t>167151111</t>
  </si>
  <si>
    <t>Nakládání, skládání a překládání neulehlého výkopku nebo sypaniny strojně nakládání, množství přes 100 m3, z hornin třídy těžitelnosti I, skupiny 1 až 3</t>
  </si>
  <si>
    <t>709248824</t>
  </si>
  <si>
    <t>https://podminky.urs.cz/item/CS_URS_2021_01/167151111</t>
  </si>
  <si>
    <t>lo+ob1 "meziskládka</t>
  </si>
  <si>
    <t>24</t>
  </si>
  <si>
    <t>171201201</t>
  </si>
  <si>
    <t>Uložení sypaniny na skládky nebo meziskládky bez hutnění s upravením uložené sypaniny do předepsaného tvaru</t>
  </si>
  <si>
    <t>-802527287</t>
  </si>
  <si>
    <t>https://podminky.urs.cz/item/CS_URS_2021_01/171201201</t>
  </si>
  <si>
    <t>meziskládka</t>
  </si>
  <si>
    <t>lo+ob1</t>
  </si>
  <si>
    <t>25</t>
  </si>
  <si>
    <t>171201221R</t>
  </si>
  <si>
    <t>Poplatek za uložení stavebního odpadu na skládce (skládkovné) zeminy a kamení zatříděného do Katalogu odpadů pod kódem 17 05 04 x</t>
  </si>
  <si>
    <t>t</t>
  </si>
  <si>
    <t>-2078312486</t>
  </si>
  <si>
    <t>Poznámka k položce:
uvažovaná skládka Všebořice</t>
  </si>
  <si>
    <t>398,98*2 'Přepočtené koeficientem množství</t>
  </si>
  <si>
    <t>26</t>
  </si>
  <si>
    <t>174101101</t>
  </si>
  <si>
    <t>Zásyp sypaninou z jakékoliv horniny strojně s uložením výkopku ve vrstvách se zhutněním jam, šachet, rýh nebo kolem objektů v těchto vykopávkách</t>
  </si>
  <si>
    <t>1015187339</t>
  </si>
  <si>
    <t>https://podminky.urs.cz/item/CS_URS_2021_01/174101101</t>
  </si>
  <si>
    <t>v-lo-obc</t>
  </si>
  <si>
    <t>27</t>
  </si>
  <si>
    <t>M</t>
  </si>
  <si>
    <t>583312021R</t>
  </si>
  <si>
    <t>nesedavý nenamrzavý materiál vhodný do zásypu dle ČSN 73 6133</t>
  </si>
  <si>
    <t>586443032</t>
  </si>
  <si>
    <t>zá "100 % nového materiálu</t>
  </si>
  <si>
    <t>249,796*1,8 'Přepočtené koeficientem množství</t>
  </si>
  <si>
    <t>28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</si>
  <si>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</si>
  <si>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</si>
  <si>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-449716205</t>
  </si>
  <si>
    <t>https://podminky.urs.cz/item/CS_URS_2021_01/175151101</t>
  </si>
  <si>
    <t>160,0*1,2*0,567</t>
  </si>
  <si>
    <t>-160,0*(PI*0,1775*0,1775) "vytlačený objem potrubí</t>
  </si>
  <si>
    <t>29</t>
  </si>
  <si>
    <t>58337302</t>
  </si>
  <si>
    <t>štěrkopísek frakce 0/16</t>
  </si>
  <si>
    <t>2100730318</t>
  </si>
  <si>
    <t>https://podminky.urs.cz/item/CS_URS_2021_01/58337302</t>
  </si>
  <si>
    <t>ob1*1,8</t>
  </si>
  <si>
    <t>Svislé a kompletní konstrukce</t>
  </si>
  <si>
    <t>30</t>
  </si>
  <si>
    <t>359901211</t>
  </si>
  <si>
    <t>Monitoring stok (kamerový systém) jakékoli výšky nová kanalizace</t>
  </si>
  <si>
    <t>-158562029</t>
  </si>
  <si>
    <t>https://podminky.urs.cz/item/CS_URS_2021_01/359901211</t>
  </si>
  <si>
    <t>Vodorovné konstrukce</t>
  </si>
  <si>
    <t>31</t>
  </si>
  <si>
    <t>451573112R</t>
  </si>
  <si>
    <t>Lože pod potrubí, stoky a drobné objekty v otevřeném výkopu z písku a štěrkopísku do 11 mm</t>
  </si>
  <si>
    <t>-873561371</t>
  </si>
  <si>
    <t>160,0*1,2*0,21</t>
  </si>
  <si>
    <t>32</t>
  </si>
  <si>
    <t>452112111</t>
  </si>
  <si>
    <t>Osazení betonových dílců prstenců nebo rámů pod poklopy a mříže, výšky do 100 mm</t>
  </si>
  <si>
    <t>2047493659</t>
  </si>
  <si>
    <t>https://podminky.urs.cz/item/CS_URS_2021_01/452112111</t>
  </si>
  <si>
    <t>4+6+1</t>
  </si>
  <si>
    <t>33</t>
  </si>
  <si>
    <t>59224185</t>
  </si>
  <si>
    <t>prstenec šachtový vyrovnávací betonový 625x120x60mm</t>
  </si>
  <si>
    <t>-1174819107</t>
  </si>
  <si>
    <t>https://podminky.urs.cz/item/CS_URS_2021_01/59224185</t>
  </si>
  <si>
    <t>34</t>
  </si>
  <si>
    <t>59224176</t>
  </si>
  <si>
    <t>prstenec šachtový vyrovnávací betonový 625x120x80mm</t>
  </si>
  <si>
    <t>1697579521</t>
  </si>
  <si>
    <t>https://podminky.urs.cz/item/CS_URS_2021_01/59224176</t>
  </si>
  <si>
    <t>35</t>
  </si>
  <si>
    <t>59224187</t>
  </si>
  <si>
    <t>prstenec šachtový vyrovnávací betonový 625x120x100mm</t>
  </si>
  <si>
    <t>1450487881</t>
  </si>
  <si>
    <t>https://podminky.urs.cz/item/CS_URS_2021_01/59224187</t>
  </si>
  <si>
    <t>36</t>
  </si>
  <si>
    <t>452311131</t>
  </si>
  <si>
    <t>Podkladní a zajišťovací konstrukce z betonu prostého v otevřeném výkopu desky pod potrubí, stoky a drobné objekty z betonu tř. C 12/15</t>
  </si>
  <si>
    <t>-1699100492</t>
  </si>
  <si>
    <t>https://podminky.urs.cz/item/CS_URS_2021_01/452311131</t>
  </si>
  <si>
    <t>1,8*1,8*0,15*5 "pod šachty"</t>
  </si>
  <si>
    <t>37</t>
  </si>
  <si>
    <t>452351101</t>
  </si>
  <si>
    <t>Bednění podkladních a zajišťovacích konstrukcí v otevřeném výkopu desek nebo sedlových loží pod potrubí, stoky a drobné objekty</t>
  </si>
  <si>
    <t>1090496248</t>
  </si>
  <si>
    <t>https://podminky.urs.cz/item/CS_URS_2021_01/452351101</t>
  </si>
  <si>
    <t>1,8*0,15*4*5 "podkl. desky pod šachty"</t>
  </si>
  <si>
    <t>Trubní vedení</t>
  </si>
  <si>
    <t>38</t>
  </si>
  <si>
    <t>831372121</t>
  </si>
  <si>
    <t>Montáž potrubí z trub kameninových hrdlových s integrovaným těsněním v otevřeném výkopu ve sklonu do 20 % DN 300</t>
  </si>
  <si>
    <t>983327798</t>
  </si>
  <si>
    <t>https://podminky.urs.cz/item/CS_URS_2021_01/831372121</t>
  </si>
  <si>
    <t>39</t>
  </si>
  <si>
    <t>59710711</t>
  </si>
  <si>
    <t>trouba kameninová glazovaná DN 300 dl 2,50m spojovací systém C Třída 160</t>
  </si>
  <si>
    <t>-1053847714</t>
  </si>
  <si>
    <t>https://podminky.urs.cz/item/CS_URS_2021_01/59710711</t>
  </si>
  <si>
    <t>160*1,015 'Přepočtené koeficientem množství</t>
  </si>
  <si>
    <t>40</t>
  </si>
  <si>
    <t>837372221</t>
  </si>
  <si>
    <t>Montáž kameninových tvarovek na potrubí z trub kameninových v otevřeném výkopu s integrovaným těsněním jednoosých DN 300</t>
  </si>
  <si>
    <t>1118790969</t>
  </si>
  <si>
    <t>https://podminky.urs.cz/item/CS_URS_2021_01/837372221</t>
  </si>
  <si>
    <t>5+5</t>
  </si>
  <si>
    <t>41</t>
  </si>
  <si>
    <t>59710849</t>
  </si>
  <si>
    <t>trouba kameninová glazovaná zkrácená DN 300 dl 60(75)cm třída 160 spojovací systém C</t>
  </si>
  <si>
    <t>-604404339</t>
  </si>
  <si>
    <t>https://podminky.urs.cz/item/CS_URS_2021_01/59710849</t>
  </si>
  <si>
    <t>42</t>
  </si>
  <si>
    <t>59710879</t>
  </si>
  <si>
    <t>trouba kameninová glazovaná zkrácená bez hrdla DN 300 dl 60(75)cm třída 160 spojovací systém C</t>
  </si>
  <si>
    <t>-1310393900</t>
  </si>
  <si>
    <t>https://podminky.urs.cz/item/CS_URS_2021_01/59710879</t>
  </si>
  <si>
    <t>43</t>
  </si>
  <si>
    <t>837371221</t>
  </si>
  <si>
    <t>Montáž kameninových tvarovek na potrubí z trub kameninových v otevřeném výkopu s integrovaným těsněním odbočných DN 300</t>
  </si>
  <si>
    <t>372416963</t>
  </si>
  <si>
    <t>https://podminky.urs.cz/item/CS_URS_2021_01/837371221</t>
  </si>
  <si>
    <t>44</t>
  </si>
  <si>
    <t>59711770</t>
  </si>
  <si>
    <t>odbočka kameninová glazovaná jednoduchá kolmá DN 300/150 dl 500mm spojovací systém C/F tř.160/-</t>
  </si>
  <si>
    <t>-656170057</t>
  </si>
  <si>
    <t>https://podminky.urs.cz/item/CS_URS_2021_01/59711770</t>
  </si>
  <si>
    <t>45</t>
  </si>
  <si>
    <t>892492121</t>
  </si>
  <si>
    <t>Tlakové zkoušky vzduchem těsnícími vaky ucpávkovými DN 1000</t>
  </si>
  <si>
    <t>úsek</t>
  </si>
  <si>
    <t>-310980932</t>
  </si>
  <si>
    <t>https://podminky.urs.cz/item/CS_URS_2021_01/892492121</t>
  </si>
  <si>
    <t>46</t>
  </si>
  <si>
    <t>894411311</t>
  </si>
  <si>
    <t>Osazení betonových nebo železobetonových dílců pro šachty skruží rovných</t>
  </si>
  <si>
    <t>-1670075701</t>
  </si>
  <si>
    <t>https://podminky.urs.cz/item/CS_URS_2021_01/894411311</t>
  </si>
  <si>
    <t>47</t>
  </si>
  <si>
    <t>59224162</t>
  </si>
  <si>
    <t>skruž kanalizační s ocelovými stupadly 100x100x12cm</t>
  </si>
  <si>
    <t>-655587250</t>
  </si>
  <si>
    <t>https://podminky.urs.cz/item/CS_URS_2021_01/59224162</t>
  </si>
  <si>
    <t>48</t>
  </si>
  <si>
    <t>59224348</t>
  </si>
  <si>
    <t>těsnění elastomerové pro spojení šachetních dílů DN 1000</t>
  </si>
  <si>
    <t>-404613088</t>
  </si>
  <si>
    <t>https://podminky.urs.cz/item/CS_URS_2021_01/59224348</t>
  </si>
  <si>
    <t>49</t>
  </si>
  <si>
    <t>894414111</t>
  </si>
  <si>
    <t>Osazení betonových nebo železobetonových dílců pro šachty skruží základových (dno)</t>
  </si>
  <si>
    <t>740607940</t>
  </si>
  <si>
    <t>https://podminky.urs.cz/item/CS_URS_2021_01/894414111</t>
  </si>
  <si>
    <t>5 "prefa šachty</t>
  </si>
  <si>
    <t>50</t>
  </si>
  <si>
    <t>59224307R</t>
  </si>
  <si>
    <t>dno šachtové beton kompaktní jednolité 300/600</t>
  </si>
  <si>
    <t>-9887092</t>
  </si>
  <si>
    <t>51</t>
  </si>
  <si>
    <t>28612250</t>
  </si>
  <si>
    <t>vložka šachtová kanalizační DN 160</t>
  </si>
  <si>
    <t>-1649310640</t>
  </si>
  <si>
    <t>https://podminky.urs.cz/item/CS_URS_2021_01/28612250</t>
  </si>
  <si>
    <t>pro napojení přípojek</t>
  </si>
  <si>
    <t>1  "osazení do šachty přímo ve výrobě</t>
  </si>
  <si>
    <t>52</t>
  </si>
  <si>
    <t>894414211</t>
  </si>
  <si>
    <t>Osazení betonových nebo železobetonových dílců pro šachty desek zákrytových</t>
  </si>
  <si>
    <t>-3819795</t>
  </si>
  <si>
    <t>https://podminky.urs.cz/item/CS_URS_2021_01/894414211</t>
  </si>
  <si>
    <t>53</t>
  </si>
  <si>
    <t>59224075</t>
  </si>
  <si>
    <t>deska betonová zákrytová k ukončení šachet 1000/625x200mm</t>
  </si>
  <si>
    <t>931524204</t>
  </si>
  <si>
    <t>https://podminky.urs.cz/item/CS_URS_2021_01/59224075</t>
  </si>
  <si>
    <t>54</t>
  </si>
  <si>
    <t>899104112</t>
  </si>
  <si>
    <t>Osazení poklopů litinových a ocelových včetně rámů pro třídu zatížení D400, E600</t>
  </si>
  <si>
    <t>1475742846</t>
  </si>
  <si>
    <t>https://podminky.urs.cz/item/CS_URS_2021_01/899104112</t>
  </si>
  <si>
    <t>55</t>
  </si>
  <si>
    <t>592246614R</t>
  </si>
  <si>
    <t>poklop šachtový litina bez odvětrání rám beton/litina 600 D 400 kulatý, se zajištěním proti krádeži</t>
  </si>
  <si>
    <t>-997731376</t>
  </si>
  <si>
    <t>56</t>
  </si>
  <si>
    <t>899722114</t>
  </si>
  <si>
    <t>Krytí potrubí z plastů výstražnou fólií z PVC šířky 40 cm</t>
  </si>
  <si>
    <t>-1598381058</t>
  </si>
  <si>
    <t>https://podminky.urs.cz/item/CS_URS_2021_01/899722114</t>
  </si>
  <si>
    <t>998</t>
  </si>
  <si>
    <t>Přesun hmot</t>
  </si>
  <si>
    <t>57</t>
  </si>
  <si>
    <t>998275101</t>
  </si>
  <si>
    <t>Přesun hmot pro trubní vedení hloubené z trub kameninových pro kanalizace v otevřeném výkopu dopravní vzdálenost do 15 m</t>
  </si>
  <si>
    <t>-654237137</t>
  </si>
  <si>
    <t>https://podminky.urs.cz/item/CS_URS_2021_01/998275101</t>
  </si>
  <si>
    <t>2,805</t>
  </si>
  <si>
    <t>obsyp potrubí</t>
  </si>
  <si>
    <t>8,602</t>
  </si>
  <si>
    <t>36,66</t>
  </si>
  <si>
    <t>25,253</t>
  </si>
  <si>
    <t>IO 01.1 - Přípojky Veřejná část</t>
  </si>
  <si>
    <t>-27710552</t>
  </si>
  <si>
    <t>2*1,1 "vodovod</t>
  </si>
  <si>
    <t>-1664737809</t>
  </si>
  <si>
    <t>1*1,1 "VO</t>
  </si>
  <si>
    <t>1583577110</t>
  </si>
  <si>
    <t>-734441256</t>
  </si>
  <si>
    <t>-151894696</t>
  </si>
  <si>
    <t>"pronájem ... ks,přejezd po ...m ,doba ...dní"10*1</t>
  </si>
  <si>
    <t>-345017939</t>
  </si>
  <si>
    <t>1502919874</t>
  </si>
  <si>
    <t>"pronájem ...ks,přejezd po...m " 1</t>
  </si>
  <si>
    <t>1298441471</t>
  </si>
  <si>
    <t>(13+2+2+2+1,1*4)*2</t>
  </si>
  <si>
    <t>-1624169959</t>
  </si>
  <si>
    <t>2035311610</t>
  </si>
  <si>
    <t>-742473105</t>
  </si>
  <si>
    <t>444319777</t>
  </si>
  <si>
    <t>-1160463188</t>
  </si>
  <si>
    <t>-1805721821</t>
  </si>
  <si>
    <t>(8,0+4,0+3,0+2,0)*1,1*2,3</t>
  </si>
  <si>
    <t>-(8,1+1,85)*0,51"komunikace asfalt"</t>
  </si>
  <si>
    <t>-(0,45+0,45)*(0,150+0,200) "ŠD a KSC</t>
  </si>
  <si>
    <t>-(3,75+1,29+1,36)*0,15 "zeleň</t>
  </si>
  <si>
    <t>1589177956</t>
  </si>
  <si>
    <t>1849602814</t>
  </si>
  <si>
    <t>(8,0+4,0+3,0+2,0)*2*2,3</t>
  </si>
  <si>
    <t>2068253104</t>
  </si>
  <si>
    <t>2068795508</t>
  </si>
  <si>
    <t>lo+obc "z meziskládky"</t>
  </si>
  <si>
    <t>2074124865</t>
  </si>
  <si>
    <t>-1428709946</t>
  </si>
  <si>
    <t>25,662*3 'Přepočtené koeficientem množství</t>
  </si>
  <si>
    <t>-1606313771</t>
  </si>
  <si>
    <t>302040863</t>
  </si>
  <si>
    <t>10,998*3 'Přepočtené koeficientem množství</t>
  </si>
  <si>
    <t>-1937858878</t>
  </si>
  <si>
    <t>lo+obc "meziskládka</t>
  </si>
  <si>
    <t>968779794</t>
  </si>
  <si>
    <t>lo+obc</t>
  </si>
  <si>
    <t>50222815</t>
  </si>
  <si>
    <t>36,66*2 'Přepočtené koeficientem množství</t>
  </si>
  <si>
    <t>243330386</t>
  </si>
  <si>
    <t>725651504</t>
  </si>
  <si>
    <t>25,253*1,8 'Přepočtené koeficientem množství</t>
  </si>
  <si>
    <t>-1113115370</t>
  </si>
  <si>
    <t>(8,0+4,0+3,0+2,0)*1,1*0,460</t>
  </si>
  <si>
    <t>-272428984</t>
  </si>
  <si>
    <t>obc*1,8</t>
  </si>
  <si>
    <t>1674669074</t>
  </si>
  <si>
    <t>8+4+3+2</t>
  </si>
  <si>
    <t>-2115263754</t>
  </si>
  <si>
    <t>(8,0+4,0+3,0+2,0)*1,1*0,15</t>
  </si>
  <si>
    <t>871313121</t>
  </si>
  <si>
    <t>Montáž kanalizačního potrubí z plastů z tvrdého PVC těsněných gumovým kroužkem v otevřeném výkopu ve sklonu do 20 % DN 160</t>
  </si>
  <si>
    <t>1150539836</t>
  </si>
  <si>
    <t>https://podminky.urs.cz/item/CS_URS_2021_01/871313121</t>
  </si>
  <si>
    <t>8,0+4,0+3,0+2,0</t>
  </si>
  <si>
    <t>28611166</t>
  </si>
  <si>
    <t>trubka kanalizační PVC DN 160x5000mm SN8</t>
  </si>
  <si>
    <t>1293170050</t>
  </si>
  <si>
    <t>https://podminky.urs.cz/item/CS_URS_2021_01/28611166</t>
  </si>
  <si>
    <t>9*1,03 'Přepočtené koeficientem množství</t>
  </si>
  <si>
    <t>28611165</t>
  </si>
  <si>
    <t>trubka kanalizační PVC DN 160x3000mm SN8</t>
  </si>
  <si>
    <t>1259614372</t>
  </si>
  <si>
    <t>https://podminky.urs.cz/item/CS_URS_2021_01/28611165</t>
  </si>
  <si>
    <t>8*1,03 'Přepočtené koeficientem množství</t>
  </si>
  <si>
    <t>877315221</t>
  </si>
  <si>
    <t>Montáž tvarovek na kanalizačním potrubí z trub z plastu z tvrdého PVC nebo z polypropylenu v otevřeném výkopu dvouosých DN 160</t>
  </si>
  <si>
    <t>-506514149</t>
  </si>
  <si>
    <t>https://podminky.urs.cz/item/CS_URS_2021_01/877315221</t>
  </si>
  <si>
    <t>28611361</t>
  </si>
  <si>
    <t>koleno kanalizační PVC KG 160x45°</t>
  </si>
  <si>
    <t>-1922778407</t>
  </si>
  <si>
    <t>https://podminky.urs.cz/item/CS_URS_2021_01/28611361</t>
  </si>
  <si>
    <t>28611359</t>
  </si>
  <si>
    <t>koleno kanalizace PVC KG 160x15°</t>
  </si>
  <si>
    <t>1062395586</t>
  </si>
  <si>
    <t>https://podminky.urs.cz/item/CS_URS_2021_01/28611359</t>
  </si>
  <si>
    <t>28611546</t>
  </si>
  <si>
    <t>přechod kanalizační PVC na kameninové hrdlo DN 160</t>
  </si>
  <si>
    <t>-1757869179</t>
  </si>
  <si>
    <t>https://podminky.urs.cz/item/CS_URS_2021_01/28611546</t>
  </si>
  <si>
    <t>877315231</t>
  </si>
  <si>
    <t>Montáž tvarovek na kanalizačním potrubí z trub z plastu z tvrdého PVC nebo z polypropylenu v otevřeném výkopu víček DN 160</t>
  </si>
  <si>
    <t>-601517922</t>
  </si>
  <si>
    <t>https://podminky.urs.cz/item/CS_URS_2021_01/877315231</t>
  </si>
  <si>
    <t>28611722</t>
  </si>
  <si>
    <t>víčko kanalizace plastové KG DN 160</t>
  </si>
  <si>
    <t>1674317215</t>
  </si>
  <si>
    <t>https://podminky.urs.cz/item/CS_URS_2021_01/28611722</t>
  </si>
  <si>
    <t>1940113004</t>
  </si>
  <si>
    <t>2078723688</t>
  </si>
  <si>
    <t>998276101</t>
  </si>
  <si>
    <t>Přesun hmot pro trubní vedení hloubené z trub z plastických hmot nebo sklolaminátových pro vodovody nebo kanalizace v otevřeném výkopu dopravní vzdálenost do 15 m</t>
  </si>
  <si>
    <t>-2138037958</t>
  </si>
  <si>
    <t>https://podminky.urs.cz/item/CS_URS_2021_01/998276101</t>
  </si>
  <si>
    <t>12,575</t>
  </si>
  <si>
    <t>29,013</t>
  </si>
  <si>
    <t>33,952</t>
  </si>
  <si>
    <t>155,882</t>
  </si>
  <si>
    <t>109,355</t>
  </si>
  <si>
    <t>IO 02 - Splašková kanalizace  - stoka</t>
  </si>
  <si>
    <t>4*1,2 "sdělovací vedení</t>
  </si>
  <si>
    <t>1*1,2 "NN</t>
  </si>
  <si>
    <t>"pronájem ... ks,přejezd po ...m ,doba ...dní"20*1</t>
  </si>
  <si>
    <t>(49,9+2,5*2)*2</t>
  </si>
  <si>
    <t>4,1 "pro celý objekt</t>
  </si>
  <si>
    <t>49,9*1,2*2,63</t>
  </si>
  <si>
    <t>2,5*(2,5-1,2)*2,63*2 "rozšíření</t>
  </si>
  <si>
    <t>2,5*2,5*0,35*2 "prohloubení</t>
  </si>
  <si>
    <t>-2,87*0,51"komunikace asfalt"</t>
  </si>
  <si>
    <t>-54,02*0,4 "štěrková cesta</t>
  </si>
  <si>
    <t>49,9*2*2,63</t>
  </si>
  <si>
    <t>109,117*3 'Přepočtené koeficientem množství</t>
  </si>
  <si>
    <t>46,765*3 'Přepočtené koeficientem množství</t>
  </si>
  <si>
    <t>155,882*2 'Přepočtené koeficientem množství</t>
  </si>
  <si>
    <t>109,355*1,8 'Přepočtené koeficientem množství</t>
  </si>
  <si>
    <t>49,9*1,2*0,567</t>
  </si>
  <si>
    <t>-49,9*(PI*0,1775*0,1775) "vytlačený objem potrubí</t>
  </si>
  <si>
    <t>49,9*1,2*0,21</t>
  </si>
  <si>
    <t>1+1</t>
  </si>
  <si>
    <t>1754655582</t>
  </si>
  <si>
    <t>1,8*1,8*0,15*2 "pod šachty"</t>
  </si>
  <si>
    <t>1,8*0,15*4*2 "podkl. desky pod šachty"</t>
  </si>
  <si>
    <t>49,9*1,015 'Přepočtené koeficientem množství</t>
  </si>
  <si>
    <t>2+2</t>
  </si>
  <si>
    <t>1+1+2</t>
  </si>
  <si>
    <t>59224160</t>
  </si>
  <si>
    <t>skruž kanalizační s ocelovými stupadly 100x25x12cm</t>
  </si>
  <si>
    <t>-1445511668</t>
  </si>
  <si>
    <t>https://podminky.urs.cz/item/CS_URS_2021_01/59224160</t>
  </si>
  <si>
    <t>59224161</t>
  </si>
  <si>
    <t>skruž kanalizační s ocelovými stupadly 100x50x12cm</t>
  </si>
  <si>
    <t>-1581730245</t>
  </si>
  <si>
    <t>https://podminky.urs.cz/item/CS_URS_2021_01/59224161</t>
  </si>
  <si>
    <t>2 "prefa šachty</t>
  </si>
  <si>
    <t>17079168</t>
  </si>
  <si>
    <t>2  "osazení do šachty přímo ve výrobě</t>
  </si>
  <si>
    <t>1,98</t>
  </si>
  <si>
    <t>6,072</t>
  </si>
  <si>
    <t>31,453</t>
  </si>
  <si>
    <t>23,401</t>
  </si>
  <si>
    <t>IO 02.1 - Přípojky Veřejná část</t>
  </si>
  <si>
    <t>4*1,1 "sdělovací vedení</t>
  </si>
  <si>
    <t>2*1,1 "NN</t>
  </si>
  <si>
    <t>(5+4+3+1,1*3)*2</t>
  </si>
  <si>
    <t>(5,0+4,0+3,0)*1,1*2,63</t>
  </si>
  <si>
    <t>-(2,3+1,48+2,24)*0,4"cesta štěrk"</t>
  </si>
  <si>
    <t>-(1,0+2,43+2,27)*0,15 "zeleň</t>
  </si>
  <si>
    <t>(5,0+4,0+3,0)*2*2,63</t>
  </si>
  <si>
    <t>22,017*3 'Přepočtené koeficientem množství</t>
  </si>
  <si>
    <t>9,436*3 'Přepočtené koeficientem množství</t>
  </si>
  <si>
    <t>31,453*2 'Přepočtené koeficientem množství</t>
  </si>
  <si>
    <t>23,401*1,8 'Přepočtené koeficientem množství</t>
  </si>
  <si>
    <t>(5,0+4,0+3,0)*1,1*0,460</t>
  </si>
  <si>
    <t>(5,0+4,0+3,0)*1,1*0,15</t>
  </si>
  <si>
    <t>5,0+4,0+3,0</t>
  </si>
  <si>
    <t>2*1,03 'Přepočtené koeficientem množství</t>
  </si>
  <si>
    <t>28611168</t>
  </si>
  <si>
    <t>trubka kanalizační PVC DN 200x3000mm SN8</t>
  </si>
  <si>
    <t>https://podminky.urs.cz/item/CS_URS_2021_01/28611168</t>
  </si>
  <si>
    <t>1*1,03 'Přepočtené koeficientem množství</t>
  </si>
  <si>
    <t>658945159</t>
  </si>
  <si>
    <t>34,826</t>
  </si>
  <si>
    <t>80,352</t>
  </si>
  <si>
    <t>94,031</t>
  </si>
  <si>
    <t>420,807</t>
  </si>
  <si>
    <t>291,95</t>
  </si>
  <si>
    <t>IO 03 - Splašková kanalizace  - stoka</t>
  </si>
  <si>
    <t>2*1,2 "vodovod</t>
  </si>
  <si>
    <t>1*1,2 "VO</t>
  </si>
  <si>
    <t>3*1,2 "sdělovací vedení</t>
  </si>
  <si>
    <t>4*1,2 "NN</t>
  </si>
  <si>
    <t>(138,23+2,5*2)*2</t>
  </si>
  <si>
    <t>4,2 "pro celý objekt</t>
  </si>
  <si>
    <t>138,2*1,2*2,68</t>
  </si>
  <si>
    <t>2,5*(2,5-1,2)*2,68*5 "rozšíření</t>
  </si>
  <si>
    <t>-153,2*0,51"komunikace asfalt"</t>
  </si>
  <si>
    <t>138,2*2*2,68</t>
  </si>
  <si>
    <t>294,565*3 'Přepočtené koeficientem množství</t>
  </si>
  <si>
    <t>126,242*3 'Přepočtené koeficientem množství</t>
  </si>
  <si>
    <t>420,807*2 'Přepočtené koeficientem množství</t>
  </si>
  <si>
    <t>291,95*1,8 'Přepočtené koeficientem množství</t>
  </si>
  <si>
    <t>138,2*1,2*0,567</t>
  </si>
  <si>
    <t>-138,2*(PI*0,1775*0,1775) "vytlačený objem potrubí</t>
  </si>
  <si>
    <t>138,2*1,2*0,21</t>
  </si>
  <si>
    <t>3+4+2</t>
  </si>
  <si>
    <t>-1206211945</t>
  </si>
  <si>
    <t>138,2*1,015 'Přepočtené koeficientem množství</t>
  </si>
  <si>
    <t>1+3+5</t>
  </si>
  <si>
    <t>-62630766</t>
  </si>
  <si>
    <t>-1964888317</t>
  </si>
  <si>
    <t>-872260409</t>
  </si>
  <si>
    <t>3  "osazení do šachty přímo ve výrobě</t>
  </si>
  <si>
    <t>58</t>
  </si>
  <si>
    <t>59</t>
  </si>
  <si>
    <t>4,785</t>
  </si>
  <si>
    <t>14,674</t>
  </si>
  <si>
    <t>75,976</t>
  </si>
  <si>
    <t>56,517</t>
  </si>
  <si>
    <t>IO 03.1 - Přípojky Veřejná část</t>
  </si>
  <si>
    <t>5*1,1 "vodovod</t>
  </si>
  <si>
    <t>4*1,1 "VO</t>
  </si>
  <si>
    <t>1*1,1 "NN</t>
  </si>
  <si>
    <t>(6+4+4+3+4+3+5+1,1*7)*2</t>
  </si>
  <si>
    <t>(6+4+4+3+4+3+5)*1,1*2,68</t>
  </si>
  <si>
    <t>-(2,44+2,52+2,35+2,45+1,18+4,48)*0,51"komunikace asfalt"</t>
  </si>
  <si>
    <t>-2,17*0,24 "dlažba</t>
  </si>
  <si>
    <t>-(1,16+1,42+2,68+1,0+1,28)*0,15 "zeleň</t>
  </si>
  <si>
    <t>(6+4+4+3+4+3+5)*2*2,68</t>
  </si>
  <si>
    <t>53,183*3 'Přepočtené koeficientem množství</t>
  </si>
  <si>
    <t>22,793*3 'Přepočtené koeficientem množství</t>
  </si>
  <si>
    <t>75,976*2 'Přepočtené koeficientem množství</t>
  </si>
  <si>
    <t>56,517*1,8 'Přepočtené koeficientem množství</t>
  </si>
  <si>
    <t>(6+4+4+3+4+3+5)*1,1*0,460</t>
  </si>
  <si>
    <t>(6+4+4+3+4+3+5)*1,1*0,15</t>
  </si>
  <si>
    <t>6+4+4+3+4+3+5</t>
  </si>
  <si>
    <t>5*1,03 'Přepočtené koeficientem množství</t>
  </si>
  <si>
    <t>3+3</t>
  </si>
  <si>
    <t>6*1,03 'Přepočtené koeficientem množství</t>
  </si>
  <si>
    <t>28611164</t>
  </si>
  <si>
    <t>trubka kanalizační PVC DN 160x1000mm SN8</t>
  </si>
  <si>
    <t>-1229248185</t>
  </si>
  <si>
    <t>https://podminky.urs.cz/item/CS_URS_2021_01/28611164</t>
  </si>
  <si>
    <t>10,483</t>
  </si>
  <si>
    <t>24,187</t>
  </si>
  <si>
    <t>28,305</t>
  </si>
  <si>
    <t>113,556</t>
  </si>
  <si>
    <t>74,768</t>
  </si>
  <si>
    <t>IO 04 - Splašková kanalizace  - stoka</t>
  </si>
  <si>
    <t>-262976520</t>
  </si>
  <si>
    <t>1*1,2 "vodovod</t>
  </si>
  <si>
    <t>(41,6+2,5*2)*2</t>
  </si>
  <si>
    <t>3,9 "pro celý objekt</t>
  </si>
  <si>
    <t>41,6*1,2*2,36</t>
  </si>
  <si>
    <t>2,5*(2,5-1,2)*2,36*2 "rozšíření</t>
  </si>
  <si>
    <t>-47*0,51"komunikace asfalt"</t>
  </si>
  <si>
    <t>41,6*2*2,36</t>
  </si>
  <si>
    <t>79,489*3 'Přepočtené koeficientem množství</t>
  </si>
  <si>
    <t>34,067*3 'Přepočtené koeficientem množství</t>
  </si>
  <si>
    <t>113,556*2 'Přepočtené koeficientem množství</t>
  </si>
  <si>
    <t>74,768*1,8 'Přepočtené koeficientem množství</t>
  </si>
  <si>
    <t>41,6*1,2*0,567</t>
  </si>
  <si>
    <t>-41,6*(PI*0,1775*0,1775) "vytlačený objem potrubí</t>
  </si>
  <si>
    <t>41,6*1,2*0,21</t>
  </si>
  <si>
    <t>452112121</t>
  </si>
  <si>
    <t>Osazení betonových dílců prstenců nebo rámů pod poklopy a mříže, výšky přes 100 do 200 mm</t>
  </si>
  <si>
    <t>1377064150</t>
  </si>
  <si>
    <t>https://podminky.urs.cz/item/CS_URS_2021_01/452112121</t>
  </si>
  <si>
    <t>59224188</t>
  </si>
  <si>
    <t>prstenec šachtový vyrovnávací betonový 625x120x120mm</t>
  </si>
  <si>
    <t>-145152926</t>
  </si>
  <si>
    <t>https://podminky.urs.cz/item/CS_URS_2021_01/59224188</t>
  </si>
  <si>
    <t>41,6*1,015 'Přepočtené koeficientem množství</t>
  </si>
  <si>
    <t>1+2</t>
  </si>
  <si>
    <t>1621419515</t>
  </si>
  <si>
    <t>0,495</t>
  </si>
  <si>
    <t>1,518</t>
  </si>
  <si>
    <t>7,447</t>
  </si>
  <si>
    <t>5,434</t>
  </si>
  <si>
    <t>IO 04.1 - Přípojky Veřejná část</t>
  </si>
  <si>
    <t>(3+1,1*4)*2</t>
  </si>
  <si>
    <t>3,0*1,1*2,36</t>
  </si>
  <si>
    <t>-2,27*0,15 "zeleň</t>
  </si>
  <si>
    <t>3,0*2*2,36</t>
  </si>
  <si>
    <t>5,213*3 'Přepočtené koeficientem množství</t>
  </si>
  <si>
    <t>2,234*3 'Přepočtené koeficientem množství</t>
  </si>
  <si>
    <t>7,447*2 'Přepočtené koeficientem množství</t>
  </si>
  <si>
    <t>5,434*1,8 'Přepočtené koeficientem množství</t>
  </si>
  <si>
    <t>3,0*1,1*0,460</t>
  </si>
  <si>
    <t>3,0*1,1*0,15</t>
  </si>
  <si>
    <t>3,0</t>
  </si>
  <si>
    <t>3*1,03 'Přepočtené koeficientem množství</t>
  </si>
  <si>
    <t>SO 01 - Odstranění povrchů pro IO 01 a IO 01.1</t>
  </si>
  <si>
    <t xml:space="preserve">    9 - Ostatní konstrukce a práce, bourání</t>
  </si>
  <si>
    <t xml:space="preserve">    997 - Přesun sutě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</si>
  <si>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</si>
  <si>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</si>
  <si>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926156167</t>
  </si>
  <si>
    <t>https://podminky.urs.cz/item/CS_URS_2021_01/113107162</t>
  </si>
  <si>
    <t>ŠD tl. 200 mm - z komunikace asfalt</t>
  </si>
  <si>
    <t>178,3-24,4 "řad pouze ul. Českolipská</t>
  </si>
  <si>
    <t>8,1+0,45+0,45+1,9 "přípojky</t>
  </si>
  <si>
    <t>113107171</t>
  </si>
  <si>
    <t>Odstranění podkladů nebo krytů strojně plochy jednotlivě přes 50 m2 do 200 m2 s přemístěním hmot na skládku na vzdálenost do 20 m nebo s naložením na dopravní prostředek z betonu prostého, o tl. vrstvy přes 100 do 150 mm</t>
  </si>
  <si>
    <t>1341848055</t>
  </si>
  <si>
    <t>https://podminky.urs.cz/item/CS_URS_2021_01/113107171</t>
  </si>
  <si>
    <t>"KSC tl. 150 mm</t>
  </si>
  <si>
    <t>113107182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</si>
  <si>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</si>
  <si>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-401672649</t>
  </si>
  <si>
    <t>https://podminky.urs.cz/item/CS_URS_2021_01/113107182</t>
  </si>
  <si>
    <t>ACP 22S</t>
  </si>
  <si>
    <t>(327,0-44,4) "řad pouze ul. Českolipská</t>
  </si>
  <si>
    <t>18,0 "přípojky</t>
  </si>
  <si>
    <t>113154122</t>
  </si>
  <si>
    <t>Frézování živičného podkladu nebo krytu s naložením na dopravní prostředek plochy do 500 m2 bez překážek v trase pruhu šířky přes 0,5 m do 1 m, tloušťky vrstvy 40 mm</t>
  </si>
  <si>
    <t>-1859499193</t>
  </si>
  <si>
    <t>https://podminky.urs.cz/item/CS_URS_2021_01/113154122</t>
  </si>
  <si>
    <t>ACO 11S</t>
  </si>
  <si>
    <t>113154123R</t>
  </si>
  <si>
    <t>Frézování živičného podkladu nebo krytu s naložením na dopravní prostředek plochy do 500 m2 bez překážek v trase pruhu šířky přes 0,5 m do 1 m, tloušťky vrstvy 60 mm</t>
  </si>
  <si>
    <t>-1149906293</t>
  </si>
  <si>
    <t>ACL 16S</t>
  </si>
  <si>
    <t>121112003</t>
  </si>
  <si>
    <t>Sejmutí ornice ručně při souvislé ploše, tl. vrstvy do 200 mm</t>
  </si>
  <si>
    <t>76395703</t>
  </si>
  <si>
    <t>https://podminky.urs.cz/item/CS_URS_2021_01/121112003</t>
  </si>
  <si>
    <t>tl. 150 mm</t>
  </si>
  <si>
    <t>13,0 "přípojky</t>
  </si>
  <si>
    <t>181311103</t>
  </si>
  <si>
    <t>Rozprostření a urovnání ornice v rovině nebo ve svahu sklonu do 1:5 ručně při souvislé ploše, tl. vrstvy do 200 mm</t>
  </si>
  <si>
    <t>-1490291168</t>
  </si>
  <si>
    <t>https://podminky.urs.cz/item/CS_URS_2021_01/181311103</t>
  </si>
  <si>
    <t>181411131</t>
  </si>
  <si>
    <t>Založení trávníku na půdě předem připravené plochy do 1000 m2 výsevem včetně utažení parkového v rovině nebo na svahu do 1:5</t>
  </si>
  <si>
    <t>55865277</t>
  </si>
  <si>
    <t>https://podminky.urs.cz/item/CS_URS_2021_01/181411131</t>
  </si>
  <si>
    <t>00572472</t>
  </si>
  <si>
    <t>osivo směs travní krajinná-rovinná</t>
  </si>
  <si>
    <t>kg</t>
  </si>
  <si>
    <t>-1257472016</t>
  </si>
  <si>
    <t>https://podminky.urs.cz/item/CS_URS_2021_01/00572472</t>
  </si>
  <si>
    <t>13*0,02 'Přepočtené koeficientem množství</t>
  </si>
  <si>
    <t>Ostatní konstrukce a práce, bourání</t>
  </si>
  <si>
    <t>919735114</t>
  </si>
  <si>
    <t>Řezání stávajícího živičného krytu nebo podkladu hloubky přes 150 do 200 mm</t>
  </si>
  <si>
    <t>1534325326</t>
  </si>
  <si>
    <t>https://podminky.urs.cz/item/CS_URS_2021_01/919735114</t>
  </si>
  <si>
    <t>330,14-44,3 "pouze ul. Českolipská</t>
  </si>
  <si>
    <t>18,0*2 "přípojky</t>
  </si>
  <si>
    <t>997</t>
  </si>
  <si>
    <t>Přesun sutě</t>
  </si>
  <si>
    <t>997221551</t>
  </si>
  <si>
    <t>Vodorovná doprava suti bez naložení, ale se složením a s hrubým urovnáním ze sypkých materiálů, na vzdálenost do 1 km</t>
  </si>
  <si>
    <t>-946820577</t>
  </si>
  <si>
    <t>https://podminky.urs.cz/item/CS_URS_2021_01/997221551</t>
  </si>
  <si>
    <t>47,792 "kamenivo</t>
  </si>
  <si>
    <t>27,655+34,569 "frézovaný asfalt</t>
  </si>
  <si>
    <t>997221559</t>
  </si>
  <si>
    <t>Vodorovná doprava suti bez naložení, ale se složením a s hrubým urovnáním Příplatek k ceně za každý další i započatý 1 km přes 1 km</t>
  </si>
  <si>
    <t>1746097356</t>
  </si>
  <si>
    <t>https://podminky.urs.cz/item/CS_URS_2021_01/997221559</t>
  </si>
  <si>
    <t>110,016*12 'Přepočtené koeficientem množství</t>
  </si>
  <si>
    <t>997221561</t>
  </si>
  <si>
    <t>Vodorovná doprava suti bez naložení, ale se složením a s hrubým urovnáním z kusových materiálů, na vzdálenost do 1 km</t>
  </si>
  <si>
    <t>1026470887</t>
  </si>
  <si>
    <t>https://podminky.urs.cz/item/CS_URS_2021_01/997221561</t>
  </si>
  <si>
    <t>53,56 "KSC komunikace</t>
  </si>
  <si>
    <t>66,132 "bouraný asfalt - podkladní vrstva</t>
  </si>
  <si>
    <t>997221569</t>
  </si>
  <si>
    <t>-188670802</t>
  </si>
  <si>
    <t>https://podminky.urs.cz/item/CS_URS_2021_01/997221569</t>
  </si>
  <si>
    <t>119,692*12 'Přepočtené koeficientem množství</t>
  </si>
  <si>
    <t>997221861</t>
  </si>
  <si>
    <t>Poplatek za uložení stavebního odpadu na recyklační skládce (skládkovné) z prostého betonu zatříděného do Katalogu odpadů pod kódem 17 01 01</t>
  </si>
  <si>
    <t>1554701694</t>
  </si>
  <si>
    <t>https://podminky.urs.cz/item/CS_URS_2021_01/997221861</t>
  </si>
  <si>
    <t>997221875</t>
  </si>
  <si>
    <t>Poplatek za uložení stavebního odpadu na recyklační skládce (skládkovné) asfaltového bez obsahu dehtu zatříděného do Katalogu odpadů pod kódem 17 03 02</t>
  </si>
  <si>
    <t>-1535892291</t>
  </si>
  <si>
    <t>https://podminky.urs.cz/item/CS_URS_2021_01/997221875</t>
  </si>
  <si>
    <t>997221873</t>
  </si>
  <si>
    <t>Poplatek za uložení stavebního odpadu na recyklační skládce (skládkovné) zeminy a kamení zatříděného do Katalogu odpadů pod kódem 17 05 04</t>
  </si>
  <si>
    <t>-15438147</t>
  </si>
  <si>
    <t>https://podminky.urs.cz/item/CS_URS_2021_01/997221873</t>
  </si>
  <si>
    <t>998225111</t>
  </si>
  <si>
    <t>Přesun hmot pro komunikace s krytem z kameniva, monolitickým betonovým nebo živičným dopravní vzdálenost do 200 m jakékoliv délky objektu</t>
  </si>
  <si>
    <t>-1408358719</t>
  </si>
  <si>
    <t>https://podminky.urs.cz/item/CS_URS_2021_01/998225111</t>
  </si>
  <si>
    <t>SO 04 - Odstranění povrchů pro IO 04 a IO 04.1</t>
  </si>
  <si>
    <t>-1839342186</t>
  </si>
  <si>
    <t>16,0*1,2 "řad pouze ul. Českolipská mezi Š01 a Š02</t>
  </si>
  <si>
    <t>3,0*1,1 "přípojka</t>
  </si>
  <si>
    <t>-2143944771</t>
  </si>
  <si>
    <t>-1128562065</t>
  </si>
  <si>
    <t>33,0 "řad pouze ul. Českolipská mezi Š01 a Š02</t>
  </si>
  <si>
    <t>12,0 "přípojka</t>
  </si>
  <si>
    <t>386670609</t>
  </si>
  <si>
    <t>1392123957</t>
  </si>
  <si>
    <t>ACP16+</t>
  </si>
  <si>
    <t>-1541573526</t>
  </si>
  <si>
    <t>16,0*2 "pouze ul. Českolipská</t>
  </si>
  <si>
    <t>3,0*2 "přípojka</t>
  </si>
  <si>
    <t>1069889968</t>
  </si>
  <si>
    <t>6,525"kamenivo</t>
  </si>
  <si>
    <t>4,14+5,175 "frézovaný asfalt</t>
  </si>
  <si>
    <t>1091881275</t>
  </si>
  <si>
    <t>15,84*12 'Přepočtené koeficientem množství</t>
  </si>
  <si>
    <t>-296367140</t>
  </si>
  <si>
    <t>6,24 "KSC komunikace</t>
  </si>
  <si>
    <t>9,9 "bouraný asfalt - podkladní vrstva</t>
  </si>
  <si>
    <t>-1035376262</t>
  </si>
  <si>
    <t>16,14*12 'Přepočtené koeficientem množství</t>
  </si>
  <si>
    <t>-1768782410</t>
  </si>
  <si>
    <t>477676791</t>
  </si>
  <si>
    <t>6,525 "kamenivo</t>
  </si>
  <si>
    <t>-353340573</t>
  </si>
  <si>
    <t>-1621073903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</si>
  <si>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</si>
  <si>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</si>
  <si>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</si>
  <si>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</si>
  <si>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</si>
  <si>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</si>
  <si>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</si>
  <si>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</si>
  <si>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</si>
  <si>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011514001</t>
  </si>
  <si>
    <t>Fotodokumentace stavby</t>
  </si>
  <si>
    <t>Kč</t>
  </si>
  <si>
    <t>1024</t>
  </si>
  <si>
    <t>-1512216945</t>
  </si>
  <si>
    <t>012103000</t>
  </si>
  <si>
    <t>Geodetické práce před výstavbou</t>
  </si>
  <si>
    <t>1462310849</t>
  </si>
  <si>
    <t>https://podminky.urs.cz/item/CS_URS_2021_01/012103000</t>
  </si>
  <si>
    <t>012203000</t>
  </si>
  <si>
    <t>Geodetické práce při provádění stavby</t>
  </si>
  <si>
    <t>-56138450</t>
  </si>
  <si>
    <t>https://podminky.urs.cz/item/CS_URS_2021_01/012203000</t>
  </si>
  <si>
    <t>012303000</t>
  </si>
  <si>
    <t>Geodetické práce po výstavbě</t>
  </si>
  <si>
    <t>1988836238</t>
  </si>
  <si>
    <t>https://podminky.urs.cz/item/CS_URS_2021_01/012303000</t>
  </si>
  <si>
    <t>013254000</t>
  </si>
  <si>
    <t>Dokumentace skutečného provedení stavby</t>
  </si>
  <si>
    <t>-432347323</t>
  </si>
  <si>
    <t>https://podminky.urs.cz/item/CS_URS_2021_01/013254000</t>
  </si>
  <si>
    <t>VRN3</t>
  </si>
  <si>
    <t>Zařízení staveniště</t>
  </si>
  <si>
    <t>030001000</t>
  </si>
  <si>
    <t>154026025</t>
  </si>
  <si>
    <t>https://podminky.urs.cz/item/CS_URS_2021_01/030001000</t>
  </si>
  <si>
    <t>034303000</t>
  </si>
  <si>
    <t>Dopravní značení na staveništi</t>
  </si>
  <si>
    <t>-1866428269</t>
  </si>
  <si>
    <t>https://podminky.urs.cz/item/CS_URS_2021_01/034303000</t>
  </si>
  <si>
    <t>VRN4</t>
  </si>
  <si>
    <t>Inženýrská činnost</t>
  </si>
  <si>
    <t>043002000</t>
  </si>
  <si>
    <t>Zkoušky a ostatní měření</t>
  </si>
  <si>
    <t>-1797967657</t>
  </si>
  <si>
    <t>https://podminky.urs.cz/item/CS_URS_2021_01/043002000</t>
  </si>
  <si>
    <t>"soubor zkoušek na každých 100m úseku otevřeného výkopu</t>
  </si>
  <si>
    <t>"- vzorkování zemin -zkouška</t>
  </si>
  <si>
    <t>"- 1x dynamická penetrace</t>
  </si>
  <si>
    <t>"- 5x objemová zkouška (1 na 0,3 m zásypu)</t>
  </si>
  <si>
    <t>043002001</t>
  </si>
  <si>
    <t>Zkoušky a ostatní měření - hutnící zkoušky</t>
  </si>
  <si>
    <t>-1979820016</t>
  </si>
  <si>
    <t>"hutnící zkoušky na každých 100m úseku otevřeného výkopu</t>
  </si>
  <si>
    <t>"- 1x statická deska</t>
  </si>
  <si>
    <t>SEZNAM FIGUR</t>
  </si>
  <si>
    <t>Výměra</t>
  </si>
  <si>
    <t xml:space="preserve"> IO 01</t>
  </si>
  <si>
    <t>Použití figury:</t>
  </si>
  <si>
    <t>Lože pod potrubí otevřený výkop ze štěrkopísku</t>
  </si>
  <si>
    <t>Vodorovné přemístění do 2000 m výkopku/sypaniny z horniny třídy těžitelnosti I, skupiny 1 až 3</t>
  </si>
  <si>
    <t>Nakládání výkopku z hornin třídy těžitelnosti I, skupiny 1 až 3 přes 100 m3</t>
  </si>
  <si>
    <t>Uložení sypaniny na skládky nebo meziskládky</t>
  </si>
  <si>
    <t>Zásyp jam, šachet rýh nebo kolem objektů sypaninou se zhutněním</t>
  </si>
  <si>
    <t>Obsypání potrubí strojně sypaninou bez prohození, uloženou do 3 m</t>
  </si>
  <si>
    <t>Hloubení zapažených rýh š do 2000 mm v hornině třídy těžitelnosti I, skupiny 3 objem do 500 m3</t>
  </si>
  <si>
    <t>Příplatek za ztížení vykopávky v blízkosti podzemního vedení</t>
  </si>
  <si>
    <t>Hloubení zapažených rýh š do 2000 mm v hornině třídy těžitelnosti I, skupiny 1 a 2 objem do 500 m3</t>
  </si>
  <si>
    <t>Hloubení zapažených rýh š do 2000 mm v hornině třídy těžitelnosti II, skupiny 4 objem do 500 m3</t>
  </si>
  <si>
    <t>Vodorovné přemístění do 10000 m výkopku/sypaniny z horniny třídy těžitelnosti I, skupiny 1 až 3</t>
  </si>
  <si>
    <t>Příplatek k vodorovnému přemístění výkopku/sypaniny z horniny třídy těžitelnosti I, skupiny 1 až 3 ZKD 1000 m přes 10000 m</t>
  </si>
  <si>
    <t>Vodorovné přemístění do 10000 m výkopku/sypaniny z horniny třídy těžitelnosti II, skupiny 4 a 5</t>
  </si>
  <si>
    <t>Příplatek k vodorovnému přemístění výkopku/sypaniny z horniny třídy těžitelnosti II, skupiny 4 a 5 ZKD 1000 m přes 10000 m</t>
  </si>
  <si>
    <t>Poplatek za uložení na skládce (skládkovné) zeminy a kamení kód odpadu 17 05 04</t>
  </si>
  <si>
    <t xml:space="preserve"> IO 01.1</t>
  </si>
  <si>
    <t xml:space="preserve"> IO 02</t>
  </si>
  <si>
    <t xml:space="preserve"> IO 02.1</t>
  </si>
  <si>
    <t xml:space="preserve"> IO 03</t>
  </si>
  <si>
    <t xml:space="preserve"> IO 03.1</t>
  </si>
  <si>
    <t xml:space="preserve"> IO 04</t>
  </si>
  <si>
    <t xml:space="preserve"> IO 04.1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</si>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</sst>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8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/>
    </xf>
    <xf numFmtId="167" fontId="43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5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8" xfId="0" applyFont="1" applyBorder="1" applyAlignment="1">
      <alignment horizontal="center" vertical="center"/>
    </xf>
    <xf numFmtId="0" fontId="48" fillId="0" borderId="28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9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5" fillId="0" borderId="28" xfId="0" applyFont="1" applyBorder="1" applyAlignment="1">
      <alignment horizontal="left"/>
    </xf>
    <xf numFmtId="0" fontId="48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3107162" TargetMode="External" /><Relationship Id="rId2" Type="http://schemas.openxmlformats.org/officeDocument/2006/relationships/hyperlink" Target="https://podminky.urs.cz/item/CS_URS_2021_01/113107171" TargetMode="External" /><Relationship Id="rId3" Type="http://schemas.openxmlformats.org/officeDocument/2006/relationships/hyperlink" Target="https://podminky.urs.cz/item/CS_URS_2021_01/113107182" TargetMode="External" /><Relationship Id="rId4" Type="http://schemas.openxmlformats.org/officeDocument/2006/relationships/hyperlink" Target="https://podminky.urs.cz/item/CS_URS_2021_01/113154122" TargetMode="External" /><Relationship Id="rId5" Type="http://schemas.openxmlformats.org/officeDocument/2006/relationships/hyperlink" Target="https://podminky.urs.cz/item/CS_URS_2021_01/121112003" TargetMode="External" /><Relationship Id="rId6" Type="http://schemas.openxmlformats.org/officeDocument/2006/relationships/hyperlink" Target="https://podminky.urs.cz/item/CS_URS_2021_01/181311103" TargetMode="External" /><Relationship Id="rId7" Type="http://schemas.openxmlformats.org/officeDocument/2006/relationships/hyperlink" Target="https://podminky.urs.cz/item/CS_URS_2021_01/181411131" TargetMode="External" /><Relationship Id="rId8" Type="http://schemas.openxmlformats.org/officeDocument/2006/relationships/hyperlink" Target="https://podminky.urs.cz/item/CS_URS_2021_01/00572472" TargetMode="External" /><Relationship Id="rId9" Type="http://schemas.openxmlformats.org/officeDocument/2006/relationships/hyperlink" Target="https://podminky.urs.cz/item/CS_URS_2021_01/919735114" TargetMode="External" /><Relationship Id="rId10" Type="http://schemas.openxmlformats.org/officeDocument/2006/relationships/hyperlink" Target="https://podminky.urs.cz/item/CS_URS_2021_01/997221551" TargetMode="External" /><Relationship Id="rId11" Type="http://schemas.openxmlformats.org/officeDocument/2006/relationships/hyperlink" Target="https://podminky.urs.cz/item/CS_URS_2021_01/997221559" TargetMode="External" /><Relationship Id="rId12" Type="http://schemas.openxmlformats.org/officeDocument/2006/relationships/hyperlink" Target="https://podminky.urs.cz/item/CS_URS_2021_01/997221561" TargetMode="External" /><Relationship Id="rId13" Type="http://schemas.openxmlformats.org/officeDocument/2006/relationships/hyperlink" Target="https://podminky.urs.cz/item/CS_URS_2021_01/997221569" TargetMode="External" /><Relationship Id="rId14" Type="http://schemas.openxmlformats.org/officeDocument/2006/relationships/hyperlink" Target="https://podminky.urs.cz/item/CS_URS_2021_01/997221861" TargetMode="External" /><Relationship Id="rId15" Type="http://schemas.openxmlformats.org/officeDocument/2006/relationships/hyperlink" Target="https://podminky.urs.cz/item/CS_URS_2021_01/997221875" TargetMode="External" /><Relationship Id="rId16" Type="http://schemas.openxmlformats.org/officeDocument/2006/relationships/hyperlink" Target="https://podminky.urs.cz/item/CS_URS_2021_01/997221873" TargetMode="External" /><Relationship Id="rId17" Type="http://schemas.openxmlformats.org/officeDocument/2006/relationships/hyperlink" Target="https://podminky.urs.cz/item/CS_URS_2021_01/998225111" TargetMode="External" /><Relationship Id="rId18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3107162" TargetMode="External" /><Relationship Id="rId2" Type="http://schemas.openxmlformats.org/officeDocument/2006/relationships/hyperlink" Target="https://podminky.urs.cz/item/CS_URS_2021_01/113107171" TargetMode="External" /><Relationship Id="rId3" Type="http://schemas.openxmlformats.org/officeDocument/2006/relationships/hyperlink" Target="https://podminky.urs.cz/item/CS_URS_2021_01/113107182" TargetMode="External" /><Relationship Id="rId4" Type="http://schemas.openxmlformats.org/officeDocument/2006/relationships/hyperlink" Target="https://podminky.urs.cz/item/CS_URS_2021_01/113154122" TargetMode="External" /><Relationship Id="rId5" Type="http://schemas.openxmlformats.org/officeDocument/2006/relationships/hyperlink" Target="https://podminky.urs.cz/item/CS_URS_2021_01/919735114" TargetMode="External" /><Relationship Id="rId6" Type="http://schemas.openxmlformats.org/officeDocument/2006/relationships/hyperlink" Target="https://podminky.urs.cz/item/CS_URS_2021_01/997221551" TargetMode="External" /><Relationship Id="rId7" Type="http://schemas.openxmlformats.org/officeDocument/2006/relationships/hyperlink" Target="https://podminky.urs.cz/item/CS_URS_2021_01/997221559" TargetMode="External" /><Relationship Id="rId8" Type="http://schemas.openxmlformats.org/officeDocument/2006/relationships/hyperlink" Target="https://podminky.urs.cz/item/CS_URS_2021_01/997221561" TargetMode="External" /><Relationship Id="rId9" Type="http://schemas.openxmlformats.org/officeDocument/2006/relationships/hyperlink" Target="https://podminky.urs.cz/item/CS_URS_2021_01/997221569" TargetMode="External" /><Relationship Id="rId10" Type="http://schemas.openxmlformats.org/officeDocument/2006/relationships/hyperlink" Target="https://podminky.urs.cz/item/CS_URS_2021_01/997221861" TargetMode="External" /><Relationship Id="rId11" Type="http://schemas.openxmlformats.org/officeDocument/2006/relationships/hyperlink" Target="https://podminky.urs.cz/item/CS_URS_2021_01/997221873" TargetMode="External" /><Relationship Id="rId12" Type="http://schemas.openxmlformats.org/officeDocument/2006/relationships/hyperlink" Target="https://podminky.urs.cz/item/CS_URS_2021_01/997221875" TargetMode="External" /><Relationship Id="rId13" Type="http://schemas.openxmlformats.org/officeDocument/2006/relationships/hyperlink" Target="https://podminky.urs.cz/item/CS_URS_2021_01/998225111" TargetMode="External" /><Relationship Id="rId14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012103000" TargetMode="External" /><Relationship Id="rId2" Type="http://schemas.openxmlformats.org/officeDocument/2006/relationships/hyperlink" Target="https://podminky.urs.cz/item/CS_URS_2021_01/012203000" TargetMode="External" /><Relationship Id="rId3" Type="http://schemas.openxmlformats.org/officeDocument/2006/relationships/hyperlink" Target="https://podminky.urs.cz/item/CS_URS_2021_01/012303000" TargetMode="External" /><Relationship Id="rId4" Type="http://schemas.openxmlformats.org/officeDocument/2006/relationships/hyperlink" Target="https://podminky.urs.cz/item/CS_URS_2021_01/013254000" TargetMode="External" /><Relationship Id="rId5" Type="http://schemas.openxmlformats.org/officeDocument/2006/relationships/hyperlink" Target="https://podminky.urs.cz/item/CS_URS_2021_01/030001000" TargetMode="External" /><Relationship Id="rId6" Type="http://schemas.openxmlformats.org/officeDocument/2006/relationships/hyperlink" Target="https://podminky.urs.cz/item/CS_URS_2021_01/034303000" TargetMode="External" /><Relationship Id="rId7" Type="http://schemas.openxmlformats.org/officeDocument/2006/relationships/hyperlink" Target="https://podminky.urs.cz/item/CS_URS_2021_01/043002000" TargetMode="External" /><Relationship Id="rId8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9001405" TargetMode="External" /><Relationship Id="rId2" Type="http://schemas.openxmlformats.org/officeDocument/2006/relationships/hyperlink" Target="https://podminky.urs.cz/item/CS_URS_2021_01/119001421" TargetMode="External" /><Relationship Id="rId3" Type="http://schemas.openxmlformats.org/officeDocument/2006/relationships/hyperlink" Target="https://podminky.urs.cz/item/CS_URS_2021_01/119002121" TargetMode="External" /><Relationship Id="rId4" Type="http://schemas.openxmlformats.org/officeDocument/2006/relationships/hyperlink" Target="https://podminky.urs.cz/item/CS_URS_2021_01/119002122" TargetMode="External" /><Relationship Id="rId5" Type="http://schemas.openxmlformats.org/officeDocument/2006/relationships/hyperlink" Target="https://podminky.urs.cz/item/CS_URS_2021_01/119003141" TargetMode="External" /><Relationship Id="rId6" Type="http://schemas.openxmlformats.org/officeDocument/2006/relationships/hyperlink" Target="https://podminky.urs.cz/item/CS_URS_2021_01/119003142" TargetMode="External" /><Relationship Id="rId7" Type="http://schemas.openxmlformats.org/officeDocument/2006/relationships/hyperlink" Target="https://podminky.urs.cz/item/CS_URS_2021_01/119004111" TargetMode="External" /><Relationship Id="rId8" Type="http://schemas.openxmlformats.org/officeDocument/2006/relationships/hyperlink" Target="https://podminky.urs.cz/item/CS_URS_2021_01/119004112" TargetMode="External" /><Relationship Id="rId9" Type="http://schemas.openxmlformats.org/officeDocument/2006/relationships/hyperlink" Target="https://podminky.urs.cz/item/CS_URS_2021_01/130001101" TargetMode="External" /><Relationship Id="rId10" Type="http://schemas.openxmlformats.org/officeDocument/2006/relationships/hyperlink" Target="https://podminky.urs.cz/item/CS_URS_2021_01/132154204" TargetMode="External" /><Relationship Id="rId11" Type="http://schemas.openxmlformats.org/officeDocument/2006/relationships/hyperlink" Target="https://podminky.urs.cz/item/CS_URS_2021_01/132254204" TargetMode="External" /><Relationship Id="rId12" Type="http://schemas.openxmlformats.org/officeDocument/2006/relationships/hyperlink" Target="https://podminky.urs.cz/item/CS_URS_2021_01/132354204" TargetMode="External" /><Relationship Id="rId13" Type="http://schemas.openxmlformats.org/officeDocument/2006/relationships/hyperlink" Target="https://podminky.urs.cz/item/CS_URS_2021_01/151101102" TargetMode="External" /><Relationship Id="rId14" Type="http://schemas.openxmlformats.org/officeDocument/2006/relationships/hyperlink" Target="https://podminky.urs.cz/item/CS_URS_2021_01/151101112" TargetMode="External" /><Relationship Id="rId15" Type="http://schemas.openxmlformats.org/officeDocument/2006/relationships/hyperlink" Target="https://podminky.urs.cz/item/CS_URS_2021_01/162451106" TargetMode="External" /><Relationship Id="rId16" Type="http://schemas.openxmlformats.org/officeDocument/2006/relationships/hyperlink" Target="https://podminky.urs.cz/item/CS_URS_2021_01/162751117" TargetMode="External" /><Relationship Id="rId17" Type="http://schemas.openxmlformats.org/officeDocument/2006/relationships/hyperlink" Target="https://podminky.urs.cz/item/CS_URS_2021_01/162751119" TargetMode="External" /><Relationship Id="rId18" Type="http://schemas.openxmlformats.org/officeDocument/2006/relationships/hyperlink" Target="https://podminky.urs.cz/item/CS_URS_2021_01/162751137" TargetMode="External" /><Relationship Id="rId19" Type="http://schemas.openxmlformats.org/officeDocument/2006/relationships/hyperlink" Target="https://podminky.urs.cz/item/CS_URS_2021_01/162751139" TargetMode="External" /><Relationship Id="rId20" Type="http://schemas.openxmlformats.org/officeDocument/2006/relationships/hyperlink" Target="https://podminky.urs.cz/item/CS_URS_2021_01/167151111" TargetMode="External" /><Relationship Id="rId21" Type="http://schemas.openxmlformats.org/officeDocument/2006/relationships/hyperlink" Target="https://podminky.urs.cz/item/CS_URS_2021_01/171201201" TargetMode="External" /><Relationship Id="rId22" Type="http://schemas.openxmlformats.org/officeDocument/2006/relationships/hyperlink" Target="https://podminky.urs.cz/item/CS_URS_2021_01/174101101" TargetMode="External" /><Relationship Id="rId23" Type="http://schemas.openxmlformats.org/officeDocument/2006/relationships/hyperlink" Target="https://podminky.urs.cz/item/CS_URS_2021_01/175151101" TargetMode="External" /><Relationship Id="rId24" Type="http://schemas.openxmlformats.org/officeDocument/2006/relationships/hyperlink" Target="https://podminky.urs.cz/item/CS_URS_2021_01/58337302" TargetMode="External" /><Relationship Id="rId25" Type="http://schemas.openxmlformats.org/officeDocument/2006/relationships/hyperlink" Target="https://podminky.urs.cz/item/CS_URS_2021_01/359901211" TargetMode="External" /><Relationship Id="rId26" Type="http://schemas.openxmlformats.org/officeDocument/2006/relationships/hyperlink" Target="https://podminky.urs.cz/item/CS_URS_2021_01/452112111" TargetMode="External" /><Relationship Id="rId27" Type="http://schemas.openxmlformats.org/officeDocument/2006/relationships/hyperlink" Target="https://podminky.urs.cz/item/CS_URS_2021_01/59224185" TargetMode="External" /><Relationship Id="rId28" Type="http://schemas.openxmlformats.org/officeDocument/2006/relationships/hyperlink" Target="https://podminky.urs.cz/item/CS_URS_2021_01/59224176" TargetMode="External" /><Relationship Id="rId29" Type="http://schemas.openxmlformats.org/officeDocument/2006/relationships/hyperlink" Target="https://podminky.urs.cz/item/CS_URS_2021_01/59224187" TargetMode="External" /><Relationship Id="rId30" Type="http://schemas.openxmlformats.org/officeDocument/2006/relationships/hyperlink" Target="https://podminky.urs.cz/item/CS_URS_2021_01/452311131" TargetMode="External" /><Relationship Id="rId31" Type="http://schemas.openxmlformats.org/officeDocument/2006/relationships/hyperlink" Target="https://podminky.urs.cz/item/CS_URS_2021_01/452351101" TargetMode="External" /><Relationship Id="rId32" Type="http://schemas.openxmlformats.org/officeDocument/2006/relationships/hyperlink" Target="https://podminky.urs.cz/item/CS_URS_2021_01/831372121" TargetMode="External" /><Relationship Id="rId33" Type="http://schemas.openxmlformats.org/officeDocument/2006/relationships/hyperlink" Target="https://podminky.urs.cz/item/CS_URS_2021_01/59710711" TargetMode="External" /><Relationship Id="rId34" Type="http://schemas.openxmlformats.org/officeDocument/2006/relationships/hyperlink" Target="https://podminky.urs.cz/item/CS_URS_2021_01/837372221" TargetMode="External" /><Relationship Id="rId35" Type="http://schemas.openxmlformats.org/officeDocument/2006/relationships/hyperlink" Target="https://podminky.urs.cz/item/CS_URS_2021_01/59710849" TargetMode="External" /><Relationship Id="rId36" Type="http://schemas.openxmlformats.org/officeDocument/2006/relationships/hyperlink" Target="https://podminky.urs.cz/item/CS_URS_2021_01/59710879" TargetMode="External" /><Relationship Id="rId37" Type="http://schemas.openxmlformats.org/officeDocument/2006/relationships/hyperlink" Target="https://podminky.urs.cz/item/CS_URS_2021_01/837371221" TargetMode="External" /><Relationship Id="rId38" Type="http://schemas.openxmlformats.org/officeDocument/2006/relationships/hyperlink" Target="https://podminky.urs.cz/item/CS_URS_2021_01/59711770" TargetMode="External" /><Relationship Id="rId39" Type="http://schemas.openxmlformats.org/officeDocument/2006/relationships/hyperlink" Target="https://podminky.urs.cz/item/CS_URS_2021_01/892492121" TargetMode="External" /><Relationship Id="rId40" Type="http://schemas.openxmlformats.org/officeDocument/2006/relationships/hyperlink" Target="https://podminky.urs.cz/item/CS_URS_2021_01/894411311" TargetMode="External" /><Relationship Id="rId41" Type="http://schemas.openxmlformats.org/officeDocument/2006/relationships/hyperlink" Target="https://podminky.urs.cz/item/CS_URS_2021_01/59224162" TargetMode="External" /><Relationship Id="rId42" Type="http://schemas.openxmlformats.org/officeDocument/2006/relationships/hyperlink" Target="https://podminky.urs.cz/item/CS_URS_2021_01/59224348" TargetMode="External" /><Relationship Id="rId43" Type="http://schemas.openxmlformats.org/officeDocument/2006/relationships/hyperlink" Target="https://podminky.urs.cz/item/CS_URS_2021_01/894414111" TargetMode="External" /><Relationship Id="rId44" Type="http://schemas.openxmlformats.org/officeDocument/2006/relationships/hyperlink" Target="https://podminky.urs.cz/item/CS_URS_2021_01/28612250" TargetMode="External" /><Relationship Id="rId45" Type="http://schemas.openxmlformats.org/officeDocument/2006/relationships/hyperlink" Target="https://podminky.urs.cz/item/CS_URS_2021_01/894414211" TargetMode="External" /><Relationship Id="rId46" Type="http://schemas.openxmlformats.org/officeDocument/2006/relationships/hyperlink" Target="https://podminky.urs.cz/item/CS_URS_2021_01/59224075" TargetMode="External" /><Relationship Id="rId47" Type="http://schemas.openxmlformats.org/officeDocument/2006/relationships/hyperlink" Target="https://podminky.urs.cz/item/CS_URS_2021_01/899104112" TargetMode="External" /><Relationship Id="rId48" Type="http://schemas.openxmlformats.org/officeDocument/2006/relationships/hyperlink" Target="https://podminky.urs.cz/item/CS_URS_2021_01/899722114" TargetMode="External" /><Relationship Id="rId49" Type="http://schemas.openxmlformats.org/officeDocument/2006/relationships/hyperlink" Target="https://podminky.urs.cz/item/CS_URS_2021_01/998275101" TargetMode="External" /><Relationship Id="rId5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9002121" TargetMode="External" /><Relationship Id="rId2" Type="http://schemas.openxmlformats.org/officeDocument/2006/relationships/hyperlink" Target="https://podminky.urs.cz/item/CS_URS_2021_01/119002122" TargetMode="External" /><Relationship Id="rId3" Type="http://schemas.openxmlformats.org/officeDocument/2006/relationships/hyperlink" Target="https://podminky.urs.cz/item/CS_URS_2021_01/119003141" TargetMode="External" /><Relationship Id="rId4" Type="http://schemas.openxmlformats.org/officeDocument/2006/relationships/hyperlink" Target="https://podminky.urs.cz/item/CS_URS_2021_01/119003142" TargetMode="External" /><Relationship Id="rId5" Type="http://schemas.openxmlformats.org/officeDocument/2006/relationships/hyperlink" Target="https://podminky.urs.cz/item/CS_URS_2021_01/119004111" TargetMode="External" /><Relationship Id="rId6" Type="http://schemas.openxmlformats.org/officeDocument/2006/relationships/hyperlink" Target="https://podminky.urs.cz/item/CS_URS_2021_01/119004112" TargetMode="External" /><Relationship Id="rId7" Type="http://schemas.openxmlformats.org/officeDocument/2006/relationships/hyperlink" Target="https://podminky.urs.cz/item/CS_URS_2021_01/132154204" TargetMode="External" /><Relationship Id="rId8" Type="http://schemas.openxmlformats.org/officeDocument/2006/relationships/hyperlink" Target="https://podminky.urs.cz/item/CS_URS_2021_01/132254204" TargetMode="External" /><Relationship Id="rId9" Type="http://schemas.openxmlformats.org/officeDocument/2006/relationships/hyperlink" Target="https://podminky.urs.cz/item/CS_URS_2021_01/132354204" TargetMode="External" /><Relationship Id="rId10" Type="http://schemas.openxmlformats.org/officeDocument/2006/relationships/hyperlink" Target="https://podminky.urs.cz/item/CS_URS_2021_01/151101112" TargetMode="External" /><Relationship Id="rId11" Type="http://schemas.openxmlformats.org/officeDocument/2006/relationships/hyperlink" Target="https://podminky.urs.cz/item/CS_URS_2021_01/162451106" TargetMode="External" /><Relationship Id="rId12" Type="http://schemas.openxmlformats.org/officeDocument/2006/relationships/hyperlink" Target="https://podminky.urs.cz/item/CS_URS_2021_01/162751117" TargetMode="External" /><Relationship Id="rId13" Type="http://schemas.openxmlformats.org/officeDocument/2006/relationships/hyperlink" Target="https://podminky.urs.cz/item/CS_URS_2021_01/162751119" TargetMode="External" /><Relationship Id="rId14" Type="http://schemas.openxmlformats.org/officeDocument/2006/relationships/hyperlink" Target="https://podminky.urs.cz/item/CS_URS_2021_01/162751137" TargetMode="External" /><Relationship Id="rId15" Type="http://schemas.openxmlformats.org/officeDocument/2006/relationships/hyperlink" Target="https://podminky.urs.cz/item/CS_URS_2021_01/162751139" TargetMode="External" /><Relationship Id="rId16" Type="http://schemas.openxmlformats.org/officeDocument/2006/relationships/hyperlink" Target="https://podminky.urs.cz/item/CS_URS_2021_01/167151111" TargetMode="External" /><Relationship Id="rId17" Type="http://schemas.openxmlformats.org/officeDocument/2006/relationships/hyperlink" Target="https://podminky.urs.cz/item/CS_URS_2021_01/58337302" TargetMode="External" /><Relationship Id="rId18" Type="http://schemas.openxmlformats.org/officeDocument/2006/relationships/hyperlink" Target="https://podminky.urs.cz/item/CS_URS_2021_01/871313121" TargetMode="External" /><Relationship Id="rId19" Type="http://schemas.openxmlformats.org/officeDocument/2006/relationships/hyperlink" Target="https://podminky.urs.cz/item/CS_URS_2021_01/28611166" TargetMode="External" /><Relationship Id="rId20" Type="http://schemas.openxmlformats.org/officeDocument/2006/relationships/hyperlink" Target="https://podminky.urs.cz/item/CS_URS_2021_01/28611165" TargetMode="External" /><Relationship Id="rId21" Type="http://schemas.openxmlformats.org/officeDocument/2006/relationships/hyperlink" Target="https://podminky.urs.cz/item/CS_URS_2021_01/877315221" TargetMode="External" /><Relationship Id="rId22" Type="http://schemas.openxmlformats.org/officeDocument/2006/relationships/hyperlink" Target="https://podminky.urs.cz/item/CS_URS_2021_01/28611361" TargetMode="External" /><Relationship Id="rId23" Type="http://schemas.openxmlformats.org/officeDocument/2006/relationships/hyperlink" Target="https://podminky.urs.cz/item/CS_URS_2021_01/28611359" TargetMode="External" /><Relationship Id="rId24" Type="http://schemas.openxmlformats.org/officeDocument/2006/relationships/hyperlink" Target="https://podminky.urs.cz/item/CS_URS_2021_01/28611546" TargetMode="External" /><Relationship Id="rId25" Type="http://schemas.openxmlformats.org/officeDocument/2006/relationships/hyperlink" Target="https://podminky.urs.cz/item/CS_URS_2021_01/877315231" TargetMode="External" /><Relationship Id="rId26" Type="http://schemas.openxmlformats.org/officeDocument/2006/relationships/hyperlink" Target="https://podminky.urs.cz/item/CS_URS_2021_01/28611722" TargetMode="External" /><Relationship Id="rId27" Type="http://schemas.openxmlformats.org/officeDocument/2006/relationships/hyperlink" Target="https://podminky.urs.cz/item/CS_URS_2021_01/892492121" TargetMode="External" /><Relationship Id="rId28" Type="http://schemas.openxmlformats.org/officeDocument/2006/relationships/hyperlink" Target="https://podminky.urs.cz/item/CS_URS_2021_01/899722114" TargetMode="External" /><Relationship Id="rId29" Type="http://schemas.openxmlformats.org/officeDocument/2006/relationships/hyperlink" Target="https://podminky.urs.cz/item/CS_URS_2021_01/998276101" TargetMode="External" /><Relationship Id="rId3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9001421" TargetMode="External" /><Relationship Id="rId2" Type="http://schemas.openxmlformats.org/officeDocument/2006/relationships/hyperlink" Target="https://podminky.urs.cz/item/CS_URS_2021_01/119002121" TargetMode="External" /><Relationship Id="rId3" Type="http://schemas.openxmlformats.org/officeDocument/2006/relationships/hyperlink" Target="https://podminky.urs.cz/item/CS_URS_2021_01/119002122" TargetMode="External" /><Relationship Id="rId4" Type="http://schemas.openxmlformats.org/officeDocument/2006/relationships/hyperlink" Target="https://podminky.urs.cz/item/CS_URS_2021_01/119003141" TargetMode="External" /><Relationship Id="rId5" Type="http://schemas.openxmlformats.org/officeDocument/2006/relationships/hyperlink" Target="https://podminky.urs.cz/item/CS_URS_2021_01/119003142" TargetMode="External" /><Relationship Id="rId6" Type="http://schemas.openxmlformats.org/officeDocument/2006/relationships/hyperlink" Target="https://podminky.urs.cz/item/CS_URS_2021_01/119004111" TargetMode="External" /><Relationship Id="rId7" Type="http://schemas.openxmlformats.org/officeDocument/2006/relationships/hyperlink" Target="https://podminky.urs.cz/item/CS_URS_2021_01/119004112" TargetMode="External" /><Relationship Id="rId8" Type="http://schemas.openxmlformats.org/officeDocument/2006/relationships/hyperlink" Target="https://podminky.urs.cz/item/CS_URS_2021_01/130001101" TargetMode="External" /><Relationship Id="rId9" Type="http://schemas.openxmlformats.org/officeDocument/2006/relationships/hyperlink" Target="https://podminky.urs.cz/item/CS_URS_2021_01/132154204" TargetMode="External" /><Relationship Id="rId10" Type="http://schemas.openxmlformats.org/officeDocument/2006/relationships/hyperlink" Target="https://podminky.urs.cz/item/CS_URS_2021_01/132254204" TargetMode="External" /><Relationship Id="rId11" Type="http://schemas.openxmlformats.org/officeDocument/2006/relationships/hyperlink" Target="https://podminky.urs.cz/item/CS_URS_2021_01/132354204" TargetMode="External" /><Relationship Id="rId12" Type="http://schemas.openxmlformats.org/officeDocument/2006/relationships/hyperlink" Target="https://podminky.urs.cz/item/CS_URS_2021_01/151101102" TargetMode="External" /><Relationship Id="rId13" Type="http://schemas.openxmlformats.org/officeDocument/2006/relationships/hyperlink" Target="https://podminky.urs.cz/item/CS_URS_2021_01/151101112" TargetMode="External" /><Relationship Id="rId14" Type="http://schemas.openxmlformats.org/officeDocument/2006/relationships/hyperlink" Target="https://podminky.urs.cz/item/CS_URS_2021_01/162451106" TargetMode="External" /><Relationship Id="rId15" Type="http://schemas.openxmlformats.org/officeDocument/2006/relationships/hyperlink" Target="https://podminky.urs.cz/item/CS_URS_2021_01/162751117" TargetMode="External" /><Relationship Id="rId16" Type="http://schemas.openxmlformats.org/officeDocument/2006/relationships/hyperlink" Target="https://podminky.urs.cz/item/CS_URS_2021_01/162751119" TargetMode="External" /><Relationship Id="rId17" Type="http://schemas.openxmlformats.org/officeDocument/2006/relationships/hyperlink" Target="https://podminky.urs.cz/item/CS_URS_2021_01/162751137" TargetMode="External" /><Relationship Id="rId18" Type="http://schemas.openxmlformats.org/officeDocument/2006/relationships/hyperlink" Target="https://podminky.urs.cz/item/CS_URS_2021_01/162751139" TargetMode="External" /><Relationship Id="rId19" Type="http://schemas.openxmlformats.org/officeDocument/2006/relationships/hyperlink" Target="https://podminky.urs.cz/item/CS_URS_2021_01/167151111" TargetMode="External" /><Relationship Id="rId20" Type="http://schemas.openxmlformats.org/officeDocument/2006/relationships/hyperlink" Target="https://podminky.urs.cz/item/CS_URS_2021_01/171201201" TargetMode="External" /><Relationship Id="rId21" Type="http://schemas.openxmlformats.org/officeDocument/2006/relationships/hyperlink" Target="https://podminky.urs.cz/item/CS_URS_2021_01/174101101" TargetMode="External" /><Relationship Id="rId22" Type="http://schemas.openxmlformats.org/officeDocument/2006/relationships/hyperlink" Target="https://podminky.urs.cz/item/CS_URS_2021_01/175151101" TargetMode="External" /><Relationship Id="rId23" Type="http://schemas.openxmlformats.org/officeDocument/2006/relationships/hyperlink" Target="https://podminky.urs.cz/item/CS_URS_2021_01/58337302" TargetMode="External" /><Relationship Id="rId24" Type="http://schemas.openxmlformats.org/officeDocument/2006/relationships/hyperlink" Target="https://podminky.urs.cz/item/CS_URS_2021_01/359901211" TargetMode="External" /><Relationship Id="rId25" Type="http://schemas.openxmlformats.org/officeDocument/2006/relationships/hyperlink" Target="https://podminky.urs.cz/item/CS_URS_2021_01/452112111" TargetMode="External" /><Relationship Id="rId26" Type="http://schemas.openxmlformats.org/officeDocument/2006/relationships/hyperlink" Target="https://podminky.urs.cz/item/CS_URS_2021_01/59224176" TargetMode="External" /><Relationship Id="rId27" Type="http://schemas.openxmlformats.org/officeDocument/2006/relationships/hyperlink" Target="https://podminky.urs.cz/item/CS_URS_2021_01/59224187" TargetMode="External" /><Relationship Id="rId28" Type="http://schemas.openxmlformats.org/officeDocument/2006/relationships/hyperlink" Target="https://podminky.urs.cz/item/CS_URS_2021_01/452311131" TargetMode="External" /><Relationship Id="rId29" Type="http://schemas.openxmlformats.org/officeDocument/2006/relationships/hyperlink" Target="https://podminky.urs.cz/item/CS_URS_2021_01/452351101" TargetMode="External" /><Relationship Id="rId30" Type="http://schemas.openxmlformats.org/officeDocument/2006/relationships/hyperlink" Target="https://podminky.urs.cz/item/CS_URS_2021_01/831372121" TargetMode="External" /><Relationship Id="rId31" Type="http://schemas.openxmlformats.org/officeDocument/2006/relationships/hyperlink" Target="https://podminky.urs.cz/item/CS_URS_2021_01/59710711" TargetMode="External" /><Relationship Id="rId32" Type="http://schemas.openxmlformats.org/officeDocument/2006/relationships/hyperlink" Target="https://podminky.urs.cz/item/CS_URS_2021_01/837372221" TargetMode="External" /><Relationship Id="rId33" Type="http://schemas.openxmlformats.org/officeDocument/2006/relationships/hyperlink" Target="https://podminky.urs.cz/item/CS_URS_2021_01/59710849" TargetMode="External" /><Relationship Id="rId34" Type="http://schemas.openxmlformats.org/officeDocument/2006/relationships/hyperlink" Target="https://podminky.urs.cz/item/CS_URS_2021_01/59710879" TargetMode="External" /><Relationship Id="rId35" Type="http://schemas.openxmlformats.org/officeDocument/2006/relationships/hyperlink" Target="https://podminky.urs.cz/item/CS_URS_2021_01/837371221" TargetMode="External" /><Relationship Id="rId36" Type="http://schemas.openxmlformats.org/officeDocument/2006/relationships/hyperlink" Target="https://podminky.urs.cz/item/CS_URS_2021_01/59711770" TargetMode="External" /><Relationship Id="rId37" Type="http://schemas.openxmlformats.org/officeDocument/2006/relationships/hyperlink" Target="https://podminky.urs.cz/item/CS_URS_2021_01/892492121" TargetMode="External" /><Relationship Id="rId38" Type="http://schemas.openxmlformats.org/officeDocument/2006/relationships/hyperlink" Target="https://podminky.urs.cz/item/CS_URS_2021_01/894411311" TargetMode="External" /><Relationship Id="rId39" Type="http://schemas.openxmlformats.org/officeDocument/2006/relationships/hyperlink" Target="https://podminky.urs.cz/item/CS_URS_2021_01/59224160" TargetMode="External" /><Relationship Id="rId40" Type="http://schemas.openxmlformats.org/officeDocument/2006/relationships/hyperlink" Target="https://podminky.urs.cz/item/CS_URS_2021_01/59224161" TargetMode="External" /><Relationship Id="rId41" Type="http://schemas.openxmlformats.org/officeDocument/2006/relationships/hyperlink" Target="https://podminky.urs.cz/item/CS_URS_2021_01/59224162" TargetMode="External" /><Relationship Id="rId42" Type="http://schemas.openxmlformats.org/officeDocument/2006/relationships/hyperlink" Target="https://podminky.urs.cz/item/CS_URS_2021_01/59224348" TargetMode="External" /><Relationship Id="rId43" Type="http://schemas.openxmlformats.org/officeDocument/2006/relationships/hyperlink" Target="https://podminky.urs.cz/item/CS_URS_2021_01/894414111" TargetMode="External" /><Relationship Id="rId44" Type="http://schemas.openxmlformats.org/officeDocument/2006/relationships/hyperlink" Target="https://podminky.urs.cz/item/CS_URS_2021_01/28612250" TargetMode="External" /><Relationship Id="rId45" Type="http://schemas.openxmlformats.org/officeDocument/2006/relationships/hyperlink" Target="https://podminky.urs.cz/item/CS_URS_2021_01/894414211" TargetMode="External" /><Relationship Id="rId46" Type="http://schemas.openxmlformats.org/officeDocument/2006/relationships/hyperlink" Target="https://podminky.urs.cz/item/CS_URS_2021_01/59224075" TargetMode="External" /><Relationship Id="rId47" Type="http://schemas.openxmlformats.org/officeDocument/2006/relationships/hyperlink" Target="https://podminky.urs.cz/item/CS_URS_2021_01/899104112" TargetMode="External" /><Relationship Id="rId48" Type="http://schemas.openxmlformats.org/officeDocument/2006/relationships/hyperlink" Target="https://podminky.urs.cz/item/CS_URS_2021_01/899722114" TargetMode="External" /><Relationship Id="rId49" Type="http://schemas.openxmlformats.org/officeDocument/2006/relationships/hyperlink" Target="https://podminky.urs.cz/item/CS_URS_2021_01/998275101" TargetMode="External" /><Relationship Id="rId50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9002121" TargetMode="External" /><Relationship Id="rId2" Type="http://schemas.openxmlformats.org/officeDocument/2006/relationships/hyperlink" Target="https://podminky.urs.cz/item/CS_URS_2021_01/119002122" TargetMode="External" /><Relationship Id="rId3" Type="http://schemas.openxmlformats.org/officeDocument/2006/relationships/hyperlink" Target="https://podminky.urs.cz/item/CS_URS_2021_01/119003141" TargetMode="External" /><Relationship Id="rId4" Type="http://schemas.openxmlformats.org/officeDocument/2006/relationships/hyperlink" Target="https://podminky.urs.cz/item/CS_URS_2021_01/119003142" TargetMode="External" /><Relationship Id="rId5" Type="http://schemas.openxmlformats.org/officeDocument/2006/relationships/hyperlink" Target="https://podminky.urs.cz/item/CS_URS_2021_01/119004111" TargetMode="External" /><Relationship Id="rId6" Type="http://schemas.openxmlformats.org/officeDocument/2006/relationships/hyperlink" Target="https://podminky.urs.cz/item/CS_URS_2021_01/119004112" TargetMode="External" /><Relationship Id="rId7" Type="http://schemas.openxmlformats.org/officeDocument/2006/relationships/hyperlink" Target="https://podminky.urs.cz/item/CS_URS_2021_01/132154204" TargetMode="External" /><Relationship Id="rId8" Type="http://schemas.openxmlformats.org/officeDocument/2006/relationships/hyperlink" Target="https://podminky.urs.cz/item/CS_URS_2021_01/132254204" TargetMode="External" /><Relationship Id="rId9" Type="http://schemas.openxmlformats.org/officeDocument/2006/relationships/hyperlink" Target="https://podminky.urs.cz/item/CS_URS_2021_01/132354204" TargetMode="External" /><Relationship Id="rId10" Type="http://schemas.openxmlformats.org/officeDocument/2006/relationships/hyperlink" Target="https://podminky.urs.cz/item/CS_URS_2021_01/151101112" TargetMode="External" /><Relationship Id="rId11" Type="http://schemas.openxmlformats.org/officeDocument/2006/relationships/hyperlink" Target="https://podminky.urs.cz/item/CS_URS_2021_01/162451106" TargetMode="External" /><Relationship Id="rId12" Type="http://schemas.openxmlformats.org/officeDocument/2006/relationships/hyperlink" Target="https://podminky.urs.cz/item/CS_URS_2021_01/162751117" TargetMode="External" /><Relationship Id="rId13" Type="http://schemas.openxmlformats.org/officeDocument/2006/relationships/hyperlink" Target="https://podminky.urs.cz/item/CS_URS_2021_01/162751119" TargetMode="External" /><Relationship Id="rId14" Type="http://schemas.openxmlformats.org/officeDocument/2006/relationships/hyperlink" Target="https://podminky.urs.cz/item/CS_URS_2021_01/162751137" TargetMode="External" /><Relationship Id="rId15" Type="http://schemas.openxmlformats.org/officeDocument/2006/relationships/hyperlink" Target="https://podminky.urs.cz/item/CS_URS_2021_01/162751139" TargetMode="External" /><Relationship Id="rId16" Type="http://schemas.openxmlformats.org/officeDocument/2006/relationships/hyperlink" Target="https://podminky.urs.cz/item/CS_URS_2021_01/167151111" TargetMode="External" /><Relationship Id="rId17" Type="http://schemas.openxmlformats.org/officeDocument/2006/relationships/hyperlink" Target="https://podminky.urs.cz/item/CS_URS_2021_01/58337302" TargetMode="External" /><Relationship Id="rId18" Type="http://schemas.openxmlformats.org/officeDocument/2006/relationships/hyperlink" Target="https://podminky.urs.cz/item/CS_URS_2021_01/871313121" TargetMode="External" /><Relationship Id="rId19" Type="http://schemas.openxmlformats.org/officeDocument/2006/relationships/hyperlink" Target="https://podminky.urs.cz/item/CS_URS_2021_01/28611166" TargetMode="External" /><Relationship Id="rId20" Type="http://schemas.openxmlformats.org/officeDocument/2006/relationships/hyperlink" Target="https://podminky.urs.cz/item/CS_URS_2021_01/28611168" TargetMode="External" /><Relationship Id="rId21" Type="http://schemas.openxmlformats.org/officeDocument/2006/relationships/hyperlink" Target="https://podminky.urs.cz/item/CS_URS_2021_01/877315221" TargetMode="External" /><Relationship Id="rId22" Type="http://schemas.openxmlformats.org/officeDocument/2006/relationships/hyperlink" Target="https://podminky.urs.cz/item/CS_URS_2021_01/28611361" TargetMode="External" /><Relationship Id="rId23" Type="http://schemas.openxmlformats.org/officeDocument/2006/relationships/hyperlink" Target="https://podminky.urs.cz/item/CS_URS_2021_01/28611359" TargetMode="External" /><Relationship Id="rId24" Type="http://schemas.openxmlformats.org/officeDocument/2006/relationships/hyperlink" Target="https://podminky.urs.cz/item/CS_URS_2021_01/28611546" TargetMode="External" /><Relationship Id="rId25" Type="http://schemas.openxmlformats.org/officeDocument/2006/relationships/hyperlink" Target="https://podminky.urs.cz/item/CS_URS_2021_01/877315231" TargetMode="External" /><Relationship Id="rId26" Type="http://schemas.openxmlformats.org/officeDocument/2006/relationships/hyperlink" Target="https://podminky.urs.cz/item/CS_URS_2021_01/28611722" TargetMode="External" /><Relationship Id="rId27" Type="http://schemas.openxmlformats.org/officeDocument/2006/relationships/hyperlink" Target="https://podminky.urs.cz/item/CS_URS_2021_01/892492121" TargetMode="External" /><Relationship Id="rId28" Type="http://schemas.openxmlformats.org/officeDocument/2006/relationships/hyperlink" Target="https://podminky.urs.cz/item/CS_URS_2021_01/899722114" TargetMode="External" /><Relationship Id="rId29" Type="http://schemas.openxmlformats.org/officeDocument/2006/relationships/hyperlink" Target="https://podminky.urs.cz/item/CS_URS_2021_01/998276101" TargetMode="External" /><Relationship Id="rId30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9001405" TargetMode="External" /><Relationship Id="rId2" Type="http://schemas.openxmlformats.org/officeDocument/2006/relationships/hyperlink" Target="https://podminky.urs.cz/item/CS_URS_2021_01/119001421" TargetMode="External" /><Relationship Id="rId3" Type="http://schemas.openxmlformats.org/officeDocument/2006/relationships/hyperlink" Target="https://podminky.urs.cz/item/CS_URS_2021_01/119002121" TargetMode="External" /><Relationship Id="rId4" Type="http://schemas.openxmlformats.org/officeDocument/2006/relationships/hyperlink" Target="https://podminky.urs.cz/item/CS_URS_2021_01/119002122" TargetMode="External" /><Relationship Id="rId5" Type="http://schemas.openxmlformats.org/officeDocument/2006/relationships/hyperlink" Target="https://podminky.urs.cz/item/CS_URS_2021_01/119003141" TargetMode="External" /><Relationship Id="rId6" Type="http://schemas.openxmlformats.org/officeDocument/2006/relationships/hyperlink" Target="https://podminky.urs.cz/item/CS_URS_2021_01/119003142" TargetMode="External" /><Relationship Id="rId7" Type="http://schemas.openxmlformats.org/officeDocument/2006/relationships/hyperlink" Target="https://podminky.urs.cz/item/CS_URS_2021_01/119004111" TargetMode="External" /><Relationship Id="rId8" Type="http://schemas.openxmlformats.org/officeDocument/2006/relationships/hyperlink" Target="https://podminky.urs.cz/item/CS_URS_2021_01/119004112" TargetMode="External" /><Relationship Id="rId9" Type="http://schemas.openxmlformats.org/officeDocument/2006/relationships/hyperlink" Target="https://podminky.urs.cz/item/CS_URS_2021_01/130001101" TargetMode="External" /><Relationship Id="rId10" Type="http://schemas.openxmlformats.org/officeDocument/2006/relationships/hyperlink" Target="https://podminky.urs.cz/item/CS_URS_2021_01/132154204" TargetMode="External" /><Relationship Id="rId11" Type="http://schemas.openxmlformats.org/officeDocument/2006/relationships/hyperlink" Target="https://podminky.urs.cz/item/CS_URS_2021_01/132254204" TargetMode="External" /><Relationship Id="rId12" Type="http://schemas.openxmlformats.org/officeDocument/2006/relationships/hyperlink" Target="https://podminky.urs.cz/item/CS_URS_2021_01/132354204" TargetMode="External" /><Relationship Id="rId13" Type="http://schemas.openxmlformats.org/officeDocument/2006/relationships/hyperlink" Target="https://podminky.urs.cz/item/CS_URS_2021_01/151101102" TargetMode="External" /><Relationship Id="rId14" Type="http://schemas.openxmlformats.org/officeDocument/2006/relationships/hyperlink" Target="https://podminky.urs.cz/item/CS_URS_2021_01/151101112" TargetMode="External" /><Relationship Id="rId15" Type="http://schemas.openxmlformats.org/officeDocument/2006/relationships/hyperlink" Target="https://podminky.urs.cz/item/CS_URS_2021_01/162451106" TargetMode="External" /><Relationship Id="rId16" Type="http://schemas.openxmlformats.org/officeDocument/2006/relationships/hyperlink" Target="https://podminky.urs.cz/item/CS_URS_2021_01/162751117" TargetMode="External" /><Relationship Id="rId17" Type="http://schemas.openxmlformats.org/officeDocument/2006/relationships/hyperlink" Target="https://podminky.urs.cz/item/CS_URS_2021_01/162751119" TargetMode="External" /><Relationship Id="rId18" Type="http://schemas.openxmlformats.org/officeDocument/2006/relationships/hyperlink" Target="https://podminky.urs.cz/item/CS_URS_2021_01/162751137" TargetMode="External" /><Relationship Id="rId19" Type="http://schemas.openxmlformats.org/officeDocument/2006/relationships/hyperlink" Target="https://podminky.urs.cz/item/CS_URS_2021_01/162751139" TargetMode="External" /><Relationship Id="rId20" Type="http://schemas.openxmlformats.org/officeDocument/2006/relationships/hyperlink" Target="https://podminky.urs.cz/item/CS_URS_2021_01/167151111" TargetMode="External" /><Relationship Id="rId21" Type="http://schemas.openxmlformats.org/officeDocument/2006/relationships/hyperlink" Target="https://podminky.urs.cz/item/CS_URS_2021_01/171201201" TargetMode="External" /><Relationship Id="rId22" Type="http://schemas.openxmlformats.org/officeDocument/2006/relationships/hyperlink" Target="https://podminky.urs.cz/item/CS_URS_2021_01/174101101" TargetMode="External" /><Relationship Id="rId23" Type="http://schemas.openxmlformats.org/officeDocument/2006/relationships/hyperlink" Target="https://podminky.urs.cz/item/CS_URS_2021_01/175151101" TargetMode="External" /><Relationship Id="rId24" Type="http://schemas.openxmlformats.org/officeDocument/2006/relationships/hyperlink" Target="https://podminky.urs.cz/item/CS_URS_2021_01/58337302" TargetMode="External" /><Relationship Id="rId25" Type="http://schemas.openxmlformats.org/officeDocument/2006/relationships/hyperlink" Target="https://podminky.urs.cz/item/CS_URS_2021_01/359901211" TargetMode="External" /><Relationship Id="rId26" Type="http://schemas.openxmlformats.org/officeDocument/2006/relationships/hyperlink" Target="https://podminky.urs.cz/item/CS_URS_2021_01/452112111" TargetMode="External" /><Relationship Id="rId27" Type="http://schemas.openxmlformats.org/officeDocument/2006/relationships/hyperlink" Target="https://podminky.urs.cz/item/CS_URS_2021_01/59224185" TargetMode="External" /><Relationship Id="rId28" Type="http://schemas.openxmlformats.org/officeDocument/2006/relationships/hyperlink" Target="https://podminky.urs.cz/item/CS_URS_2021_01/59224176" TargetMode="External" /><Relationship Id="rId29" Type="http://schemas.openxmlformats.org/officeDocument/2006/relationships/hyperlink" Target="https://podminky.urs.cz/item/CS_URS_2021_01/59224187" TargetMode="External" /><Relationship Id="rId30" Type="http://schemas.openxmlformats.org/officeDocument/2006/relationships/hyperlink" Target="https://podminky.urs.cz/item/CS_URS_2021_01/452311131" TargetMode="External" /><Relationship Id="rId31" Type="http://schemas.openxmlformats.org/officeDocument/2006/relationships/hyperlink" Target="https://podminky.urs.cz/item/CS_URS_2021_01/452351101" TargetMode="External" /><Relationship Id="rId32" Type="http://schemas.openxmlformats.org/officeDocument/2006/relationships/hyperlink" Target="https://podminky.urs.cz/item/CS_URS_2021_01/831372121" TargetMode="External" /><Relationship Id="rId33" Type="http://schemas.openxmlformats.org/officeDocument/2006/relationships/hyperlink" Target="https://podminky.urs.cz/item/CS_URS_2021_01/59710711" TargetMode="External" /><Relationship Id="rId34" Type="http://schemas.openxmlformats.org/officeDocument/2006/relationships/hyperlink" Target="https://podminky.urs.cz/item/CS_URS_2021_01/837372221" TargetMode="External" /><Relationship Id="rId35" Type="http://schemas.openxmlformats.org/officeDocument/2006/relationships/hyperlink" Target="https://podminky.urs.cz/item/CS_URS_2021_01/59710849" TargetMode="External" /><Relationship Id="rId36" Type="http://schemas.openxmlformats.org/officeDocument/2006/relationships/hyperlink" Target="https://podminky.urs.cz/item/CS_URS_2021_01/59710879" TargetMode="External" /><Relationship Id="rId37" Type="http://schemas.openxmlformats.org/officeDocument/2006/relationships/hyperlink" Target="https://podminky.urs.cz/item/CS_URS_2021_01/837371221" TargetMode="External" /><Relationship Id="rId38" Type="http://schemas.openxmlformats.org/officeDocument/2006/relationships/hyperlink" Target="https://podminky.urs.cz/item/CS_URS_2021_01/59711770" TargetMode="External" /><Relationship Id="rId39" Type="http://schemas.openxmlformats.org/officeDocument/2006/relationships/hyperlink" Target="https://podminky.urs.cz/item/CS_URS_2021_01/892492121" TargetMode="External" /><Relationship Id="rId40" Type="http://schemas.openxmlformats.org/officeDocument/2006/relationships/hyperlink" Target="https://podminky.urs.cz/item/CS_URS_2021_01/894411311" TargetMode="External" /><Relationship Id="rId41" Type="http://schemas.openxmlformats.org/officeDocument/2006/relationships/hyperlink" Target="https://podminky.urs.cz/item/CS_URS_2021_01/59224160" TargetMode="External" /><Relationship Id="rId42" Type="http://schemas.openxmlformats.org/officeDocument/2006/relationships/hyperlink" Target="https://podminky.urs.cz/item/CS_URS_2021_01/59224161" TargetMode="External" /><Relationship Id="rId43" Type="http://schemas.openxmlformats.org/officeDocument/2006/relationships/hyperlink" Target="https://podminky.urs.cz/item/CS_URS_2021_01/59224162" TargetMode="External" /><Relationship Id="rId44" Type="http://schemas.openxmlformats.org/officeDocument/2006/relationships/hyperlink" Target="https://podminky.urs.cz/item/CS_URS_2021_01/59224348" TargetMode="External" /><Relationship Id="rId45" Type="http://schemas.openxmlformats.org/officeDocument/2006/relationships/hyperlink" Target="https://podminky.urs.cz/item/CS_URS_2021_01/894414111" TargetMode="External" /><Relationship Id="rId46" Type="http://schemas.openxmlformats.org/officeDocument/2006/relationships/hyperlink" Target="https://podminky.urs.cz/item/CS_URS_2021_01/28612250" TargetMode="External" /><Relationship Id="rId47" Type="http://schemas.openxmlformats.org/officeDocument/2006/relationships/hyperlink" Target="https://podminky.urs.cz/item/CS_URS_2021_01/894414211" TargetMode="External" /><Relationship Id="rId48" Type="http://schemas.openxmlformats.org/officeDocument/2006/relationships/hyperlink" Target="https://podminky.urs.cz/item/CS_URS_2021_01/59224075" TargetMode="External" /><Relationship Id="rId49" Type="http://schemas.openxmlformats.org/officeDocument/2006/relationships/hyperlink" Target="https://podminky.urs.cz/item/CS_URS_2021_01/899104112" TargetMode="External" /><Relationship Id="rId50" Type="http://schemas.openxmlformats.org/officeDocument/2006/relationships/hyperlink" Target="https://podminky.urs.cz/item/CS_URS_2021_01/899722114" TargetMode="External" /><Relationship Id="rId51" Type="http://schemas.openxmlformats.org/officeDocument/2006/relationships/hyperlink" Target="https://podminky.urs.cz/item/CS_URS_2021_01/998275101" TargetMode="External" /><Relationship Id="rId5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9002121" TargetMode="External" /><Relationship Id="rId2" Type="http://schemas.openxmlformats.org/officeDocument/2006/relationships/hyperlink" Target="https://podminky.urs.cz/item/CS_URS_2021_01/119002122" TargetMode="External" /><Relationship Id="rId3" Type="http://schemas.openxmlformats.org/officeDocument/2006/relationships/hyperlink" Target="https://podminky.urs.cz/item/CS_URS_2021_01/119003141" TargetMode="External" /><Relationship Id="rId4" Type="http://schemas.openxmlformats.org/officeDocument/2006/relationships/hyperlink" Target="https://podminky.urs.cz/item/CS_URS_2021_01/119003142" TargetMode="External" /><Relationship Id="rId5" Type="http://schemas.openxmlformats.org/officeDocument/2006/relationships/hyperlink" Target="https://podminky.urs.cz/item/CS_URS_2021_01/119004111" TargetMode="External" /><Relationship Id="rId6" Type="http://schemas.openxmlformats.org/officeDocument/2006/relationships/hyperlink" Target="https://podminky.urs.cz/item/CS_URS_2021_01/119004112" TargetMode="External" /><Relationship Id="rId7" Type="http://schemas.openxmlformats.org/officeDocument/2006/relationships/hyperlink" Target="https://podminky.urs.cz/item/CS_URS_2021_01/132154204" TargetMode="External" /><Relationship Id="rId8" Type="http://schemas.openxmlformats.org/officeDocument/2006/relationships/hyperlink" Target="https://podminky.urs.cz/item/CS_URS_2021_01/132254204" TargetMode="External" /><Relationship Id="rId9" Type="http://schemas.openxmlformats.org/officeDocument/2006/relationships/hyperlink" Target="https://podminky.urs.cz/item/CS_URS_2021_01/132354204" TargetMode="External" /><Relationship Id="rId10" Type="http://schemas.openxmlformats.org/officeDocument/2006/relationships/hyperlink" Target="https://podminky.urs.cz/item/CS_URS_2021_01/151101112" TargetMode="External" /><Relationship Id="rId11" Type="http://schemas.openxmlformats.org/officeDocument/2006/relationships/hyperlink" Target="https://podminky.urs.cz/item/CS_URS_2021_01/162451106" TargetMode="External" /><Relationship Id="rId12" Type="http://schemas.openxmlformats.org/officeDocument/2006/relationships/hyperlink" Target="https://podminky.urs.cz/item/CS_URS_2021_01/162751117" TargetMode="External" /><Relationship Id="rId13" Type="http://schemas.openxmlformats.org/officeDocument/2006/relationships/hyperlink" Target="https://podminky.urs.cz/item/CS_URS_2021_01/162751119" TargetMode="External" /><Relationship Id="rId14" Type="http://schemas.openxmlformats.org/officeDocument/2006/relationships/hyperlink" Target="https://podminky.urs.cz/item/CS_URS_2021_01/162751137" TargetMode="External" /><Relationship Id="rId15" Type="http://schemas.openxmlformats.org/officeDocument/2006/relationships/hyperlink" Target="https://podminky.urs.cz/item/CS_URS_2021_01/162751139" TargetMode="External" /><Relationship Id="rId16" Type="http://schemas.openxmlformats.org/officeDocument/2006/relationships/hyperlink" Target="https://podminky.urs.cz/item/CS_URS_2021_01/167151111" TargetMode="External" /><Relationship Id="rId17" Type="http://schemas.openxmlformats.org/officeDocument/2006/relationships/hyperlink" Target="https://podminky.urs.cz/item/CS_URS_2021_01/58337302" TargetMode="External" /><Relationship Id="rId18" Type="http://schemas.openxmlformats.org/officeDocument/2006/relationships/hyperlink" Target="https://podminky.urs.cz/item/CS_URS_2021_01/871313121" TargetMode="External" /><Relationship Id="rId19" Type="http://schemas.openxmlformats.org/officeDocument/2006/relationships/hyperlink" Target="https://podminky.urs.cz/item/CS_URS_2021_01/28611166" TargetMode="External" /><Relationship Id="rId20" Type="http://schemas.openxmlformats.org/officeDocument/2006/relationships/hyperlink" Target="https://podminky.urs.cz/item/CS_URS_2021_01/28611168" TargetMode="External" /><Relationship Id="rId21" Type="http://schemas.openxmlformats.org/officeDocument/2006/relationships/hyperlink" Target="https://podminky.urs.cz/item/CS_URS_2021_01/28611164" TargetMode="External" /><Relationship Id="rId22" Type="http://schemas.openxmlformats.org/officeDocument/2006/relationships/hyperlink" Target="https://podminky.urs.cz/item/CS_URS_2021_01/877315221" TargetMode="External" /><Relationship Id="rId23" Type="http://schemas.openxmlformats.org/officeDocument/2006/relationships/hyperlink" Target="https://podminky.urs.cz/item/CS_URS_2021_01/28611361" TargetMode="External" /><Relationship Id="rId24" Type="http://schemas.openxmlformats.org/officeDocument/2006/relationships/hyperlink" Target="https://podminky.urs.cz/item/CS_URS_2021_01/28611359" TargetMode="External" /><Relationship Id="rId25" Type="http://schemas.openxmlformats.org/officeDocument/2006/relationships/hyperlink" Target="https://podminky.urs.cz/item/CS_URS_2021_01/28611546" TargetMode="External" /><Relationship Id="rId26" Type="http://schemas.openxmlformats.org/officeDocument/2006/relationships/hyperlink" Target="https://podminky.urs.cz/item/CS_URS_2021_01/877315231" TargetMode="External" /><Relationship Id="rId27" Type="http://schemas.openxmlformats.org/officeDocument/2006/relationships/hyperlink" Target="https://podminky.urs.cz/item/CS_URS_2021_01/28611722" TargetMode="External" /><Relationship Id="rId28" Type="http://schemas.openxmlformats.org/officeDocument/2006/relationships/hyperlink" Target="https://podminky.urs.cz/item/CS_URS_2021_01/892492121" TargetMode="External" /><Relationship Id="rId29" Type="http://schemas.openxmlformats.org/officeDocument/2006/relationships/hyperlink" Target="https://podminky.urs.cz/item/CS_URS_2021_01/899722114" TargetMode="External" /><Relationship Id="rId30" Type="http://schemas.openxmlformats.org/officeDocument/2006/relationships/hyperlink" Target="https://podminky.urs.cz/item/CS_URS_2021_01/998276101" TargetMode="External" /><Relationship Id="rId3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9001405" TargetMode="External" /><Relationship Id="rId2" Type="http://schemas.openxmlformats.org/officeDocument/2006/relationships/hyperlink" Target="https://podminky.urs.cz/item/CS_URS_2021_01/119001421" TargetMode="External" /><Relationship Id="rId3" Type="http://schemas.openxmlformats.org/officeDocument/2006/relationships/hyperlink" Target="https://podminky.urs.cz/item/CS_URS_2021_01/119003141" TargetMode="External" /><Relationship Id="rId4" Type="http://schemas.openxmlformats.org/officeDocument/2006/relationships/hyperlink" Target="https://podminky.urs.cz/item/CS_URS_2021_01/119003142" TargetMode="External" /><Relationship Id="rId5" Type="http://schemas.openxmlformats.org/officeDocument/2006/relationships/hyperlink" Target="https://podminky.urs.cz/item/CS_URS_2021_01/119004111" TargetMode="External" /><Relationship Id="rId6" Type="http://schemas.openxmlformats.org/officeDocument/2006/relationships/hyperlink" Target="https://podminky.urs.cz/item/CS_URS_2021_01/119004112" TargetMode="External" /><Relationship Id="rId7" Type="http://schemas.openxmlformats.org/officeDocument/2006/relationships/hyperlink" Target="https://podminky.urs.cz/item/CS_URS_2021_01/130001101" TargetMode="External" /><Relationship Id="rId8" Type="http://schemas.openxmlformats.org/officeDocument/2006/relationships/hyperlink" Target="https://podminky.urs.cz/item/CS_URS_2021_01/132154204" TargetMode="External" /><Relationship Id="rId9" Type="http://schemas.openxmlformats.org/officeDocument/2006/relationships/hyperlink" Target="https://podminky.urs.cz/item/CS_URS_2021_01/132254204" TargetMode="External" /><Relationship Id="rId10" Type="http://schemas.openxmlformats.org/officeDocument/2006/relationships/hyperlink" Target="https://podminky.urs.cz/item/CS_URS_2021_01/132354204" TargetMode="External" /><Relationship Id="rId11" Type="http://schemas.openxmlformats.org/officeDocument/2006/relationships/hyperlink" Target="https://podminky.urs.cz/item/CS_URS_2021_01/151101102" TargetMode="External" /><Relationship Id="rId12" Type="http://schemas.openxmlformats.org/officeDocument/2006/relationships/hyperlink" Target="https://podminky.urs.cz/item/CS_URS_2021_01/151101112" TargetMode="External" /><Relationship Id="rId13" Type="http://schemas.openxmlformats.org/officeDocument/2006/relationships/hyperlink" Target="https://podminky.urs.cz/item/CS_URS_2021_01/162451106" TargetMode="External" /><Relationship Id="rId14" Type="http://schemas.openxmlformats.org/officeDocument/2006/relationships/hyperlink" Target="https://podminky.urs.cz/item/CS_URS_2021_01/162751117" TargetMode="External" /><Relationship Id="rId15" Type="http://schemas.openxmlformats.org/officeDocument/2006/relationships/hyperlink" Target="https://podminky.urs.cz/item/CS_URS_2021_01/162751119" TargetMode="External" /><Relationship Id="rId16" Type="http://schemas.openxmlformats.org/officeDocument/2006/relationships/hyperlink" Target="https://podminky.urs.cz/item/CS_URS_2021_01/162751137" TargetMode="External" /><Relationship Id="rId17" Type="http://schemas.openxmlformats.org/officeDocument/2006/relationships/hyperlink" Target="https://podminky.urs.cz/item/CS_URS_2021_01/162751139" TargetMode="External" /><Relationship Id="rId18" Type="http://schemas.openxmlformats.org/officeDocument/2006/relationships/hyperlink" Target="https://podminky.urs.cz/item/CS_URS_2021_01/167151111" TargetMode="External" /><Relationship Id="rId19" Type="http://schemas.openxmlformats.org/officeDocument/2006/relationships/hyperlink" Target="https://podminky.urs.cz/item/CS_URS_2021_01/171201201" TargetMode="External" /><Relationship Id="rId20" Type="http://schemas.openxmlformats.org/officeDocument/2006/relationships/hyperlink" Target="https://podminky.urs.cz/item/CS_URS_2021_01/174101101" TargetMode="External" /><Relationship Id="rId21" Type="http://schemas.openxmlformats.org/officeDocument/2006/relationships/hyperlink" Target="https://podminky.urs.cz/item/CS_URS_2021_01/175151101" TargetMode="External" /><Relationship Id="rId22" Type="http://schemas.openxmlformats.org/officeDocument/2006/relationships/hyperlink" Target="https://podminky.urs.cz/item/CS_URS_2021_01/58337302" TargetMode="External" /><Relationship Id="rId23" Type="http://schemas.openxmlformats.org/officeDocument/2006/relationships/hyperlink" Target="https://podminky.urs.cz/item/CS_URS_2021_01/359901211" TargetMode="External" /><Relationship Id="rId24" Type="http://schemas.openxmlformats.org/officeDocument/2006/relationships/hyperlink" Target="https://podminky.urs.cz/item/CS_URS_2021_01/452112111" TargetMode="External" /><Relationship Id="rId25" Type="http://schemas.openxmlformats.org/officeDocument/2006/relationships/hyperlink" Target="https://podminky.urs.cz/item/CS_URS_2021_01/59224176" TargetMode="External" /><Relationship Id="rId26" Type="http://schemas.openxmlformats.org/officeDocument/2006/relationships/hyperlink" Target="https://podminky.urs.cz/item/CS_URS_2021_01/452112121" TargetMode="External" /><Relationship Id="rId27" Type="http://schemas.openxmlformats.org/officeDocument/2006/relationships/hyperlink" Target="https://podminky.urs.cz/item/CS_URS_2021_01/59224188" TargetMode="External" /><Relationship Id="rId28" Type="http://schemas.openxmlformats.org/officeDocument/2006/relationships/hyperlink" Target="https://podminky.urs.cz/item/CS_URS_2021_01/452311131" TargetMode="External" /><Relationship Id="rId29" Type="http://schemas.openxmlformats.org/officeDocument/2006/relationships/hyperlink" Target="https://podminky.urs.cz/item/CS_URS_2021_01/452351101" TargetMode="External" /><Relationship Id="rId30" Type="http://schemas.openxmlformats.org/officeDocument/2006/relationships/hyperlink" Target="https://podminky.urs.cz/item/CS_URS_2021_01/831372121" TargetMode="External" /><Relationship Id="rId31" Type="http://schemas.openxmlformats.org/officeDocument/2006/relationships/hyperlink" Target="https://podminky.urs.cz/item/CS_URS_2021_01/59710711" TargetMode="External" /><Relationship Id="rId32" Type="http://schemas.openxmlformats.org/officeDocument/2006/relationships/hyperlink" Target="https://podminky.urs.cz/item/CS_URS_2021_01/837372221" TargetMode="External" /><Relationship Id="rId33" Type="http://schemas.openxmlformats.org/officeDocument/2006/relationships/hyperlink" Target="https://podminky.urs.cz/item/CS_URS_2021_01/59710849" TargetMode="External" /><Relationship Id="rId34" Type="http://schemas.openxmlformats.org/officeDocument/2006/relationships/hyperlink" Target="https://podminky.urs.cz/item/CS_URS_2021_01/59710879" TargetMode="External" /><Relationship Id="rId35" Type="http://schemas.openxmlformats.org/officeDocument/2006/relationships/hyperlink" Target="https://podminky.urs.cz/item/CS_URS_2021_01/837371221" TargetMode="External" /><Relationship Id="rId36" Type="http://schemas.openxmlformats.org/officeDocument/2006/relationships/hyperlink" Target="https://podminky.urs.cz/item/CS_URS_2021_01/59711770" TargetMode="External" /><Relationship Id="rId37" Type="http://schemas.openxmlformats.org/officeDocument/2006/relationships/hyperlink" Target="https://podminky.urs.cz/item/CS_URS_2021_01/892492121" TargetMode="External" /><Relationship Id="rId38" Type="http://schemas.openxmlformats.org/officeDocument/2006/relationships/hyperlink" Target="https://podminky.urs.cz/item/CS_URS_2021_01/894411311" TargetMode="External" /><Relationship Id="rId39" Type="http://schemas.openxmlformats.org/officeDocument/2006/relationships/hyperlink" Target="https://podminky.urs.cz/item/CS_URS_2021_01/59224160" TargetMode="External" /><Relationship Id="rId40" Type="http://schemas.openxmlformats.org/officeDocument/2006/relationships/hyperlink" Target="https://podminky.urs.cz/item/CS_URS_2021_01/59224162" TargetMode="External" /><Relationship Id="rId41" Type="http://schemas.openxmlformats.org/officeDocument/2006/relationships/hyperlink" Target="https://podminky.urs.cz/item/CS_URS_2021_01/59224348" TargetMode="External" /><Relationship Id="rId42" Type="http://schemas.openxmlformats.org/officeDocument/2006/relationships/hyperlink" Target="https://podminky.urs.cz/item/CS_URS_2021_01/894414111" TargetMode="External" /><Relationship Id="rId43" Type="http://schemas.openxmlformats.org/officeDocument/2006/relationships/hyperlink" Target="https://podminky.urs.cz/item/CS_URS_2021_01/28612250" TargetMode="External" /><Relationship Id="rId44" Type="http://schemas.openxmlformats.org/officeDocument/2006/relationships/hyperlink" Target="https://podminky.urs.cz/item/CS_URS_2021_01/894414211" TargetMode="External" /><Relationship Id="rId45" Type="http://schemas.openxmlformats.org/officeDocument/2006/relationships/hyperlink" Target="https://podminky.urs.cz/item/CS_URS_2021_01/59224075" TargetMode="External" /><Relationship Id="rId46" Type="http://schemas.openxmlformats.org/officeDocument/2006/relationships/hyperlink" Target="https://podminky.urs.cz/item/CS_URS_2021_01/899104112" TargetMode="External" /><Relationship Id="rId47" Type="http://schemas.openxmlformats.org/officeDocument/2006/relationships/hyperlink" Target="https://podminky.urs.cz/item/CS_URS_2021_01/899722114" TargetMode="External" /><Relationship Id="rId48" Type="http://schemas.openxmlformats.org/officeDocument/2006/relationships/hyperlink" Target="https://podminky.urs.cz/item/CS_URS_2021_01/998275101" TargetMode="External" /><Relationship Id="rId49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9002121" TargetMode="External" /><Relationship Id="rId2" Type="http://schemas.openxmlformats.org/officeDocument/2006/relationships/hyperlink" Target="https://podminky.urs.cz/item/CS_URS_2021_01/119002122" TargetMode="External" /><Relationship Id="rId3" Type="http://schemas.openxmlformats.org/officeDocument/2006/relationships/hyperlink" Target="https://podminky.urs.cz/item/CS_URS_2021_01/119003141" TargetMode="External" /><Relationship Id="rId4" Type="http://schemas.openxmlformats.org/officeDocument/2006/relationships/hyperlink" Target="https://podminky.urs.cz/item/CS_URS_2021_01/119003142" TargetMode="External" /><Relationship Id="rId5" Type="http://schemas.openxmlformats.org/officeDocument/2006/relationships/hyperlink" Target="https://podminky.urs.cz/item/CS_URS_2021_01/119004111" TargetMode="External" /><Relationship Id="rId6" Type="http://schemas.openxmlformats.org/officeDocument/2006/relationships/hyperlink" Target="https://podminky.urs.cz/item/CS_URS_2021_01/119004112" TargetMode="External" /><Relationship Id="rId7" Type="http://schemas.openxmlformats.org/officeDocument/2006/relationships/hyperlink" Target="https://podminky.urs.cz/item/CS_URS_2021_01/132154204" TargetMode="External" /><Relationship Id="rId8" Type="http://schemas.openxmlformats.org/officeDocument/2006/relationships/hyperlink" Target="https://podminky.urs.cz/item/CS_URS_2021_01/132254204" TargetMode="External" /><Relationship Id="rId9" Type="http://schemas.openxmlformats.org/officeDocument/2006/relationships/hyperlink" Target="https://podminky.urs.cz/item/CS_URS_2021_01/132354204" TargetMode="External" /><Relationship Id="rId10" Type="http://schemas.openxmlformats.org/officeDocument/2006/relationships/hyperlink" Target="https://podminky.urs.cz/item/CS_URS_2021_01/151101112" TargetMode="External" /><Relationship Id="rId11" Type="http://schemas.openxmlformats.org/officeDocument/2006/relationships/hyperlink" Target="https://podminky.urs.cz/item/CS_URS_2021_01/162451106" TargetMode="External" /><Relationship Id="rId12" Type="http://schemas.openxmlformats.org/officeDocument/2006/relationships/hyperlink" Target="https://podminky.urs.cz/item/CS_URS_2021_01/162751117" TargetMode="External" /><Relationship Id="rId13" Type="http://schemas.openxmlformats.org/officeDocument/2006/relationships/hyperlink" Target="https://podminky.urs.cz/item/CS_URS_2021_01/162751119" TargetMode="External" /><Relationship Id="rId14" Type="http://schemas.openxmlformats.org/officeDocument/2006/relationships/hyperlink" Target="https://podminky.urs.cz/item/CS_URS_2021_01/162751137" TargetMode="External" /><Relationship Id="rId15" Type="http://schemas.openxmlformats.org/officeDocument/2006/relationships/hyperlink" Target="https://podminky.urs.cz/item/CS_URS_2021_01/162751139" TargetMode="External" /><Relationship Id="rId16" Type="http://schemas.openxmlformats.org/officeDocument/2006/relationships/hyperlink" Target="https://podminky.urs.cz/item/CS_URS_2021_01/167151111" TargetMode="External" /><Relationship Id="rId17" Type="http://schemas.openxmlformats.org/officeDocument/2006/relationships/hyperlink" Target="https://podminky.urs.cz/item/CS_URS_2021_01/58337302" TargetMode="External" /><Relationship Id="rId18" Type="http://schemas.openxmlformats.org/officeDocument/2006/relationships/hyperlink" Target="https://podminky.urs.cz/item/CS_URS_2021_01/871313121" TargetMode="External" /><Relationship Id="rId19" Type="http://schemas.openxmlformats.org/officeDocument/2006/relationships/hyperlink" Target="https://podminky.urs.cz/item/CS_URS_2021_01/28611168" TargetMode="External" /><Relationship Id="rId20" Type="http://schemas.openxmlformats.org/officeDocument/2006/relationships/hyperlink" Target="https://podminky.urs.cz/item/CS_URS_2021_01/877315221" TargetMode="External" /><Relationship Id="rId21" Type="http://schemas.openxmlformats.org/officeDocument/2006/relationships/hyperlink" Target="https://podminky.urs.cz/item/CS_URS_2021_01/28611361" TargetMode="External" /><Relationship Id="rId22" Type="http://schemas.openxmlformats.org/officeDocument/2006/relationships/hyperlink" Target="https://podminky.urs.cz/item/CS_URS_2021_01/28611359" TargetMode="External" /><Relationship Id="rId23" Type="http://schemas.openxmlformats.org/officeDocument/2006/relationships/hyperlink" Target="https://podminky.urs.cz/item/CS_URS_2021_01/877315231" TargetMode="External" /><Relationship Id="rId24" Type="http://schemas.openxmlformats.org/officeDocument/2006/relationships/hyperlink" Target="https://podminky.urs.cz/item/CS_URS_2021_01/28611722" TargetMode="External" /><Relationship Id="rId25" Type="http://schemas.openxmlformats.org/officeDocument/2006/relationships/hyperlink" Target="https://podminky.urs.cz/item/CS_URS_2021_01/892492121" TargetMode="External" /><Relationship Id="rId26" Type="http://schemas.openxmlformats.org/officeDocument/2006/relationships/hyperlink" Target="https://podminky.urs.cz/item/CS_URS_2021_01/899722114" TargetMode="External" /><Relationship Id="rId27" Type="http://schemas.openxmlformats.org/officeDocument/2006/relationships/hyperlink" Target="https://podminky.urs.cz/item/CS_URS_2021_01/998276101" TargetMode="External" /><Relationship Id="rId28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20_029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Revitalizace veřejn. prostranství panel. sídliště Březiny - rozšíření IV.etapy, V.etapa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Děčín - Březiny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12. 7. 2021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Statutární město Děčín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AZ Consult spol. s r.o.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Dagmar Sedláčková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ROUND(SUM(AG55:AG65),2)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ROUND(SUM(AS55:AS65),2)</f>
        <v>0</v>
      </c>
      <c r="AT54" s="108">
        <f>ROUND(SUM(AV54:AW54),2)</f>
        <v>0</v>
      </c>
      <c r="AU54" s="109">
        <f>ROUND(SUM(AU55:AU65),5)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ROUND(SUM(AZ55:AZ65),2)</f>
        <v>0</v>
      </c>
      <c r="BA54" s="108">
        <f>ROUND(SUM(BA55:BA65),2)</f>
        <v>0</v>
      </c>
      <c r="BB54" s="108">
        <f>ROUND(SUM(BB55:BB65),2)</f>
        <v>0</v>
      </c>
      <c r="BC54" s="108">
        <f>ROUND(SUM(BC55:BC65),2)</f>
        <v>0</v>
      </c>
      <c r="BD54" s="110">
        <f>ROUND(SUM(BD55:BD65),2)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'IO 01 - Splašková kanaliz...'!J30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'IO 01 - Splašková kanaliz...'!P85</f>
        <v>0</v>
      </c>
      <c r="AV55" s="122">
        <f>'IO 01 - Splašková kanaliz...'!J33</f>
        <v>0</v>
      </c>
      <c r="AW55" s="122">
        <f>'IO 01 - Splašková kanaliz...'!J34</f>
        <v>0</v>
      </c>
      <c r="AX55" s="122">
        <f>'IO 01 - Splašková kanaliz...'!J35</f>
        <v>0</v>
      </c>
      <c r="AY55" s="122">
        <f>'IO 01 - Splašková kanaliz...'!J36</f>
        <v>0</v>
      </c>
      <c r="AZ55" s="122">
        <f>'IO 01 - Splašková kanaliz...'!F33</f>
        <v>0</v>
      </c>
      <c r="BA55" s="122">
        <f>'IO 01 - Splašková kanaliz...'!F34</f>
        <v>0</v>
      </c>
      <c r="BB55" s="122">
        <f>'IO 01 - Splašková kanaliz...'!F35</f>
        <v>0</v>
      </c>
      <c r="BC55" s="122">
        <f>'IO 01 - Splašková kanaliz...'!F36</f>
        <v>0</v>
      </c>
      <c r="BD55" s="124">
        <f>'IO 01 - Splašková kanaliz...'!F37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82</v>
      </c>
      <c r="CM55" s="125" t="s">
        <v>83</v>
      </c>
    </row>
    <row r="56" spans="1:91" s="7" customFormat="1" ht="16.5" customHeight="1">
      <c r="A56" s="113" t="s">
        <v>76</v>
      </c>
      <c r="B56" s="114"/>
      <c r="C56" s="115"/>
      <c r="D56" s="116" t="s">
        <v>84</v>
      </c>
      <c r="E56" s="116"/>
      <c r="F56" s="116"/>
      <c r="G56" s="116"/>
      <c r="H56" s="116"/>
      <c r="I56" s="117"/>
      <c r="J56" s="116" t="s">
        <v>85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'IO 01.1 - Přípojky Veřejn...'!J30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1">
        <v>0</v>
      </c>
      <c r="AT56" s="122">
        <f>ROUND(SUM(AV56:AW56),2)</f>
        <v>0</v>
      </c>
      <c r="AU56" s="123">
        <f>'IO 01.1 - Přípojky Veřejn...'!P85</f>
        <v>0</v>
      </c>
      <c r="AV56" s="122">
        <f>'IO 01.1 - Přípojky Veřejn...'!J33</f>
        <v>0</v>
      </c>
      <c r="AW56" s="122">
        <f>'IO 01.1 - Přípojky Veřejn...'!J34</f>
        <v>0</v>
      </c>
      <c r="AX56" s="122">
        <f>'IO 01.1 - Přípojky Veřejn...'!J35</f>
        <v>0</v>
      </c>
      <c r="AY56" s="122">
        <f>'IO 01.1 - Přípojky Veřejn...'!J36</f>
        <v>0</v>
      </c>
      <c r="AZ56" s="122">
        <f>'IO 01.1 - Přípojky Veřejn...'!F33</f>
        <v>0</v>
      </c>
      <c r="BA56" s="122">
        <f>'IO 01.1 - Přípojky Veřejn...'!F34</f>
        <v>0</v>
      </c>
      <c r="BB56" s="122">
        <f>'IO 01.1 - Přípojky Veřejn...'!F35</f>
        <v>0</v>
      </c>
      <c r="BC56" s="122">
        <f>'IO 01.1 - Přípojky Veřejn...'!F36</f>
        <v>0</v>
      </c>
      <c r="BD56" s="124">
        <f>'IO 01.1 - Přípojky Veřejn...'!F37</f>
        <v>0</v>
      </c>
      <c r="BE56" s="7"/>
      <c r="BT56" s="125" t="s">
        <v>80</v>
      </c>
      <c r="BV56" s="125" t="s">
        <v>74</v>
      </c>
      <c r="BW56" s="125" t="s">
        <v>86</v>
      </c>
      <c r="BX56" s="125" t="s">
        <v>5</v>
      </c>
      <c r="CL56" s="125" t="s">
        <v>82</v>
      </c>
      <c r="CM56" s="125" t="s">
        <v>83</v>
      </c>
    </row>
    <row r="57" spans="1:91" s="7" customFormat="1" ht="16.5" customHeight="1">
      <c r="A57" s="113" t="s">
        <v>76</v>
      </c>
      <c r="B57" s="114"/>
      <c r="C57" s="115"/>
      <c r="D57" s="116" t="s">
        <v>87</v>
      </c>
      <c r="E57" s="116"/>
      <c r="F57" s="116"/>
      <c r="G57" s="116"/>
      <c r="H57" s="116"/>
      <c r="I57" s="117"/>
      <c r="J57" s="116" t="s">
        <v>78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'IO 02 - Splašková kanaliz...'!J30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79</v>
      </c>
      <c r="AR57" s="120"/>
      <c r="AS57" s="121">
        <v>0</v>
      </c>
      <c r="AT57" s="122">
        <f>ROUND(SUM(AV57:AW57),2)</f>
        <v>0</v>
      </c>
      <c r="AU57" s="123">
        <f>'IO 02 - Splašková kanaliz...'!P85</f>
        <v>0</v>
      </c>
      <c r="AV57" s="122">
        <f>'IO 02 - Splašková kanaliz...'!J33</f>
        <v>0</v>
      </c>
      <c r="AW57" s="122">
        <f>'IO 02 - Splašková kanaliz...'!J34</f>
        <v>0</v>
      </c>
      <c r="AX57" s="122">
        <f>'IO 02 - Splašková kanaliz...'!J35</f>
        <v>0</v>
      </c>
      <c r="AY57" s="122">
        <f>'IO 02 - Splašková kanaliz...'!J36</f>
        <v>0</v>
      </c>
      <c r="AZ57" s="122">
        <f>'IO 02 - Splašková kanaliz...'!F33</f>
        <v>0</v>
      </c>
      <c r="BA57" s="122">
        <f>'IO 02 - Splašková kanaliz...'!F34</f>
        <v>0</v>
      </c>
      <c r="BB57" s="122">
        <f>'IO 02 - Splašková kanaliz...'!F35</f>
        <v>0</v>
      </c>
      <c r="BC57" s="122">
        <f>'IO 02 - Splašková kanaliz...'!F36</f>
        <v>0</v>
      </c>
      <c r="BD57" s="124">
        <f>'IO 02 - Splašková kanaliz...'!F37</f>
        <v>0</v>
      </c>
      <c r="BE57" s="7"/>
      <c r="BT57" s="125" t="s">
        <v>80</v>
      </c>
      <c r="BV57" s="125" t="s">
        <v>74</v>
      </c>
      <c r="BW57" s="125" t="s">
        <v>88</v>
      </c>
      <c r="BX57" s="125" t="s">
        <v>5</v>
      </c>
      <c r="CL57" s="125" t="s">
        <v>82</v>
      </c>
      <c r="CM57" s="125" t="s">
        <v>83</v>
      </c>
    </row>
    <row r="58" spans="1:91" s="7" customFormat="1" ht="16.5" customHeight="1">
      <c r="A58" s="113" t="s">
        <v>76</v>
      </c>
      <c r="B58" s="114"/>
      <c r="C58" s="115"/>
      <c r="D58" s="116" t="s">
        <v>89</v>
      </c>
      <c r="E58" s="116"/>
      <c r="F58" s="116"/>
      <c r="G58" s="116"/>
      <c r="H58" s="116"/>
      <c r="I58" s="117"/>
      <c r="J58" s="116" t="s">
        <v>85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'IO 02.1 - Přípojky Veřejn...'!J30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79</v>
      </c>
      <c r="AR58" s="120"/>
      <c r="AS58" s="121">
        <v>0</v>
      </c>
      <c r="AT58" s="122">
        <f>ROUND(SUM(AV58:AW58),2)</f>
        <v>0</v>
      </c>
      <c r="AU58" s="123">
        <f>'IO 02.1 - Přípojky Veřejn...'!P85</f>
        <v>0</v>
      </c>
      <c r="AV58" s="122">
        <f>'IO 02.1 - Přípojky Veřejn...'!J33</f>
        <v>0</v>
      </c>
      <c r="AW58" s="122">
        <f>'IO 02.1 - Přípojky Veřejn...'!J34</f>
        <v>0</v>
      </c>
      <c r="AX58" s="122">
        <f>'IO 02.1 - Přípojky Veřejn...'!J35</f>
        <v>0</v>
      </c>
      <c r="AY58" s="122">
        <f>'IO 02.1 - Přípojky Veřejn...'!J36</f>
        <v>0</v>
      </c>
      <c r="AZ58" s="122">
        <f>'IO 02.1 - Přípojky Veřejn...'!F33</f>
        <v>0</v>
      </c>
      <c r="BA58" s="122">
        <f>'IO 02.1 - Přípojky Veřejn...'!F34</f>
        <v>0</v>
      </c>
      <c r="BB58" s="122">
        <f>'IO 02.1 - Přípojky Veřejn...'!F35</f>
        <v>0</v>
      </c>
      <c r="BC58" s="122">
        <f>'IO 02.1 - Přípojky Veřejn...'!F36</f>
        <v>0</v>
      </c>
      <c r="BD58" s="124">
        <f>'IO 02.1 - Přípojky Veřejn...'!F37</f>
        <v>0</v>
      </c>
      <c r="BE58" s="7"/>
      <c r="BT58" s="125" t="s">
        <v>80</v>
      </c>
      <c r="BV58" s="125" t="s">
        <v>74</v>
      </c>
      <c r="BW58" s="125" t="s">
        <v>90</v>
      </c>
      <c r="BX58" s="125" t="s">
        <v>5</v>
      </c>
      <c r="CL58" s="125" t="s">
        <v>82</v>
      </c>
      <c r="CM58" s="125" t="s">
        <v>83</v>
      </c>
    </row>
    <row r="59" spans="1:91" s="7" customFormat="1" ht="16.5" customHeight="1">
      <c r="A59" s="113" t="s">
        <v>76</v>
      </c>
      <c r="B59" s="114"/>
      <c r="C59" s="115"/>
      <c r="D59" s="116" t="s">
        <v>91</v>
      </c>
      <c r="E59" s="116"/>
      <c r="F59" s="116"/>
      <c r="G59" s="116"/>
      <c r="H59" s="116"/>
      <c r="I59" s="117"/>
      <c r="J59" s="116" t="s">
        <v>78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'IO 03 - Splašková kanaliz...'!J30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79</v>
      </c>
      <c r="AR59" s="120"/>
      <c r="AS59" s="121">
        <v>0</v>
      </c>
      <c r="AT59" s="122">
        <f>ROUND(SUM(AV59:AW59),2)</f>
        <v>0</v>
      </c>
      <c r="AU59" s="123">
        <f>'IO 03 - Splašková kanaliz...'!P85</f>
        <v>0</v>
      </c>
      <c r="AV59" s="122">
        <f>'IO 03 - Splašková kanaliz...'!J33</f>
        <v>0</v>
      </c>
      <c r="AW59" s="122">
        <f>'IO 03 - Splašková kanaliz...'!J34</f>
        <v>0</v>
      </c>
      <c r="AX59" s="122">
        <f>'IO 03 - Splašková kanaliz...'!J35</f>
        <v>0</v>
      </c>
      <c r="AY59" s="122">
        <f>'IO 03 - Splašková kanaliz...'!J36</f>
        <v>0</v>
      </c>
      <c r="AZ59" s="122">
        <f>'IO 03 - Splašková kanaliz...'!F33</f>
        <v>0</v>
      </c>
      <c r="BA59" s="122">
        <f>'IO 03 - Splašková kanaliz...'!F34</f>
        <v>0</v>
      </c>
      <c r="BB59" s="122">
        <f>'IO 03 - Splašková kanaliz...'!F35</f>
        <v>0</v>
      </c>
      <c r="BC59" s="122">
        <f>'IO 03 - Splašková kanaliz...'!F36</f>
        <v>0</v>
      </c>
      <c r="BD59" s="124">
        <f>'IO 03 - Splašková kanaliz...'!F37</f>
        <v>0</v>
      </c>
      <c r="BE59" s="7"/>
      <c r="BT59" s="125" t="s">
        <v>80</v>
      </c>
      <c r="BV59" s="125" t="s">
        <v>74</v>
      </c>
      <c r="BW59" s="125" t="s">
        <v>92</v>
      </c>
      <c r="BX59" s="125" t="s">
        <v>5</v>
      </c>
      <c r="CL59" s="125" t="s">
        <v>82</v>
      </c>
      <c r="CM59" s="125" t="s">
        <v>83</v>
      </c>
    </row>
    <row r="60" spans="1:91" s="7" customFormat="1" ht="16.5" customHeight="1">
      <c r="A60" s="113" t="s">
        <v>76</v>
      </c>
      <c r="B60" s="114"/>
      <c r="C60" s="115"/>
      <c r="D60" s="116" t="s">
        <v>93</v>
      </c>
      <c r="E60" s="116"/>
      <c r="F60" s="116"/>
      <c r="G60" s="116"/>
      <c r="H60" s="116"/>
      <c r="I60" s="117"/>
      <c r="J60" s="116" t="s">
        <v>85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8">
        <f>'IO 03.1 - Přípojky Veřejn...'!J30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79</v>
      </c>
      <c r="AR60" s="120"/>
      <c r="AS60" s="121">
        <v>0</v>
      </c>
      <c r="AT60" s="122">
        <f>ROUND(SUM(AV60:AW60),2)</f>
        <v>0</v>
      </c>
      <c r="AU60" s="123">
        <f>'IO 03.1 - Přípojky Veřejn...'!P85</f>
        <v>0</v>
      </c>
      <c r="AV60" s="122">
        <f>'IO 03.1 - Přípojky Veřejn...'!J33</f>
        <v>0</v>
      </c>
      <c r="AW60" s="122">
        <f>'IO 03.1 - Přípojky Veřejn...'!J34</f>
        <v>0</v>
      </c>
      <c r="AX60" s="122">
        <f>'IO 03.1 - Přípojky Veřejn...'!J35</f>
        <v>0</v>
      </c>
      <c r="AY60" s="122">
        <f>'IO 03.1 - Přípojky Veřejn...'!J36</f>
        <v>0</v>
      </c>
      <c r="AZ60" s="122">
        <f>'IO 03.1 - Přípojky Veřejn...'!F33</f>
        <v>0</v>
      </c>
      <c r="BA60" s="122">
        <f>'IO 03.1 - Přípojky Veřejn...'!F34</f>
        <v>0</v>
      </c>
      <c r="BB60" s="122">
        <f>'IO 03.1 - Přípojky Veřejn...'!F35</f>
        <v>0</v>
      </c>
      <c r="BC60" s="122">
        <f>'IO 03.1 - Přípojky Veřejn...'!F36</f>
        <v>0</v>
      </c>
      <c r="BD60" s="124">
        <f>'IO 03.1 - Přípojky Veřejn...'!F37</f>
        <v>0</v>
      </c>
      <c r="BE60" s="7"/>
      <c r="BT60" s="125" t="s">
        <v>80</v>
      </c>
      <c r="BV60" s="125" t="s">
        <v>74</v>
      </c>
      <c r="BW60" s="125" t="s">
        <v>94</v>
      </c>
      <c r="BX60" s="125" t="s">
        <v>5</v>
      </c>
      <c r="CL60" s="125" t="s">
        <v>82</v>
      </c>
      <c r="CM60" s="125" t="s">
        <v>83</v>
      </c>
    </row>
    <row r="61" spans="1:91" s="7" customFormat="1" ht="16.5" customHeight="1">
      <c r="A61" s="113" t="s">
        <v>76</v>
      </c>
      <c r="B61" s="114"/>
      <c r="C61" s="115"/>
      <c r="D61" s="116" t="s">
        <v>95</v>
      </c>
      <c r="E61" s="116"/>
      <c r="F61" s="116"/>
      <c r="G61" s="116"/>
      <c r="H61" s="116"/>
      <c r="I61" s="117"/>
      <c r="J61" s="116" t="s">
        <v>78</v>
      </c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8">
        <f>'IO 04 - Splašková kanaliz...'!J30</f>
        <v>0</v>
      </c>
      <c r="AH61" s="117"/>
      <c r="AI61" s="117"/>
      <c r="AJ61" s="117"/>
      <c r="AK61" s="117"/>
      <c r="AL61" s="117"/>
      <c r="AM61" s="117"/>
      <c r="AN61" s="118">
        <f>SUM(AG61,AT61)</f>
        <v>0</v>
      </c>
      <c r="AO61" s="117"/>
      <c r="AP61" s="117"/>
      <c r="AQ61" s="119" t="s">
        <v>79</v>
      </c>
      <c r="AR61" s="120"/>
      <c r="AS61" s="121">
        <v>0</v>
      </c>
      <c r="AT61" s="122">
        <f>ROUND(SUM(AV61:AW61),2)</f>
        <v>0</v>
      </c>
      <c r="AU61" s="123">
        <f>'IO 04 - Splašková kanaliz...'!P85</f>
        <v>0</v>
      </c>
      <c r="AV61" s="122">
        <f>'IO 04 - Splašková kanaliz...'!J33</f>
        <v>0</v>
      </c>
      <c r="AW61" s="122">
        <f>'IO 04 - Splašková kanaliz...'!J34</f>
        <v>0</v>
      </c>
      <c r="AX61" s="122">
        <f>'IO 04 - Splašková kanaliz...'!J35</f>
        <v>0</v>
      </c>
      <c r="AY61" s="122">
        <f>'IO 04 - Splašková kanaliz...'!J36</f>
        <v>0</v>
      </c>
      <c r="AZ61" s="122">
        <f>'IO 04 - Splašková kanaliz...'!F33</f>
        <v>0</v>
      </c>
      <c r="BA61" s="122">
        <f>'IO 04 - Splašková kanaliz...'!F34</f>
        <v>0</v>
      </c>
      <c r="BB61" s="122">
        <f>'IO 04 - Splašková kanaliz...'!F35</f>
        <v>0</v>
      </c>
      <c r="BC61" s="122">
        <f>'IO 04 - Splašková kanaliz...'!F36</f>
        <v>0</v>
      </c>
      <c r="BD61" s="124">
        <f>'IO 04 - Splašková kanaliz...'!F37</f>
        <v>0</v>
      </c>
      <c r="BE61" s="7"/>
      <c r="BT61" s="125" t="s">
        <v>80</v>
      </c>
      <c r="BV61" s="125" t="s">
        <v>74</v>
      </c>
      <c r="BW61" s="125" t="s">
        <v>96</v>
      </c>
      <c r="BX61" s="125" t="s">
        <v>5</v>
      </c>
      <c r="CL61" s="125" t="s">
        <v>82</v>
      </c>
      <c r="CM61" s="125" t="s">
        <v>83</v>
      </c>
    </row>
    <row r="62" spans="1:91" s="7" customFormat="1" ht="16.5" customHeight="1">
      <c r="A62" s="113" t="s">
        <v>76</v>
      </c>
      <c r="B62" s="114"/>
      <c r="C62" s="115"/>
      <c r="D62" s="116" t="s">
        <v>97</v>
      </c>
      <c r="E62" s="116"/>
      <c r="F62" s="116"/>
      <c r="G62" s="116"/>
      <c r="H62" s="116"/>
      <c r="I62" s="117"/>
      <c r="J62" s="116" t="s">
        <v>85</v>
      </c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8">
        <f>'IO 04.1 - Přípojky Veřejn...'!J30</f>
        <v>0</v>
      </c>
      <c r="AH62" s="117"/>
      <c r="AI62" s="117"/>
      <c r="AJ62" s="117"/>
      <c r="AK62" s="117"/>
      <c r="AL62" s="117"/>
      <c r="AM62" s="117"/>
      <c r="AN62" s="118">
        <f>SUM(AG62,AT62)</f>
        <v>0</v>
      </c>
      <c r="AO62" s="117"/>
      <c r="AP62" s="117"/>
      <c r="AQ62" s="119" t="s">
        <v>79</v>
      </c>
      <c r="AR62" s="120"/>
      <c r="AS62" s="121">
        <v>0</v>
      </c>
      <c r="AT62" s="122">
        <f>ROUND(SUM(AV62:AW62),2)</f>
        <v>0</v>
      </c>
      <c r="AU62" s="123">
        <f>'IO 04.1 - Přípojky Veřejn...'!P85</f>
        <v>0</v>
      </c>
      <c r="AV62" s="122">
        <f>'IO 04.1 - Přípojky Veřejn...'!J33</f>
        <v>0</v>
      </c>
      <c r="AW62" s="122">
        <f>'IO 04.1 - Přípojky Veřejn...'!J34</f>
        <v>0</v>
      </c>
      <c r="AX62" s="122">
        <f>'IO 04.1 - Přípojky Veřejn...'!J35</f>
        <v>0</v>
      </c>
      <c r="AY62" s="122">
        <f>'IO 04.1 - Přípojky Veřejn...'!J36</f>
        <v>0</v>
      </c>
      <c r="AZ62" s="122">
        <f>'IO 04.1 - Přípojky Veřejn...'!F33</f>
        <v>0</v>
      </c>
      <c r="BA62" s="122">
        <f>'IO 04.1 - Přípojky Veřejn...'!F34</f>
        <v>0</v>
      </c>
      <c r="BB62" s="122">
        <f>'IO 04.1 - Přípojky Veřejn...'!F35</f>
        <v>0</v>
      </c>
      <c r="BC62" s="122">
        <f>'IO 04.1 - Přípojky Veřejn...'!F36</f>
        <v>0</v>
      </c>
      <c r="BD62" s="124">
        <f>'IO 04.1 - Přípojky Veřejn...'!F37</f>
        <v>0</v>
      </c>
      <c r="BE62" s="7"/>
      <c r="BT62" s="125" t="s">
        <v>80</v>
      </c>
      <c r="BV62" s="125" t="s">
        <v>74</v>
      </c>
      <c r="BW62" s="125" t="s">
        <v>98</v>
      </c>
      <c r="BX62" s="125" t="s">
        <v>5</v>
      </c>
      <c r="CL62" s="125" t="s">
        <v>82</v>
      </c>
      <c r="CM62" s="125" t="s">
        <v>83</v>
      </c>
    </row>
    <row r="63" spans="1:91" s="7" customFormat="1" ht="24.75" customHeight="1">
      <c r="A63" s="113" t="s">
        <v>76</v>
      </c>
      <c r="B63" s="114"/>
      <c r="C63" s="115"/>
      <c r="D63" s="116" t="s">
        <v>99</v>
      </c>
      <c r="E63" s="116"/>
      <c r="F63" s="116"/>
      <c r="G63" s="116"/>
      <c r="H63" s="116"/>
      <c r="I63" s="117"/>
      <c r="J63" s="116" t="s">
        <v>100</v>
      </c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8">
        <f>'SO 01 - Odstranění povrch...'!J30</f>
        <v>0</v>
      </c>
      <c r="AH63" s="117"/>
      <c r="AI63" s="117"/>
      <c r="AJ63" s="117"/>
      <c r="AK63" s="117"/>
      <c r="AL63" s="117"/>
      <c r="AM63" s="117"/>
      <c r="AN63" s="118">
        <f>SUM(AG63,AT63)</f>
        <v>0</v>
      </c>
      <c r="AO63" s="117"/>
      <c r="AP63" s="117"/>
      <c r="AQ63" s="119" t="s">
        <v>101</v>
      </c>
      <c r="AR63" s="120"/>
      <c r="AS63" s="121">
        <v>0</v>
      </c>
      <c r="AT63" s="122">
        <f>ROUND(SUM(AV63:AW63),2)</f>
        <v>0</v>
      </c>
      <c r="AU63" s="123">
        <f>'SO 01 - Odstranění povrch...'!P84</f>
        <v>0</v>
      </c>
      <c r="AV63" s="122">
        <f>'SO 01 - Odstranění povrch...'!J33</f>
        <v>0</v>
      </c>
      <c r="AW63" s="122">
        <f>'SO 01 - Odstranění povrch...'!J34</f>
        <v>0</v>
      </c>
      <c r="AX63" s="122">
        <f>'SO 01 - Odstranění povrch...'!J35</f>
        <v>0</v>
      </c>
      <c r="AY63" s="122">
        <f>'SO 01 - Odstranění povrch...'!J36</f>
        <v>0</v>
      </c>
      <c r="AZ63" s="122">
        <f>'SO 01 - Odstranění povrch...'!F33</f>
        <v>0</v>
      </c>
      <c r="BA63" s="122">
        <f>'SO 01 - Odstranění povrch...'!F34</f>
        <v>0</v>
      </c>
      <c r="BB63" s="122">
        <f>'SO 01 - Odstranění povrch...'!F35</f>
        <v>0</v>
      </c>
      <c r="BC63" s="122">
        <f>'SO 01 - Odstranění povrch...'!F36</f>
        <v>0</v>
      </c>
      <c r="BD63" s="124">
        <f>'SO 01 - Odstranění povrch...'!F37</f>
        <v>0</v>
      </c>
      <c r="BE63" s="7"/>
      <c r="BT63" s="125" t="s">
        <v>80</v>
      </c>
      <c r="BV63" s="125" t="s">
        <v>74</v>
      </c>
      <c r="BW63" s="125" t="s">
        <v>102</v>
      </c>
      <c r="BX63" s="125" t="s">
        <v>5</v>
      </c>
      <c r="CL63" s="125" t="s">
        <v>82</v>
      </c>
      <c r="CM63" s="125" t="s">
        <v>83</v>
      </c>
    </row>
    <row r="64" spans="1:91" s="7" customFormat="1" ht="24.75" customHeight="1">
      <c r="A64" s="113" t="s">
        <v>76</v>
      </c>
      <c r="B64" s="114"/>
      <c r="C64" s="115"/>
      <c r="D64" s="116" t="s">
        <v>103</v>
      </c>
      <c r="E64" s="116"/>
      <c r="F64" s="116"/>
      <c r="G64" s="116"/>
      <c r="H64" s="116"/>
      <c r="I64" s="117"/>
      <c r="J64" s="116" t="s">
        <v>104</v>
      </c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8">
        <f>'SO 04 - Odstranění povrch...'!J30</f>
        <v>0</v>
      </c>
      <c r="AH64" s="117"/>
      <c r="AI64" s="117"/>
      <c r="AJ64" s="117"/>
      <c r="AK64" s="117"/>
      <c r="AL64" s="117"/>
      <c r="AM64" s="117"/>
      <c r="AN64" s="118">
        <f>SUM(AG64,AT64)</f>
        <v>0</v>
      </c>
      <c r="AO64" s="117"/>
      <c r="AP64" s="117"/>
      <c r="AQ64" s="119" t="s">
        <v>101</v>
      </c>
      <c r="AR64" s="120"/>
      <c r="AS64" s="121">
        <v>0</v>
      </c>
      <c r="AT64" s="122">
        <f>ROUND(SUM(AV64:AW64),2)</f>
        <v>0</v>
      </c>
      <c r="AU64" s="123">
        <f>'SO 04 - Odstranění povrch...'!P84</f>
        <v>0</v>
      </c>
      <c r="AV64" s="122">
        <f>'SO 04 - Odstranění povrch...'!J33</f>
        <v>0</v>
      </c>
      <c r="AW64" s="122">
        <f>'SO 04 - Odstranění povrch...'!J34</f>
        <v>0</v>
      </c>
      <c r="AX64" s="122">
        <f>'SO 04 - Odstranění povrch...'!J35</f>
        <v>0</v>
      </c>
      <c r="AY64" s="122">
        <f>'SO 04 - Odstranění povrch...'!J36</f>
        <v>0</v>
      </c>
      <c r="AZ64" s="122">
        <f>'SO 04 - Odstranění povrch...'!F33</f>
        <v>0</v>
      </c>
      <c r="BA64" s="122">
        <f>'SO 04 - Odstranění povrch...'!F34</f>
        <v>0</v>
      </c>
      <c r="BB64" s="122">
        <f>'SO 04 - Odstranění povrch...'!F35</f>
        <v>0</v>
      </c>
      <c r="BC64" s="122">
        <f>'SO 04 - Odstranění povrch...'!F36</f>
        <v>0</v>
      </c>
      <c r="BD64" s="124">
        <f>'SO 04 - Odstranění povrch...'!F37</f>
        <v>0</v>
      </c>
      <c r="BE64" s="7"/>
      <c r="BT64" s="125" t="s">
        <v>80</v>
      </c>
      <c r="BV64" s="125" t="s">
        <v>74</v>
      </c>
      <c r="BW64" s="125" t="s">
        <v>105</v>
      </c>
      <c r="BX64" s="125" t="s">
        <v>5</v>
      </c>
      <c r="CL64" s="125" t="s">
        <v>82</v>
      </c>
      <c r="CM64" s="125" t="s">
        <v>83</v>
      </c>
    </row>
    <row r="65" spans="1:91" s="7" customFormat="1" ht="16.5" customHeight="1">
      <c r="A65" s="113" t="s">
        <v>76</v>
      </c>
      <c r="B65" s="114"/>
      <c r="C65" s="115"/>
      <c r="D65" s="116" t="s">
        <v>106</v>
      </c>
      <c r="E65" s="116"/>
      <c r="F65" s="116"/>
      <c r="G65" s="116"/>
      <c r="H65" s="116"/>
      <c r="I65" s="117"/>
      <c r="J65" s="116" t="s">
        <v>107</v>
      </c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8">
        <f>'VON - Vedlejší a ostatní ...'!J30</f>
        <v>0</v>
      </c>
      <c r="AH65" s="117"/>
      <c r="AI65" s="117"/>
      <c r="AJ65" s="117"/>
      <c r="AK65" s="117"/>
      <c r="AL65" s="117"/>
      <c r="AM65" s="117"/>
      <c r="AN65" s="118">
        <f>SUM(AG65,AT65)</f>
        <v>0</v>
      </c>
      <c r="AO65" s="117"/>
      <c r="AP65" s="117"/>
      <c r="AQ65" s="119" t="s">
        <v>106</v>
      </c>
      <c r="AR65" s="120"/>
      <c r="AS65" s="126">
        <v>0</v>
      </c>
      <c r="AT65" s="127">
        <f>ROUND(SUM(AV65:AW65),2)</f>
        <v>0</v>
      </c>
      <c r="AU65" s="128">
        <f>'VON - Vedlejší a ostatní ...'!P83</f>
        <v>0</v>
      </c>
      <c r="AV65" s="127">
        <f>'VON - Vedlejší a ostatní ...'!J33</f>
        <v>0</v>
      </c>
      <c r="AW65" s="127">
        <f>'VON - Vedlejší a ostatní ...'!J34</f>
        <v>0</v>
      </c>
      <c r="AX65" s="127">
        <f>'VON - Vedlejší a ostatní ...'!J35</f>
        <v>0</v>
      </c>
      <c r="AY65" s="127">
        <f>'VON - Vedlejší a ostatní ...'!J36</f>
        <v>0</v>
      </c>
      <c r="AZ65" s="127">
        <f>'VON - Vedlejší a ostatní ...'!F33</f>
        <v>0</v>
      </c>
      <c r="BA65" s="127">
        <f>'VON - Vedlejší a ostatní ...'!F34</f>
        <v>0</v>
      </c>
      <c r="BB65" s="127">
        <f>'VON - Vedlejší a ostatní ...'!F35</f>
        <v>0</v>
      </c>
      <c r="BC65" s="127">
        <f>'VON - Vedlejší a ostatní ...'!F36</f>
        <v>0</v>
      </c>
      <c r="BD65" s="129">
        <f>'VON - Vedlejší a ostatní ...'!F37</f>
        <v>0</v>
      </c>
      <c r="BE65" s="7"/>
      <c r="BT65" s="125" t="s">
        <v>80</v>
      </c>
      <c r="BV65" s="125" t="s">
        <v>74</v>
      </c>
      <c r="BW65" s="125" t="s">
        <v>108</v>
      </c>
      <c r="BX65" s="125" t="s">
        <v>5</v>
      </c>
      <c r="CL65" s="125" t="s">
        <v>82</v>
      </c>
      <c r="CM65" s="125" t="s">
        <v>83</v>
      </c>
    </row>
    <row r="66" spans="1:57" s="2" customFormat="1" ht="30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6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7" spans="1:57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46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</sheetData>
  <sheetProtection password="CC35" sheet="1" objects="1" scenarios="1" formatColumns="0" formatRows="0"/>
  <mergeCells count="82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D65:H65"/>
    <mergeCell ref="J65:AF6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65:AP65"/>
    <mergeCell ref="AG65:AM65"/>
    <mergeCell ref="AN54:AP54"/>
  </mergeCells>
  <hyperlinks>
    <hyperlink ref="A55" location="'IO 01 - Splašková kanaliz...'!C2" display="/"/>
    <hyperlink ref="A56" location="'IO 01.1 - Přípojky Veřejn...'!C2" display="/"/>
    <hyperlink ref="A57" location="'IO 02 - Splašková kanaliz...'!C2" display="/"/>
    <hyperlink ref="A58" location="'IO 02.1 - Přípojky Veřejn...'!C2" display="/"/>
    <hyperlink ref="A59" location="'IO 03 - Splašková kanaliz...'!C2" display="/"/>
    <hyperlink ref="A60" location="'IO 03.1 - Přípojky Veřejn...'!C2" display="/"/>
    <hyperlink ref="A61" location="'IO 04 - Splašková kanaliz...'!C2" display="/"/>
    <hyperlink ref="A62" location="'IO 04.1 - Přípojky Veřejn...'!C2" display="/"/>
    <hyperlink ref="A63" location="'SO 01 - Odstranění povrch...'!C2" display="/"/>
    <hyperlink ref="A64" location="'SO 04 - Odstranění povrch...'!C2" display="/"/>
    <hyperlink ref="A65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102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83</v>
      </c>
    </row>
    <row r="4" spans="2:46" s="1" customFormat="1" ht="24.95" customHeight="1">
      <c r="B4" s="22"/>
      <c r="D4" s="133" t="s">
        <v>116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Revitalizace veřejn. prostranství panel. sídliště Březiny - rozšíření IV.etapy, V.etapa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125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773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82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12. 7. 2021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19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27</v>
      </c>
      <c r="F15" s="40"/>
      <c r="G15" s="40"/>
      <c r="H15" s="40"/>
      <c r="I15" s="135" t="s">
        <v>28</v>
      </c>
      <c r="J15" s="139" t="s">
        <v>19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29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28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31</v>
      </c>
      <c r="E20" s="40"/>
      <c r="F20" s="40"/>
      <c r="G20" s="40"/>
      <c r="H20" s="40"/>
      <c r="I20" s="135" t="s">
        <v>26</v>
      </c>
      <c r="J20" s="139" t="s">
        <v>19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32</v>
      </c>
      <c r="F21" s="40"/>
      <c r="G21" s="40"/>
      <c r="H21" s="40"/>
      <c r="I21" s="135" t="s">
        <v>28</v>
      </c>
      <c r="J21" s="139" t="s">
        <v>19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34</v>
      </c>
      <c r="E23" s="40"/>
      <c r="F23" s="40"/>
      <c r="G23" s="40"/>
      <c r="H23" s="40"/>
      <c r="I23" s="135" t="s">
        <v>26</v>
      </c>
      <c r="J23" s="139" t="s">
        <v>19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35</v>
      </c>
      <c r="F24" s="40"/>
      <c r="G24" s="40"/>
      <c r="H24" s="40"/>
      <c r="I24" s="135" t="s">
        <v>28</v>
      </c>
      <c r="J24" s="139" t="s">
        <v>19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36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38</v>
      </c>
      <c r="E30" s="40"/>
      <c r="F30" s="40"/>
      <c r="G30" s="40"/>
      <c r="H30" s="40"/>
      <c r="I30" s="40"/>
      <c r="J30" s="147">
        <f>ROUND(J84,2)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40</v>
      </c>
      <c r="G32" s="40"/>
      <c r="H32" s="40"/>
      <c r="I32" s="148" t="s">
        <v>39</v>
      </c>
      <c r="J32" s="148" t="s">
        <v>41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42</v>
      </c>
      <c r="E33" s="135" t="s">
        <v>43</v>
      </c>
      <c r="F33" s="150">
        <f>ROUND((SUM(BE84:BE166)),2)</f>
        <v>0</v>
      </c>
      <c r="G33" s="40"/>
      <c r="H33" s="40"/>
      <c r="I33" s="151">
        <v>0.21</v>
      </c>
      <c r="J33" s="150">
        <f>ROUND(((SUM(BE84:BE166))*I33),2)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44</v>
      </c>
      <c r="F34" s="150">
        <f>ROUND((SUM(BF84:BF166)),2)</f>
        <v>0</v>
      </c>
      <c r="G34" s="40"/>
      <c r="H34" s="40"/>
      <c r="I34" s="151">
        <v>0.15</v>
      </c>
      <c r="J34" s="150">
        <f>ROUND(((SUM(BF84:BF166))*I34),2)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45</v>
      </c>
      <c r="F35" s="150">
        <f>ROUND((SUM(BG84:BG166)),2)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46</v>
      </c>
      <c r="F36" s="150">
        <f>ROUND((SUM(BH84:BH166)),2)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47</v>
      </c>
      <c r="F37" s="150">
        <f>ROUND((SUM(BI84:BI166)),2)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Revitalizace veřejn. prostranství panel. sídliště Březiny - rozšíření IV.etapy, V.etapa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125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01 - Odstranění povrchů pro IO 01 a IO 01.1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Děčín - Březiny</v>
      </c>
      <c r="G52" s="42"/>
      <c r="H52" s="42"/>
      <c r="I52" s="34" t="s">
        <v>23</v>
      </c>
      <c r="J52" s="74" t="str">
        <f>IF(J12="","",J12)</f>
        <v>12. 7. 2021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Statutární město Děčín</v>
      </c>
      <c r="G54" s="42"/>
      <c r="H54" s="42"/>
      <c r="I54" s="34" t="s">
        <v>31</v>
      </c>
      <c r="J54" s="38" t="str">
        <f>E21</f>
        <v>AZ Consult spol. s r.o.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Dagmar Sedláčková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128</v>
      </c>
      <c r="D57" s="165"/>
      <c r="E57" s="165"/>
      <c r="F57" s="165"/>
      <c r="G57" s="165"/>
      <c r="H57" s="165"/>
      <c r="I57" s="165"/>
      <c r="J57" s="166" t="s">
        <v>129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70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130</v>
      </c>
    </row>
    <row r="60" spans="1:31" s="9" customFormat="1" ht="24.95" customHeight="1">
      <c r="A60" s="9"/>
      <c r="B60" s="168"/>
      <c r="C60" s="169"/>
      <c r="D60" s="170" t="s">
        <v>131</v>
      </c>
      <c r="E60" s="171"/>
      <c r="F60" s="171"/>
      <c r="G60" s="171"/>
      <c r="H60" s="171"/>
      <c r="I60" s="171"/>
      <c r="J60" s="172">
        <f>J85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132</v>
      </c>
      <c r="E61" s="177"/>
      <c r="F61" s="177"/>
      <c r="G61" s="177"/>
      <c r="H61" s="177"/>
      <c r="I61" s="177"/>
      <c r="J61" s="178">
        <f>J86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774</v>
      </c>
      <c r="E62" s="177"/>
      <c r="F62" s="177"/>
      <c r="G62" s="177"/>
      <c r="H62" s="177"/>
      <c r="I62" s="177"/>
      <c r="J62" s="178">
        <f>J130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775</v>
      </c>
      <c r="E63" s="177"/>
      <c r="F63" s="177"/>
      <c r="G63" s="177"/>
      <c r="H63" s="177"/>
      <c r="I63" s="177"/>
      <c r="J63" s="178">
        <f>J136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136</v>
      </c>
      <c r="E64" s="177"/>
      <c r="F64" s="177"/>
      <c r="G64" s="177"/>
      <c r="H64" s="177"/>
      <c r="I64" s="177"/>
      <c r="J64" s="178">
        <f>J164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137</v>
      </c>
      <c r="D71" s="42"/>
      <c r="E71" s="42"/>
      <c r="F71" s="42"/>
      <c r="G71" s="42"/>
      <c r="H71" s="42"/>
      <c r="I71" s="42"/>
      <c r="J71" s="42"/>
      <c r="K71" s="4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63" t="str">
        <f>E7</f>
        <v>Revitalizace veřejn. prostranství panel. sídliště Březiny - rozšíření IV.etapy, V.etapa</v>
      </c>
      <c r="F74" s="34"/>
      <c r="G74" s="34"/>
      <c r="H74" s="34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125</v>
      </c>
      <c r="D75" s="42"/>
      <c r="E75" s="42"/>
      <c r="F75" s="42"/>
      <c r="G75" s="42"/>
      <c r="H75" s="42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SO 01 - Odstranění povrchů pro IO 01 a IO 01.1</v>
      </c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>Děčín - Březiny</v>
      </c>
      <c r="G78" s="42"/>
      <c r="H78" s="42"/>
      <c r="I78" s="34" t="s">
        <v>23</v>
      </c>
      <c r="J78" s="74" t="str">
        <f>IF(J12="","",J12)</f>
        <v>12. 7. 2021</v>
      </c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5.65" customHeight="1">
      <c r="A80" s="40"/>
      <c r="B80" s="41"/>
      <c r="C80" s="34" t="s">
        <v>25</v>
      </c>
      <c r="D80" s="42"/>
      <c r="E80" s="42"/>
      <c r="F80" s="29" t="str">
        <f>E15</f>
        <v>Statutární město Děčín</v>
      </c>
      <c r="G80" s="42"/>
      <c r="H80" s="42"/>
      <c r="I80" s="34" t="s">
        <v>31</v>
      </c>
      <c r="J80" s="38" t="str">
        <f>E21</f>
        <v>AZ Consult spol. s r.o.</v>
      </c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29</v>
      </c>
      <c r="D81" s="42"/>
      <c r="E81" s="42"/>
      <c r="F81" s="29" t="str">
        <f>IF(E18="","",E18)</f>
        <v>Vyplň údaj</v>
      </c>
      <c r="G81" s="42"/>
      <c r="H81" s="42"/>
      <c r="I81" s="34" t="s">
        <v>34</v>
      </c>
      <c r="J81" s="38" t="str">
        <f>E24</f>
        <v>Dagmar Sedláčková</v>
      </c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80"/>
      <c r="B83" s="181"/>
      <c r="C83" s="182" t="s">
        <v>138</v>
      </c>
      <c r="D83" s="183" t="s">
        <v>57</v>
      </c>
      <c r="E83" s="183" t="s">
        <v>53</v>
      </c>
      <c r="F83" s="183" t="s">
        <v>54</v>
      </c>
      <c r="G83" s="183" t="s">
        <v>139</v>
      </c>
      <c r="H83" s="183" t="s">
        <v>140</v>
      </c>
      <c r="I83" s="183" t="s">
        <v>141</v>
      </c>
      <c r="J83" s="183" t="s">
        <v>129</v>
      </c>
      <c r="K83" s="184" t="s">
        <v>142</v>
      </c>
      <c r="L83" s="185"/>
      <c r="M83" s="94" t="s">
        <v>19</v>
      </c>
      <c r="N83" s="95" t="s">
        <v>42</v>
      </c>
      <c r="O83" s="95" t="s">
        <v>143</v>
      </c>
      <c r="P83" s="95" t="s">
        <v>144</v>
      </c>
      <c r="Q83" s="95" t="s">
        <v>145</v>
      </c>
      <c r="R83" s="95" t="s">
        <v>146</v>
      </c>
      <c r="S83" s="95" t="s">
        <v>147</v>
      </c>
      <c r="T83" s="96" t="s">
        <v>148</v>
      </c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</row>
    <row r="84" spans="1:63" s="2" customFormat="1" ht="22.8" customHeight="1">
      <c r="A84" s="40"/>
      <c r="B84" s="41"/>
      <c r="C84" s="101" t="s">
        <v>149</v>
      </c>
      <c r="D84" s="42"/>
      <c r="E84" s="42"/>
      <c r="F84" s="42"/>
      <c r="G84" s="42"/>
      <c r="H84" s="42"/>
      <c r="I84" s="42"/>
      <c r="J84" s="186">
        <f>BK84</f>
        <v>0</v>
      </c>
      <c r="K84" s="42"/>
      <c r="L84" s="46"/>
      <c r="M84" s="97"/>
      <c r="N84" s="187"/>
      <c r="O84" s="98"/>
      <c r="P84" s="188">
        <f>P85</f>
        <v>0</v>
      </c>
      <c r="Q84" s="98"/>
      <c r="R84" s="188">
        <f>R85</f>
        <v>0.029580524</v>
      </c>
      <c r="S84" s="98"/>
      <c r="T84" s="189">
        <f>T85</f>
        <v>229.7082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71</v>
      </c>
      <c r="AU84" s="19" t="s">
        <v>130</v>
      </c>
      <c r="BK84" s="190">
        <f>BK85</f>
        <v>0</v>
      </c>
    </row>
    <row r="85" spans="1:63" s="12" customFormat="1" ht="25.9" customHeight="1">
      <c r="A85" s="12"/>
      <c r="B85" s="191"/>
      <c r="C85" s="192"/>
      <c r="D85" s="193" t="s">
        <v>71</v>
      </c>
      <c r="E85" s="194" t="s">
        <v>150</v>
      </c>
      <c r="F85" s="194" t="s">
        <v>151</v>
      </c>
      <c r="G85" s="192"/>
      <c r="H85" s="192"/>
      <c r="I85" s="195"/>
      <c r="J85" s="196">
        <f>BK85</f>
        <v>0</v>
      </c>
      <c r="K85" s="192"/>
      <c r="L85" s="197"/>
      <c r="M85" s="198"/>
      <c r="N85" s="199"/>
      <c r="O85" s="199"/>
      <c r="P85" s="200">
        <f>P86+P130+P136+P164</f>
        <v>0</v>
      </c>
      <c r="Q85" s="199"/>
      <c r="R85" s="200">
        <f>R86+R130+R136+R164</f>
        <v>0.029580524</v>
      </c>
      <c r="S85" s="199"/>
      <c r="T85" s="201">
        <f>T86+T130+T136+T164</f>
        <v>229.7082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80</v>
      </c>
      <c r="AT85" s="203" t="s">
        <v>71</v>
      </c>
      <c r="AU85" s="203" t="s">
        <v>72</v>
      </c>
      <c r="AY85" s="202" t="s">
        <v>152</v>
      </c>
      <c r="BK85" s="204">
        <f>BK86+BK130+BK136+BK164</f>
        <v>0</v>
      </c>
    </row>
    <row r="86" spans="1:63" s="12" customFormat="1" ht="22.8" customHeight="1">
      <c r="A86" s="12"/>
      <c r="B86" s="191"/>
      <c r="C86" s="192"/>
      <c r="D86" s="193" t="s">
        <v>71</v>
      </c>
      <c r="E86" s="205" t="s">
        <v>80</v>
      </c>
      <c r="F86" s="205" t="s">
        <v>153</v>
      </c>
      <c r="G86" s="192"/>
      <c r="H86" s="192"/>
      <c r="I86" s="195"/>
      <c r="J86" s="206">
        <f>BK86</f>
        <v>0</v>
      </c>
      <c r="K86" s="192"/>
      <c r="L86" s="197"/>
      <c r="M86" s="198"/>
      <c r="N86" s="199"/>
      <c r="O86" s="199"/>
      <c r="P86" s="200">
        <f>SUM(P87:P129)</f>
        <v>0</v>
      </c>
      <c r="Q86" s="199"/>
      <c r="R86" s="200">
        <f>SUM(R87:R129)</f>
        <v>0.029580524</v>
      </c>
      <c r="S86" s="199"/>
      <c r="T86" s="201">
        <f>SUM(T87:T129)</f>
        <v>229.7082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80</v>
      </c>
      <c r="AT86" s="203" t="s">
        <v>71</v>
      </c>
      <c r="AU86" s="203" t="s">
        <v>80</v>
      </c>
      <c r="AY86" s="202" t="s">
        <v>152</v>
      </c>
      <c r="BK86" s="204">
        <f>SUM(BK87:BK129)</f>
        <v>0</v>
      </c>
    </row>
    <row r="87" spans="1:65" s="2" customFormat="1" ht="37.8" customHeight="1">
      <c r="A87" s="40"/>
      <c r="B87" s="41"/>
      <c r="C87" s="207" t="s">
        <v>80</v>
      </c>
      <c r="D87" s="207" t="s">
        <v>154</v>
      </c>
      <c r="E87" s="208" t="s">
        <v>776</v>
      </c>
      <c r="F87" s="209" t="s">
        <v>777</v>
      </c>
      <c r="G87" s="210" t="s">
        <v>257</v>
      </c>
      <c r="H87" s="211">
        <v>164.8</v>
      </c>
      <c r="I87" s="212"/>
      <c r="J87" s="213">
        <f>ROUND(I87*H87,2)</f>
        <v>0</v>
      </c>
      <c r="K87" s="209" t="s">
        <v>158</v>
      </c>
      <c r="L87" s="46"/>
      <c r="M87" s="214" t="s">
        <v>19</v>
      </c>
      <c r="N87" s="215" t="s">
        <v>43</v>
      </c>
      <c r="O87" s="86"/>
      <c r="P87" s="216">
        <f>O87*H87</f>
        <v>0</v>
      </c>
      <c r="Q87" s="216">
        <v>0</v>
      </c>
      <c r="R87" s="216">
        <f>Q87*H87</f>
        <v>0</v>
      </c>
      <c r="S87" s="216">
        <v>0.29</v>
      </c>
      <c r="T87" s="217">
        <f>S87*H87</f>
        <v>47.792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8" t="s">
        <v>159</v>
      </c>
      <c r="AT87" s="218" t="s">
        <v>154</v>
      </c>
      <c r="AU87" s="218" t="s">
        <v>83</v>
      </c>
      <c r="AY87" s="19" t="s">
        <v>152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9" t="s">
        <v>80</v>
      </c>
      <c r="BK87" s="219">
        <f>ROUND(I87*H87,2)</f>
        <v>0</v>
      </c>
      <c r="BL87" s="19" t="s">
        <v>159</v>
      </c>
      <c r="BM87" s="218" t="s">
        <v>778</v>
      </c>
    </row>
    <row r="88" spans="1:47" s="2" customFormat="1" ht="12">
      <c r="A88" s="40"/>
      <c r="B88" s="41"/>
      <c r="C88" s="42"/>
      <c r="D88" s="220" t="s">
        <v>161</v>
      </c>
      <c r="E88" s="42"/>
      <c r="F88" s="221" t="s">
        <v>779</v>
      </c>
      <c r="G88" s="42"/>
      <c r="H88" s="42"/>
      <c r="I88" s="222"/>
      <c r="J88" s="42"/>
      <c r="K88" s="42"/>
      <c r="L88" s="46"/>
      <c r="M88" s="223"/>
      <c r="N88" s="224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161</v>
      </c>
      <c r="AU88" s="19" t="s">
        <v>83</v>
      </c>
    </row>
    <row r="89" spans="1:51" s="15" customFormat="1" ht="12">
      <c r="A89" s="15"/>
      <c r="B89" s="249"/>
      <c r="C89" s="250"/>
      <c r="D89" s="227" t="s">
        <v>163</v>
      </c>
      <c r="E89" s="251" t="s">
        <v>19</v>
      </c>
      <c r="F89" s="252" t="s">
        <v>780</v>
      </c>
      <c r="G89" s="250"/>
      <c r="H89" s="251" t="s">
        <v>19</v>
      </c>
      <c r="I89" s="253"/>
      <c r="J89" s="250"/>
      <c r="K89" s="250"/>
      <c r="L89" s="254"/>
      <c r="M89" s="255"/>
      <c r="N89" s="256"/>
      <c r="O89" s="256"/>
      <c r="P89" s="256"/>
      <c r="Q89" s="256"/>
      <c r="R89" s="256"/>
      <c r="S89" s="256"/>
      <c r="T89" s="257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T89" s="258" t="s">
        <v>163</v>
      </c>
      <c r="AU89" s="258" t="s">
        <v>83</v>
      </c>
      <c r="AV89" s="15" t="s">
        <v>80</v>
      </c>
      <c r="AW89" s="15" t="s">
        <v>33</v>
      </c>
      <c r="AX89" s="15" t="s">
        <v>72</v>
      </c>
      <c r="AY89" s="258" t="s">
        <v>152</v>
      </c>
    </row>
    <row r="90" spans="1:51" s="13" customFormat="1" ht="12">
      <c r="A90" s="13"/>
      <c r="B90" s="225"/>
      <c r="C90" s="226"/>
      <c r="D90" s="227" t="s">
        <v>163</v>
      </c>
      <c r="E90" s="228" t="s">
        <v>19</v>
      </c>
      <c r="F90" s="229" t="s">
        <v>781</v>
      </c>
      <c r="G90" s="226"/>
      <c r="H90" s="230">
        <v>153.9</v>
      </c>
      <c r="I90" s="231"/>
      <c r="J90" s="226"/>
      <c r="K90" s="226"/>
      <c r="L90" s="232"/>
      <c r="M90" s="233"/>
      <c r="N90" s="234"/>
      <c r="O90" s="234"/>
      <c r="P90" s="234"/>
      <c r="Q90" s="234"/>
      <c r="R90" s="234"/>
      <c r="S90" s="234"/>
      <c r="T90" s="235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6" t="s">
        <v>163</v>
      </c>
      <c r="AU90" s="236" t="s">
        <v>83</v>
      </c>
      <c r="AV90" s="13" t="s">
        <v>83</v>
      </c>
      <c r="AW90" s="13" t="s">
        <v>33</v>
      </c>
      <c r="AX90" s="13" t="s">
        <v>72</v>
      </c>
      <c r="AY90" s="236" t="s">
        <v>152</v>
      </c>
    </row>
    <row r="91" spans="1:51" s="13" customFormat="1" ht="12">
      <c r="A91" s="13"/>
      <c r="B91" s="225"/>
      <c r="C91" s="226"/>
      <c r="D91" s="227" t="s">
        <v>163</v>
      </c>
      <c r="E91" s="228" t="s">
        <v>19</v>
      </c>
      <c r="F91" s="229" t="s">
        <v>782</v>
      </c>
      <c r="G91" s="226"/>
      <c r="H91" s="230">
        <v>10.9</v>
      </c>
      <c r="I91" s="231"/>
      <c r="J91" s="226"/>
      <c r="K91" s="226"/>
      <c r="L91" s="232"/>
      <c r="M91" s="233"/>
      <c r="N91" s="234"/>
      <c r="O91" s="234"/>
      <c r="P91" s="234"/>
      <c r="Q91" s="234"/>
      <c r="R91" s="234"/>
      <c r="S91" s="234"/>
      <c r="T91" s="235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6" t="s">
        <v>163</v>
      </c>
      <c r="AU91" s="236" t="s">
        <v>83</v>
      </c>
      <c r="AV91" s="13" t="s">
        <v>83</v>
      </c>
      <c r="AW91" s="13" t="s">
        <v>33</v>
      </c>
      <c r="AX91" s="13" t="s">
        <v>72</v>
      </c>
      <c r="AY91" s="236" t="s">
        <v>152</v>
      </c>
    </row>
    <row r="92" spans="1:51" s="14" customFormat="1" ht="12">
      <c r="A92" s="14"/>
      <c r="B92" s="237"/>
      <c r="C92" s="238"/>
      <c r="D92" s="227" t="s">
        <v>163</v>
      </c>
      <c r="E92" s="239" t="s">
        <v>19</v>
      </c>
      <c r="F92" s="240" t="s">
        <v>170</v>
      </c>
      <c r="G92" s="238"/>
      <c r="H92" s="241">
        <v>164.8</v>
      </c>
      <c r="I92" s="242"/>
      <c r="J92" s="238"/>
      <c r="K92" s="238"/>
      <c r="L92" s="243"/>
      <c r="M92" s="244"/>
      <c r="N92" s="245"/>
      <c r="O92" s="245"/>
      <c r="P92" s="245"/>
      <c r="Q92" s="245"/>
      <c r="R92" s="245"/>
      <c r="S92" s="245"/>
      <c r="T92" s="246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7" t="s">
        <v>163</v>
      </c>
      <c r="AU92" s="247" t="s">
        <v>83</v>
      </c>
      <c r="AV92" s="14" t="s">
        <v>159</v>
      </c>
      <c r="AW92" s="14" t="s">
        <v>33</v>
      </c>
      <c r="AX92" s="14" t="s">
        <v>80</v>
      </c>
      <c r="AY92" s="247" t="s">
        <v>152</v>
      </c>
    </row>
    <row r="93" spans="1:65" s="2" customFormat="1" ht="37.8" customHeight="1">
      <c r="A93" s="40"/>
      <c r="B93" s="41"/>
      <c r="C93" s="207" t="s">
        <v>83</v>
      </c>
      <c r="D93" s="207" t="s">
        <v>154</v>
      </c>
      <c r="E93" s="208" t="s">
        <v>783</v>
      </c>
      <c r="F93" s="209" t="s">
        <v>784</v>
      </c>
      <c r="G93" s="210" t="s">
        <v>257</v>
      </c>
      <c r="H93" s="211">
        <v>164.8</v>
      </c>
      <c r="I93" s="212"/>
      <c r="J93" s="213">
        <f>ROUND(I93*H93,2)</f>
        <v>0</v>
      </c>
      <c r="K93" s="209" t="s">
        <v>158</v>
      </c>
      <c r="L93" s="46"/>
      <c r="M93" s="214" t="s">
        <v>19</v>
      </c>
      <c r="N93" s="215" t="s">
        <v>43</v>
      </c>
      <c r="O93" s="86"/>
      <c r="P93" s="216">
        <f>O93*H93</f>
        <v>0</v>
      </c>
      <c r="Q93" s="216">
        <v>0</v>
      </c>
      <c r="R93" s="216">
        <f>Q93*H93</f>
        <v>0</v>
      </c>
      <c r="S93" s="216">
        <v>0.325</v>
      </c>
      <c r="T93" s="217">
        <f>S93*H93</f>
        <v>53.56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8" t="s">
        <v>159</v>
      </c>
      <c r="AT93" s="218" t="s">
        <v>154</v>
      </c>
      <c r="AU93" s="218" t="s">
        <v>83</v>
      </c>
      <c r="AY93" s="19" t="s">
        <v>152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9" t="s">
        <v>80</v>
      </c>
      <c r="BK93" s="219">
        <f>ROUND(I93*H93,2)</f>
        <v>0</v>
      </c>
      <c r="BL93" s="19" t="s">
        <v>159</v>
      </c>
      <c r="BM93" s="218" t="s">
        <v>785</v>
      </c>
    </row>
    <row r="94" spans="1:47" s="2" customFormat="1" ht="12">
      <c r="A94" s="40"/>
      <c r="B94" s="41"/>
      <c r="C94" s="42"/>
      <c r="D94" s="220" t="s">
        <v>161</v>
      </c>
      <c r="E94" s="42"/>
      <c r="F94" s="221" t="s">
        <v>786</v>
      </c>
      <c r="G94" s="42"/>
      <c r="H94" s="42"/>
      <c r="I94" s="222"/>
      <c r="J94" s="42"/>
      <c r="K94" s="42"/>
      <c r="L94" s="46"/>
      <c r="M94" s="223"/>
      <c r="N94" s="224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161</v>
      </c>
      <c r="AU94" s="19" t="s">
        <v>83</v>
      </c>
    </row>
    <row r="95" spans="1:51" s="15" customFormat="1" ht="12">
      <c r="A95" s="15"/>
      <c r="B95" s="249"/>
      <c r="C95" s="250"/>
      <c r="D95" s="227" t="s">
        <v>163</v>
      </c>
      <c r="E95" s="251" t="s">
        <v>19</v>
      </c>
      <c r="F95" s="252" t="s">
        <v>787</v>
      </c>
      <c r="G95" s="250"/>
      <c r="H95" s="251" t="s">
        <v>19</v>
      </c>
      <c r="I95" s="253"/>
      <c r="J95" s="250"/>
      <c r="K95" s="250"/>
      <c r="L95" s="254"/>
      <c r="M95" s="255"/>
      <c r="N95" s="256"/>
      <c r="O95" s="256"/>
      <c r="P95" s="256"/>
      <c r="Q95" s="256"/>
      <c r="R95" s="256"/>
      <c r="S95" s="256"/>
      <c r="T95" s="257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58" t="s">
        <v>163</v>
      </c>
      <c r="AU95" s="258" t="s">
        <v>83</v>
      </c>
      <c r="AV95" s="15" t="s">
        <v>80</v>
      </c>
      <c r="AW95" s="15" t="s">
        <v>33</v>
      </c>
      <c r="AX95" s="15" t="s">
        <v>72</v>
      </c>
      <c r="AY95" s="258" t="s">
        <v>152</v>
      </c>
    </row>
    <row r="96" spans="1:51" s="13" customFormat="1" ht="12">
      <c r="A96" s="13"/>
      <c r="B96" s="225"/>
      <c r="C96" s="226"/>
      <c r="D96" s="227" t="s">
        <v>163</v>
      </c>
      <c r="E96" s="228" t="s">
        <v>19</v>
      </c>
      <c r="F96" s="229" t="s">
        <v>781</v>
      </c>
      <c r="G96" s="226"/>
      <c r="H96" s="230">
        <v>153.9</v>
      </c>
      <c r="I96" s="231"/>
      <c r="J96" s="226"/>
      <c r="K96" s="226"/>
      <c r="L96" s="232"/>
      <c r="M96" s="233"/>
      <c r="N96" s="234"/>
      <c r="O96" s="234"/>
      <c r="P96" s="234"/>
      <c r="Q96" s="234"/>
      <c r="R96" s="234"/>
      <c r="S96" s="234"/>
      <c r="T96" s="23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6" t="s">
        <v>163</v>
      </c>
      <c r="AU96" s="236" t="s">
        <v>83</v>
      </c>
      <c r="AV96" s="13" t="s">
        <v>83</v>
      </c>
      <c r="AW96" s="13" t="s">
        <v>33</v>
      </c>
      <c r="AX96" s="13" t="s">
        <v>72</v>
      </c>
      <c r="AY96" s="236" t="s">
        <v>152</v>
      </c>
    </row>
    <row r="97" spans="1:51" s="13" customFormat="1" ht="12">
      <c r="A97" s="13"/>
      <c r="B97" s="225"/>
      <c r="C97" s="226"/>
      <c r="D97" s="227" t="s">
        <v>163</v>
      </c>
      <c r="E97" s="228" t="s">
        <v>19</v>
      </c>
      <c r="F97" s="229" t="s">
        <v>782</v>
      </c>
      <c r="G97" s="226"/>
      <c r="H97" s="230">
        <v>10.9</v>
      </c>
      <c r="I97" s="231"/>
      <c r="J97" s="226"/>
      <c r="K97" s="226"/>
      <c r="L97" s="232"/>
      <c r="M97" s="233"/>
      <c r="N97" s="234"/>
      <c r="O97" s="234"/>
      <c r="P97" s="234"/>
      <c r="Q97" s="234"/>
      <c r="R97" s="234"/>
      <c r="S97" s="234"/>
      <c r="T97" s="23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6" t="s">
        <v>163</v>
      </c>
      <c r="AU97" s="236" t="s">
        <v>83</v>
      </c>
      <c r="AV97" s="13" t="s">
        <v>83</v>
      </c>
      <c r="AW97" s="13" t="s">
        <v>33</v>
      </c>
      <c r="AX97" s="13" t="s">
        <v>72</v>
      </c>
      <c r="AY97" s="236" t="s">
        <v>152</v>
      </c>
    </row>
    <row r="98" spans="1:51" s="14" customFormat="1" ht="12">
      <c r="A98" s="14"/>
      <c r="B98" s="237"/>
      <c r="C98" s="238"/>
      <c r="D98" s="227" t="s">
        <v>163</v>
      </c>
      <c r="E98" s="239" t="s">
        <v>19</v>
      </c>
      <c r="F98" s="240" t="s">
        <v>170</v>
      </c>
      <c r="G98" s="238"/>
      <c r="H98" s="241">
        <v>164.8</v>
      </c>
      <c r="I98" s="242"/>
      <c r="J98" s="238"/>
      <c r="K98" s="238"/>
      <c r="L98" s="243"/>
      <c r="M98" s="244"/>
      <c r="N98" s="245"/>
      <c r="O98" s="245"/>
      <c r="P98" s="245"/>
      <c r="Q98" s="245"/>
      <c r="R98" s="245"/>
      <c r="S98" s="245"/>
      <c r="T98" s="246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7" t="s">
        <v>163</v>
      </c>
      <c r="AU98" s="247" t="s">
        <v>83</v>
      </c>
      <c r="AV98" s="14" t="s">
        <v>159</v>
      </c>
      <c r="AW98" s="14" t="s">
        <v>33</v>
      </c>
      <c r="AX98" s="14" t="s">
        <v>80</v>
      </c>
      <c r="AY98" s="247" t="s">
        <v>152</v>
      </c>
    </row>
    <row r="99" spans="1:65" s="2" customFormat="1" ht="37.8" customHeight="1">
      <c r="A99" s="40"/>
      <c r="B99" s="41"/>
      <c r="C99" s="207" t="s">
        <v>171</v>
      </c>
      <c r="D99" s="207" t="s">
        <v>154</v>
      </c>
      <c r="E99" s="208" t="s">
        <v>788</v>
      </c>
      <c r="F99" s="209" t="s">
        <v>789</v>
      </c>
      <c r="G99" s="210" t="s">
        <v>257</v>
      </c>
      <c r="H99" s="211">
        <v>300.6</v>
      </c>
      <c r="I99" s="212"/>
      <c r="J99" s="213">
        <f>ROUND(I99*H99,2)</f>
        <v>0</v>
      </c>
      <c r="K99" s="209" t="s">
        <v>158</v>
      </c>
      <c r="L99" s="46"/>
      <c r="M99" s="214" t="s">
        <v>19</v>
      </c>
      <c r="N99" s="215" t="s">
        <v>43</v>
      </c>
      <c r="O99" s="86"/>
      <c r="P99" s="216">
        <f>O99*H99</f>
        <v>0</v>
      </c>
      <c r="Q99" s="216">
        <v>0</v>
      </c>
      <c r="R99" s="216">
        <f>Q99*H99</f>
        <v>0</v>
      </c>
      <c r="S99" s="216">
        <v>0.22</v>
      </c>
      <c r="T99" s="217">
        <f>S99*H99</f>
        <v>66.132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8" t="s">
        <v>159</v>
      </c>
      <c r="AT99" s="218" t="s">
        <v>154</v>
      </c>
      <c r="AU99" s="218" t="s">
        <v>83</v>
      </c>
      <c r="AY99" s="19" t="s">
        <v>152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9" t="s">
        <v>80</v>
      </c>
      <c r="BK99" s="219">
        <f>ROUND(I99*H99,2)</f>
        <v>0</v>
      </c>
      <c r="BL99" s="19" t="s">
        <v>159</v>
      </c>
      <c r="BM99" s="218" t="s">
        <v>790</v>
      </c>
    </row>
    <row r="100" spans="1:47" s="2" customFormat="1" ht="12">
      <c r="A100" s="40"/>
      <c r="B100" s="41"/>
      <c r="C100" s="42"/>
      <c r="D100" s="220" t="s">
        <v>161</v>
      </c>
      <c r="E100" s="42"/>
      <c r="F100" s="221" t="s">
        <v>791</v>
      </c>
      <c r="G100" s="42"/>
      <c r="H100" s="42"/>
      <c r="I100" s="222"/>
      <c r="J100" s="42"/>
      <c r="K100" s="42"/>
      <c r="L100" s="46"/>
      <c r="M100" s="223"/>
      <c r="N100" s="224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161</v>
      </c>
      <c r="AU100" s="19" t="s">
        <v>83</v>
      </c>
    </row>
    <row r="101" spans="1:51" s="15" customFormat="1" ht="12">
      <c r="A101" s="15"/>
      <c r="B101" s="249"/>
      <c r="C101" s="250"/>
      <c r="D101" s="227" t="s">
        <v>163</v>
      </c>
      <c r="E101" s="251" t="s">
        <v>19</v>
      </c>
      <c r="F101" s="252" t="s">
        <v>792</v>
      </c>
      <c r="G101" s="250"/>
      <c r="H101" s="251" t="s">
        <v>19</v>
      </c>
      <c r="I101" s="253"/>
      <c r="J101" s="250"/>
      <c r="K101" s="250"/>
      <c r="L101" s="254"/>
      <c r="M101" s="255"/>
      <c r="N101" s="256"/>
      <c r="O101" s="256"/>
      <c r="P101" s="256"/>
      <c r="Q101" s="256"/>
      <c r="R101" s="256"/>
      <c r="S101" s="256"/>
      <c r="T101" s="257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58" t="s">
        <v>163</v>
      </c>
      <c r="AU101" s="258" t="s">
        <v>83</v>
      </c>
      <c r="AV101" s="15" t="s">
        <v>80</v>
      </c>
      <c r="AW101" s="15" t="s">
        <v>33</v>
      </c>
      <c r="AX101" s="15" t="s">
        <v>72</v>
      </c>
      <c r="AY101" s="258" t="s">
        <v>152</v>
      </c>
    </row>
    <row r="102" spans="1:51" s="13" customFormat="1" ht="12">
      <c r="A102" s="13"/>
      <c r="B102" s="225"/>
      <c r="C102" s="226"/>
      <c r="D102" s="227" t="s">
        <v>163</v>
      </c>
      <c r="E102" s="228" t="s">
        <v>19</v>
      </c>
      <c r="F102" s="229" t="s">
        <v>793</v>
      </c>
      <c r="G102" s="226"/>
      <c r="H102" s="230">
        <v>282.6</v>
      </c>
      <c r="I102" s="231"/>
      <c r="J102" s="226"/>
      <c r="K102" s="226"/>
      <c r="L102" s="232"/>
      <c r="M102" s="233"/>
      <c r="N102" s="234"/>
      <c r="O102" s="234"/>
      <c r="P102" s="234"/>
      <c r="Q102" s="234"/>
      <c r="R102" s="234"/>
      <c r="S102" s="234"/>
      <c r="T102" s="23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6" t="s">
        <v>163</v>
      </c>
      <c r="AU102" s="236" t="s">
        <v>83</v>
      </c>
      <c r="AV102" s="13" t="s">
        <v>83</v>
      </c>
      <c r="AW102" s="13" t="s">
        <v>33</v>
      </c>
      <c r="AX102" s="13" t="s">
        <v>72</v>
      </c>
      <c r="AY102" s="236" t="s">
        <v>152</v>
      </c>
    </row>
    <row r="103" spans="1:51" s="13" customFormat="1" ht="12">
      <c r="A103" s="13"/>
      <c r="B103" s="225"/>
      <c r="C103" s="226"/>
      <c r="D103" s="227" t="s">
        <v>163</v>
      </c>
      <c r="E103" s="228" t="s">
        <v>19</v>
      </c>
      <c r="F103" s="229" t="s">
        <v>794</v>
      </c>
      <c r="G103" s="226"/>
      <c r="H103" s="230">
        <v>18</v>
      </c>
      <c r="I103" s="231"/>
      <c r="J103" s="226"/>
      <c r="K103" s="226"/>
      <c r="L103" s="232"/>
      <c r="M103" s="233"/>
      <c r="N103" s="234"/>
      <c r="O103" s="234"/>
      <c r="P103" s="234"/>
      <c r="Q103" s="234"/>
      <c r="R103" s="234"/>
      <c r="S103" s="234"/>
      <c r="T103" s="23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6" t="s">
        <v>163</v>
      </c>
      <c r="AU103" s="236" t="s">
        <v>83</v>
      </c>
      <c r="AV103" s="13" t="s">
        <v>83</v>
      </c>
      <c r="AW103" s="13" t="s">
        <v>33</v>
      </c>
      <c r="AX103" s="13" t="s">
        <v>72</v>
      </c>
      <c r="AY103" s="236" t="s">
        <v>152</v>
      </c>
    </row>
    <row r="104" spans="1:51" s="14" customFormat="1" ht="12">
      <c r="A104" s="14"/>
      <c r="B104" s="237"/>
      <c r="C104" s="238"/>
      <c r="D104" s="227" t="s">
        <v>163</v>
      </c>
      <c r="E104" s="239" t="s">
        <v>19</v>
      </c>
      <c r="F104" s="240" t="s">
        <v>170</v>
      </c>
      <c r="G104" s="238"/>
      <c r="H104" s="241">
        <v>300.6</v>
      </c>
      <c r="I104" s="242"/>
      <c r="J104" s="238"/>
      <c r="K104" s="238"/>
      <c r="L104" s="243"/>
      <c r="M104" s="244"/>
      <c r="N104" s="245"/>
      <c r="O104" s="245"/>
      <c r="P104" s="245"/>
      <c r="Q104" s="245"/>
      <c r="R104" s="245"/>
      <c r="S104" s="245"/>
      <c r="T104" s="246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7" t="s">
        <v>163</v>
      </c>
      <c r="AU104" s="247" t="s">
        <v>83</v>
      </c>
      <c r="AV104" s="14" t="s">
        <v>159</v>
      </c>
      <c r="AW104" s="14" t="s">
        <v>33</v>
      </c>
      <c r="AX104" s="14" t="s">
        <v>80</v>
      </c>
      <c r="AY104" s="247" t="s">
        <v>152</v>
      </c>
    </row>
    <row r="105" spans="1:65" s="2" customFormat="1" ht="24.15" customHeight="1">
      <c r="A105" s="40"/>
      <c r="B105" s="41"/>
      <c r="C105" s="207" t="s">
        <v>159</v>
      </c>
      <c r="D105" s="207" t="s">
        <v>154</v>
      </c>
      <c r="E105" s="208" t="s">
        <v>795</v>
      </c>
      <c r="F105" s="209" t="s">
        <v>796</v>
      </c>
      <c r="G105" s="210" t="s">
        <v>257</v>
      </c>
      <c r="H105" s="211">
        <v>300.6</v>
      </c>
      <c r="I105" s="212"/>
      <c r="J105" s="213">
        <f>ROUND(I105*H105,2)</f>
        <v>0</v>
      </c>
      <c r="K105" s="209" t="s">
        <v>158</v>
      </c>
      <c r="L105" s="46"/>
      <c r="M105" s="214" t="s">
        <v>19</v>
      </c>
      <c r="N105" s="215" t="s">
        <v>43</v>
      </c>
      <c r="O105" s="86"/>
      <c r="P105" s="216">
        <f>O105*H105</f>
        <v>0</v>
      </c>
      <c r="Q105" s="216">
        <v>4E-05</v>
      </c>
      <c r="R105" s="216">
        <f>Q105*H105</f>
        <v>0.012024000000000002</v>
      </c>
      <c r="S105" s="216">
        <v>0.092</v>
      </c>
      <c r="T105" s="217">
        <f>S105*H105</f>
        <v>27.6552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8" t="s">
        <v>159</v>
      </c>
      <c r="AT105" s="218" t="s">
        <v>154</v>
      </c>
      <c r="AU105" s="218" t="s">
        <v>83</v>
      </c>
      <c r="AY105" s="19" t="s">
        <v>152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9" t="s">
        <v>80</v>
      </c>
      <c r="BK105" s="219">
        <f>ROUND(I105*H105,2)</f>
        <v>0</v>
      </c>
      <c r="BL105" s="19" t="s">
        <v>159</v>
      </c>
      <c r="BM105" s="218" t="s">
        <v>797</v>
      </c>
    </row>
    <row r="106" spans="1:47" s="2" customFormat="1" ht="12">
      <c r="A106" s="40"/>
      <c r="B106" s="41"/>
      <c r="C106" s="42"/>
      <c r="D106" s="220" t="s">
        <v>161</v>
      </c>
      <c r="E106" s="42"/>
      <c r="F106" s="221" t="s">
        <v>798</v>
      </c>
      <c r="G106" s="42"/>
      <c r="H106" s="42"/>
      <c r="I106" s="222"/>
      <c r="J106" s="42"/>
      <c r="K106" s="42"/>
      <c r="L106" s="46"/>
      <c r="M106" s="223"/>
      <c r="N106" s="224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161</v>
      </c>
      <c r="AU106" s="19" t="s">
        <v>83</v>
      </c>
    </row>
    <row r="107" spans="1:51" s="15" customFormat="1" ht="12">
      <c r="A107" s="15"/>
      <c r="B107" s="249"/>
      <c r="C107" s="250"/>
      <c r="D107" s="227" t="s">
        <v>163</v>
      </c>
      <c r="E107" s="251" t="s">
        <v>19</v>
      </c>
      <c r="F107" s="252" t="s">
        <v>799</v>
      </c>
      <c r="G107" s="250"/>
      <c r="H107" s="251" t="s">
        <v>19</v>
      </c>
      <c r="I107" s="253"/>
      <c r="J107" s="250"/>
      <c r="K107" s="250"/>
      <c r="L107" s="254"/>
      <c r="M107" s="255"/>
      <c r="N107" s="256"/>
      <c r="O107" s="256"/>
      <c r="P107" s="256"/>
      <c r="Q107" s="256"/>
      <c r="R107" s="256"/>
      <c r="S107" s="256"/>
      <c r="T107" s="257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58" t="s">
        <v>163</v>
      </c>
      <c r="AU107" s="258" t="s">
        <v>83</v>
      </c>
      <c r="AV107" s="15" t="s">
        <v>80</v>
      </c>
      <c r="AW107" s="15" t="s">
        <v>33</v>
      </c>
      <c r="AX107" s="15" t="s">
        <v>72</v>
      </c>
      <c r="AY107" s="258" t="s">
        <v>152</v>
      </c>
    </row>
    <row r="108" spans="1:51" s="13" customFormat="1" ht="12">
      <c r="A108" s="13"/>
      <c r="B108" s="225"/>
      <c r="C108" s="226"/>
      <c r="D108" s="227" t="s">
        <v>163</v>
      </c>
      <c r="E108" s="228" t="s">
        <v>19</v>
      </c>
      <c r="F108" s="229" t="s">
        <v>793</v>
      </c>
      <c r="G108" s="226"/>
      <c r="H108" s="230">
        <v>282.6</v>
      </c>
      <c r="I108" s="231"/>
      <c r="J108" s="226"/>
      <c r="K108" s="226"/>
      <c r="L108" s="232"/>
      <c r="M108" s="233"/>
      <c r="N108" s="234"/>
      <c r="O108" s="234"/>
      <c r="P108" s="234"/>
      <c r="Q108" s="234"/>
      <c r="R108" s="234"/>
      <c r="S108" s="234"/>
      <c r="T108" s="23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6" t="s">
        <v>163</v>
      </c>
      <c r="AU108" s="236" t="s">
        <v>83</v>
      </c>
      <c r="AV108" s="13" t="s">
        <v>83</v>
      </c>
      <c r="AW108" s="13" t="s">
        <v>33</v>
      </c>
      <c r="AX108" s="13" t="s">
        <v>72</v>
      </c>
      <c r="AY108" s="236" t="s">
        <v>152</v>
      </c>
    </row>
    <row r="109" spans="1:51" s="13" customFormat="1" ht="12">
      <c r="A109" s="13"/>
      <c r="B109" s="225"/>
      <c r="C109" s="226"/>
      <c r="D109" s="227" t="s">
        <v>163</v>
      </c>
      <c r="E109" s="228" t="s">
        <v>19</v>
      </c>
      <c r="F109" s="229" t="s">
        <v>794</v>
      </c>
      <c r="G109" s="226"/>
      <c r="H109" s="230">
        <v>18</v>
      </c>
      <c r="I109" s="231"/>
      <c r="J109" s="226"/>
      <c r="K109" s="226"/>
      <c r="L109" s="232"/>
      <c r="M109" s="233"/>
      <c r="N109" s="234"/>
      <c r="O109" s="234"/>
      <c r="P109" s="234"/>
      <c r="Q109" s="234"/>
      <c r="R109" s="234"/>
      <c r="S109" s="234"/>
      <c r="T109" s="23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6" t="s">
        <v>163</v>
      </c>
      <c r="AU109" s="236" t="s">
        <v>83</v>
      </c>
      <c r="AV109" s="13" t="s">
        <v>83</v>
      </c>
      <c r="AW109" s="13" t="s">
        <v>33</v>
      </c>
      <c r="AX109" s="13" t="s">
        <v>72</v>
      </c>
      <c r="AY109" s="236" t="s">
        <v>152</v>
      </c>
    </row>
    <row r="110" spans="1:51" s="14" customFormat="1" ht="12">
      <c r="A110" s="14"/>
      <c r="B110" s="237"/>
      <c r="C110" s="238"/>
      <c r="D110" s="227" t="s">
        <v>163</v>
      </c>
      <c r="E110" s="239" t="s">
        <v>19</v>
      </c>
      <c r="F110" s="240" t="s">
        <v>170</v>
      </c>
      <c r="G110" s="238"/>
      <c r="H110" s="241">
        <v>300.6</v>
      </c>
      <c r="I110" s="242"/>
      <c r="J110" s="238"/>
      <c r="K110" s="238"/>
      <c r="L110" s="243"/>
      <c r="M110" s="244"/>
      <c r="N110" s="245"/>
      <c r="O110" s="245"/>
      <c r="P110" s="245"/>
      <c r="Q110" s="245"/>
      <c r="R110" s="245"/>
      <c r="S110" s="245"/>
      <c r="T110" s="246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7" t="s">
        <v>163</v>
      </c>
      <c r="AU110" s="247" t="s">
        <v>83</v>
      </c>
      <c r="AV110" s="14" t="s">
        <v>159</v>
      </c>
      <c r="AW110" s="14" t="s">
        <v>33</v>
      </c>
      <c r="AX110" s="14" t="s">
        <v>80</v>
      </c>
      <c r="AY110" s="247" t="s">
        <v>152</v>
      </c>
    </row>
    <row r="111" spans="1:65" s="2" customFormat="1" ht="24.15" customHeight="1">
      <c r="A111" s="40"/>
      <c r="B111" s="41"/>
      <c r="C111" s="207" t="s">
        <v>183</v>
      </c>
      <c r="D111" s="207" t="s">
        <v>154</v>
      </c>
      <c r="E111" s="208" t="s">
        <v>800</v>
      </c>
      <c r="F111" s="209" t="s">
        <v>801</v>
      </c>
      <c r="G111" s="210" t="s">
        <v>257</v>
      </c>
      <c r="H111" s="211">
        <v>300.6</v>
      </c>
      <c r="I111" s="212"/>
      <c r="J111" s="213">
        <f>ROUND(I111*H111,2)</f>
        <v>0</v>
      </c>
      <c r="K111" s="209" t="s">
        <v>19</v>
      </c>
      <c r="L111" s="46"/>
      <c r="M111" s="214" t="s">
        <v>19</v>
      </c>
      <c r="N111" s="215" t="s">
        <v>43</v>
      </c>
      <c r="O111" s="86"/>
      <c r="P111" s="216">
        <f>O111*H111</f>
        <v>0</v>
      </c>
      <c r="Q111" s="216">
        <v>5.754E-05</v>
      </c>
      <c r="R111" s="216">
        <f>Q111*H111</f>
        <v>0.017296524</v>
      </c>
      <c r="S111" s="216">
        <v>0.115</v>
      </c>
      <c r="T111" s="217">
        <f>S111*H111</f>
        <v>34.569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8" t="s">
        <v>159</v>
      </c>
      <c r="AT111" s="218" t="s">
        <v>154</v>
      </c>
      <c r="AU111" s="218" t="s">
        <v>83</v>
      </c>
      <c r="AY111" s="19" t="s">
        <v>152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9" t="s">
        <v>80</v>
      </c>
      <c r="BK111" s="219">
        <f>ROUND(I111*H111,2)</f>
        <v>0</v>
      </c>
      <c r="BL111" s="19" t="s">
        <v>159</v>
      </c>
      <c r="BM111" s="218" t="s">
        <v>802</v>
      </c>
    </row>
    <row r="112" spans="1:51" s="15" customFormat="1" ht="12">
      <c r="A112" s="15"/>
      <c r="B112" s="249"/>
      <c r="C112" s="250"/>
      <c r="D112" s="227" t="s">
        <v>163</v>
      </c>
      <c r="E112" s="251" t="s">
        <v>19</v>
      </c>
      <c r="F112" s="252" t="s">
        <v>803</v>
      </c>
      <c r="G112" s="250"/>
      <c r="H112" s="251" t="s">
        <v>19</v>
      </c>
      <c r="I112" s="253"/>
      <c r="J112" s="250"/>
      <c r="K112" s="250"/>
      <c r="L112" s="254"/>
      <c r="M112" s="255"/>
      <c r="N112" s="256"/>
      <c r="O112" s="256"/>
      <c r="P112" s="256"/>
      <c r="Q112" s="256"/>
      <c r="R112" s="256"/>
      <c r="S112" s="256"/>
      <c r="T112" s="257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58" t="s">
        <v>163</v>
      </c>
      <c r="AU112" s="258" t="s">
        <v>83</v>
      </c>
      <c r="AV112" s="15" t="s">
        <v>80</v>
      </c>
      <c r="AW112" s="15" t="s">
        <v>33</v>
      </c>
      <c r="AX112" s="15" t="s">
        <v>72</v>
      </c>
      <c r="AY112" s="258" t="s">
        <v>152</v>
      </c>
    </row>
    <row r="113" spans="1:51" s="13" customFormat="1" ht="12">
      <c r="A113" s="13"/>
      <c r="B113" s="225"/>
      <c r="C113" s="226"/>
      <c r="D113" s="227" t="s">
        <v>163</v>
      </c>
      <c r="E113" s="228" t="s">
        <v>19</v>
      </c>
      <c r="F113" s="229" t="s">
        <v>793</v>
      </c>
      <c r="G113" s="226"/>
      <c r="H113" s="230">
        <v>282.6</v>
      </c>
      <c r="I113" s="231"/>
      <c r="J113" s="226"/>
      <c r="K113" s="226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163</v>
      </c>
      <c r="AU113" s="236" t="s">
        <v>83</v>
      </c>
      <c r="AV113" s="13" t="s">
        <v>83</v>
      </c>
      <c r="AW113" s="13" t="s">
        <v>33</v>
      </c>
      <c r="AX113" s="13" t="s">
        <v>72</v>
      </c>
      <c r="AY113" s="236" t="s">
        <v>152</v>
      </c>
    </row>
    <row r="114" spans="1:51" s="13" customFormat="1" ht="12">
      <c r="A114" s="13"/>
      <c r="B114" s="225"/>
      <c r="C114" s="226"/>
      <c r="D114" s="227" t="s">
        <v>163</v>
      </c>
      <c r="E114" s="228" t="s">
        <v>19</v>
      </c>
      <c r="F114" s="229" t="s">
        <v>794</v>
      </c>
      <c r="G114" s="226"/>
      <c r="H114" s="230">
        <v>18</v>
      </c>
      <c r="I114" s="231"/>
      <c r="J114" s="226"/>
      <c r="K114" s="226"/>
      <c r="L114" s="232"/>
      <c r="M114" s="233"/>
      <c r="N114" s="234"/>
      <c r="O114" s="234"/>
      <c r="P114" s="234"/>
      <c r="Q114" s="234"/>
      <c r="R114" s="234"/>
      <c r="S114" s="234"/>
      <c r="T114" s="23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6" t="s">
        <v>163</v>
      </c>
      <c r="AU114" s="236" t="s">
        <v>83</v>
      </c>
      <c r="AV114" s="13" t="s">
        <v>83</v>
      </c>
      <c r="AW114" s="13" t="s">
        <v>33</v>
      </c>
      <c r="AX114" s="13" t="s">
        <v>72</v>
      </c>
      <c r="AY114" s="236" t="s">
        <v>152</v>
      </c>
    </row>
    <row r="115" spans="1:51" s="14" customFormat="1" ht="12">
      <c r="A115" s="14"/>
      <c r="B115" s="237"/>
      <c r="C115" s="238"/>
      <c r="D115" s="227" t="s">
        <v>163</v>
      </c>
      <c r="E115" s="239" t="s">
        <v>19</v>
      </c>
      <c r="F115" s="240" t="s">
        <v>170</v>
      </c>
      <c r="G115" s="238"/>
      <c r="H115" s="241">
        <v>300.6</v>
      </c>
      <c r="I115" s="242"/>
      <c r="J115" s="238"/>
      <c r="K115" s="238"/>
      <c r="L115" s="243"/>
      <c r="M115" s="244"/>
      <c r="N115" s="245"/>
      <c r="O115" s="245"/>
      <c r="P115" s="245"/>
      <c r="Q115" s="245"/>
      <c r="R115" s="245"/>
      <c r="S115" s="245"/>
      <c r="T115" s="246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7" t="s">
        <v>163</v>
      </c>
      <c r="AU115" s="247" t="s">
        <v>83</v>
      </c>
      <c r="AV115" s="14" t="s">
        <v>159</v>
      </c>
      <c r="AW115" s="14" t="s">
        <v>33</v>
      </c>
      <c r="AX115" s="14" t="s">
        <v>80</v>
      </c>
      <c r="AY115" s="247" t="s">
        <v>152</v>
      </c>
    </row>
    <row r="116" spans="1:65" s="2" customFormat="1" ht="16.5" customHeight="1">
      <c r="A116" s="40"/>
      <c r="B116" s="41"/>
      <c r="C116" s="207" t="s">
        <v>190</v>
      </c>
      <c r="D116" s="207" t="s">
        <v>154</v>
      </c>
      <c r="E116" s="208" t="s">
        <v>804</v>
      </c>
      <c r="F116" s="209" t="s">
        <v>805</v>
      </c>
      <c r="G116" s="210" t="s">
        <v>257</v>
      </c>
      <c r="H116" s="211">
        <v>13</v>
      </c>
      <c r="I116" s="212"/>
      <c r="J116" s="213">
        <f>ROUND(I116*H116,2)</f>
        <v>0</v>
      </c>
      <c r="K116" s="209" t="s">
        <v>158</v>
      </c>
      <c r="L116" s="46"/>
      <c r="M116" s="214" t="s">
        <v>19</v>
      </c>
      <c r="N116" s="215" t="s">
        <v>43</v>
      </c>
      <c r="O116" s="86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8" t="s">
        <v>159</v>
      </c>
      <c r="AT116" s="218" t="s">
        <v>154</v>
      </c>
      <c r="AU116" s="218" t="s">
        <v>83</v>
      </c>
      <c r="AY116" s="19" t="s">
        <v>152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9" t="s">
        <v>80</v>
      </c>
      <c r="BK116" s="219">
        <f>ROUND(I116*H116,2)</f>
        <v>0</v>
      </c>
      <c r="BL116" s="19" t="s">
        <v>159</v>
      </c>
      <c r="BM116" s="218" t="s">
        <v>806</v>
      </c>
    </row>
    <row r="117" spans="1:47" s="2" customFormat="1" ht="12">
      <c r="A117" s="40"/>
      <c r="B117" s="41"/>
      <c r="C117" s="42"/>
      <c r="D117" s="220" t="s">
        <v>161</v>
      </c>
      <c r="E117" s="42"/>
      <c r="F117" s="221" t="s">
        <v>807</v>
      </c>
      <c r="G117" s="42"/>
      <c r="H117" s="42"/>
      <c r="I117" s="222"/>
      <c r="J117" s="42"/>
      <c r="K117" s="42"/>
      <c r="L117" s="46"/>
      <c r="M117" s="223"/>
      <c r="N117" s="224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161</v>
      </c>
      <c r="AU117" s="19" t="s">
        <v>83</v>
      </c>
    </row>
    <row r="118" spans="1:51" s="15" customFormat="1" ht="12">
      <c r="A118" s="15"/>
      <c r="B118" s="249"/>
      <c r="C118" s="250"/>
      <c r="D118" s="227" t="s">
        <v>163</v>
      </c>
      <c r="E118" s="251" t="s">
        <v>19</v>
      </c>
      <c r="F118" s="252" t="s">
        <v>808</v>
      </c>
      <c r="G118" s="250"/>
      <c r="H118" s="251" t="s">
        <v>19</v>
      </c>
      <c r="I118" s="253"/>
      <c r="J118" s="250"/>
      <c r="K118" s="250"/>
      <c r="L118" s="254"/>
      <c r="M118" s="255"/>
      <c r="N118" s="256"/>
      <c r="O118" s="256"/>
      <c r="P118" s="256"/>
      <c r="Q118" s="256"/>
      <c r="R118" s="256"/>
      <c r="S118" s="256"/>
      <c r="T118" s="257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8" t="s">
        <v>163</v>
      </c>
      <c r="AU118" s="258" t="s">
        <v>83</v>
      </c>
      <c r="AV118" s="15" t="s">
        <v>80</v>
      </c>
      <c r="AW118" s="15" t="s">
        <v>33</v>
      </c>
      <c r="AX118" s="15" t="s">
        <v>72</v>
      </c>
      <c r="AY118" s="258" t="s">
        <v>152</v>
      </c>
    </row>
    <row r="119" spans="1:51" s="13" customFormat="1" ht="12">
      <c r="A119" s="13"/>
      <c r="B119" s="225"/>
      <c r="C119" s="226"/>
      <c r="D119" s="227" t="s">
        <v>163</v>
      </c>
      <c r="E119" s="228" t="s">
        <v>19</v>
      </c>
      <c r="F119" s="229" t="s">
        <v>809</v>
      </c>
      <c r="G119" s="226"/>
      <c r="H119" s="230">
        <v>13</v>
      </c>
      <c r="I119" s="231"/>
      <c r="J119" s="226"/>
      <c r="K119" s="226"/>
      <c r="L119" s="232"/>
      <c r="M119" s="233"/>
      <c r="N119" s="234"/>
      <c r="O119" s="234"/>
      <c r="P119" s="234"/>
      <c r="Q119" s="234"/>
      <c r="R119" s="234"/>
      <c r="S119" s="234"/>
      <c r="T119" s="23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6" t="s">
        <v>163</v>
      </c>
      <c r="AU119" s="236" t="s">
        <v>83</v>
      </c>
      <c r="AV119" s="13" t="s">
        <v>83</v>
      </c>
      <c r="AW119" s="13" t="s">
        <v>33</v>
      </c>
      <c r="AX119" s="13" t="s">
        <v>80</v>
      </c>
      <c r="AY119" s="236" t="s">
        <v>152</v>
      </c>
    </row>
    <row r="120" spans="1:65" s="2" customFormat="1" ht="24.15" customHeight="1">
      <c r="A120" s="40"/>
      <c r="B120" s="41"/>
      <c r="C120" s="207" t="s">
        <v>196</v>
      </c>
      <c r="D120" s="207" t="s">
        <v>154</v>
      </c>
      <c r="E120" s="208" t="s">
        <v>810</v>
      </c>
      <c r="F120" s="209" t="s">
        <v>811</v>
      </c>
      <c r="G120" s="210" t="s">
        <v>257</v>
      </c>
      <c r="H120" s="211">
        <v>13</v>
      </c>
      <c r="I120" s="212"/>
      <c r="J120" s="213">
        <f>ROUND(I120*H120,2)</f>
        <v>0</v>
      </c>
      <c r="K120" s="209" t="s">
        <v>158</v>
      </c>
      <c r="L120" s="46"/>
      <c r="M120" s="214" t="s">
        <v>19</v>
      </c>
      <c r="N120" s="215" t="s">
        <v>43</v>
      </c>
      <c r="O120" s="86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8" t="s">
        <v>159</v>
      </c>
      <c r="AT120" s="218" t="s">
        <v>154</v>
      </c>
      <c r="AU120" s="218" t="s">
        <v>83</v>
      </c>
      <c r="AY120" s="19" t="s">
        <v>152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9" t="s">
        <v>80</v>
      </c>
      <c r="BK120" s="219">
        <f>ROUND(I120*H120,2)</f>
        <v>0</v>
      </c>
      <c r="BL120" s="19" t="s">
        <v>159</v>
      </c>
      <c r="BM120" s="218" t="s">
        <v>812</v>
      </c>
    </row>
    <row r="121" spans="1:47" s="2" customFormat="1" ht="12">
      <c r="A121" s="40"/>
      <c r="B121" s="41"/>
      <c r="C121" s="42"/>
      <c r="D121" s="220" t="s">
        <v>161</v>
      </c>
      <c r="E121" s="42"/>
      <c r="F121" s="221" t="s">
        <v>813</v>
      </c>
      <c r="G121" s="42"/>
      <c r="H121" s="42"/>
      <c r="I121" s="222"/>
      <c r="J121" s="42"/>
      <c r="K121" s="42"/>
      <c r="L121" s="46"/>
      <c r="M121" s="223"/>
      <c r="N121" s="224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161</v>
      </c>
      <c r="AU121" s="19" t="s">
        <v>83</v>
      </c>
    </row>
    <row r="122" spans="1:51" s="15" customFormat="1" ht="12">
      <c r="A122" s="15"/>
      <c r="B122" s="249"/>
      <c r="C122" s="250"/>
      <c r="D122" s="227" t="s">
        <v>163</v>
      </c>
      <c r="E122" s="251" t="s">
        <v>19</v>
      </c>
      <c r="F122" s="252" t="s">
        <v>808</v>
      </c>
      <c r="G122" s="250"/>
      <c r="H122" s="251" t="s">
        <v>19</v>
      </c>
      <c r="I122" s="253"/>
      <c r="J122" s="250"/>
      <c r="K122" s="250"/>
      <c r="L122" s="254"/>
      <c r="M122" s="255"/>
      <c r="N122" s="256"/>
      <c r="O122" s="256"/>
      <c r="P122" s="256"/>
      <c r="Q122" s="256"/>
      <c r="R122" s="256"/>
      <c r="S122" s="256"/>
      <c r="T122" s="257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8" t="s">
        <v>163</v>
      </c>
      <c r="AU122" s="258" t="s">
        <v>83</v>
      </c>
      <c r="AV122" s="15" t="s">
        <v>80</v>
      </c>
      <c r="AW122" s="15" t="s">
        <v>33</v>
      </c>
      <c r="AX122" s="15" t="s">
        <v>72</v>
      </c>
      <c r="AY122" s="258" t="s">
        <v>152</v>
      </c>
    </row>
    <row r="123" spans="1:51" s="13" customFormat="1" ht="12">
      <c r="A123" s="13"/>
      <c r="B123" s="225"/>
      <c r="C123" s="226"/>
      <c r="D123" s="227" t="s">
        <v>163</v>
      </c>
      <c r="E123" s="228" t="s">
        <v>19</v>
      </c>
      <c r="F123" s="229" t="s">
        <v>809</v>
      </c>
      <c r="G123" s="226"/>
      <c r="H123" s="230">
        <v>13</v>
      </c>
      <c r="I123" s="231"/>
      <c r="J123" s="226"/>
      <c r="K123" s="226"/>
      <c r="L123" s="232"/>
      <c r="M123" s="233"/>
      <c r="N123" s="234"/>
      <c r="O123" s="234"/>
      <c r="P123" s="234"/>
      <c r="Q123" s="234"/>
      <c r="R123" s="234"/>
      <c r="S123" s="234"/>
      <c r="T123" s="23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6" t="s">
        <v>163</v>
      </c>
      <c r="AU123" s="236" t="s">
        <v>83</v>
      </c>
      <c r="AV123" s="13" t="s">
        <v>83</v>
      </c>
      <c r="AW123" s="13" t="s">
        <v>33</v>
      </c>
      <c r="AX123" s="13" t="s">
        <v>80</v>
      </c>
      <c r="AY123" s="236" t="s">
        <v>152</v>
      </c>
    </row>
    <row r="124" spans="1:65" s="2" customFormat="1" ht="24.15" customHeight="1">
      <c r="A124" s="40"/>
      <c r="B124" s="41"/>
      <c r="C124" s="207" t="s">
        <v>203</v>
      </c>
      <c r="D124" s="207" t="s">
        <v>154</v>
      </c>
      <c r="E124" s="208" t="s">
        <v>814</v>
      </c>
      <c r="F124" s="209" t="s">
        <v>815</v>
      </c>
      <c r="G124" s="210" t="s">
        <v>257</v>
      </c>
      <c r="H124" s="211">
        <v>13</v>
      </c>
      <c r="I124" s="212"/>
      <c r="J124" s="213">
        <f>ROUND(I124*H124,2)</f>
        <v>0</v>
      </c>
      <c r="K124" s="209" t="s">
        <v>158</v>
      </c>
      <c r="L124" s="46"/>
      <c r="M124" s="214" t="s">
        <v>19</v>
      </c>
      <c r="N124" s="215" t="s">
        <v>43</v>
      </c>
      <c r="O124" s="86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8" t="s">
        <v>159</v>
      </c>
      <c r="AT124" s="218" t="s">
        <v>154</v>
      </c>
      <c r="AU124" s="218" t="s">
        <v>83</v>
      </c>
      <c r="AY124" s="19" t="s">
        <v>152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9" t="s">
        <v>80</v>
      </c>
      <c r="BK124" s="219">
        <f>ROUND(I124*H124,2)</f>
        <v>0</v>
      </c>
      <c r="BL124" s="19" t="s">
        <v>159</v>
      </c>
      <c r="BM124" s="218" t="s">
        <v>816</v>
      </c>
    </row>
    <row r="125" spans="1:47" s="2" customFormat="1" ht="12">
      <c r="A125" s="40"/>
      <c r="B125" s="41"/>
      <c r="C125" s="42"/>
      <c r="D125" s="220" t="s">
        <v>161</v>
      </c>
      <c r="E125" s="42"/>
      <c r="F125" s="221" t="s">
        <v>817</v>
      </c>
      <c r="G125" s="42"/>
      <c r="H125" s="42"/>
      <c r="I125" s="222"/>
      <c r="J125" s="42"/>
      <c r="K125" s="42"/>
      <c r="L125" s="46"/>
      <c r="M125" s="223"/>
      <c r="N125" s="224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161</v>
      </c>
      <c r="AU125" s="19" t="s">
        <v>83</v>
      </c>
    </row>
    <row r="126" spans="1:51" s="13" customFormat="1" ht="12">
      <c r="A126" s="13"/>
      <c r="B126" s="225"/>
      <c r="C126" s="226"/>
      <c r="D126" s="227" t="s">
        <v>163</v>
      </c>
      <c r="E126" s="228" t="s">
        <v>19</v>
      </c>
      <c r="F126" s="229" t="s">
        <v>809</v>
      </c>
      <c r="G126" s="226"/>
      <c r="H126" s="230">
        <v>13</v>
      </c>
      <c r="I126" s="231"/>
      <c r="J126" s="226"/>
      <c r="K126" s="226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163</v>
      </c>
      <c r="AU126" s="236" t="s">
        <v>83</v>
      </c>
      <c r="AV126" s="13" t="s">
        <v>83</v>
      </c>
      <c r="AW126" s="13" t="s">
        <v>33</v>
      </c>
      <c r="AX126" s="13" t="s">
        <v>80</v>
      </c>
      <c r="AY126" s="236" t="s">
        <v>152</v>
      </c>
    </row>
    <row r="127" spans="1:65" s="2" customFormat="1" ht="16.5" customHeight="1">
      <c r="A127" s="40"/>
      <c r="B127" s="41"/>
      <c r="C127" s="270" t="s">
        <v>209</v>
      </c>
      <c r="D127" s="270" t="s">
        <v>322</v>
      </c>
      <c r="E127" s="271" t="s">
        <v>818</v>
      </c>
      <c r="F127" s="272" t="s">
        <v>819</v>
      </c>
      <c r="G127" s="273" t="s">
        <v>820</v>
      </c>
      <c r="H127" s="274">
        <v>0.26</v>
      </c>
      <c r="I127" s="275"/>
      <c r="J127" s="276">
        <f>ROUND(I127*H127,2)</f>
        <v>0</v>
      </c>
      <c r="K127" s="272" t="s">
        <v>158</v>
      </c>
      <c r="L127" s="277"/>
      <c r="M127" s="278" t="s">
        <v>19</v>
      </c>
      <c r="N127" s="279" t="s">
        <v>43</v>
      </c>
      <c r="O127" s="86"/>
      <c r="P127" s="216">
        <f>O127*H127</f>
        <v>0</v>
      </c>
      <c r="Q127" s="216">
        <v>0.001</v>
      </c>
      <c r="R127" s="216">
        <f>Q127*H127</f>
        <v>0.00026000000000000003</v>
      </c>
      <c r="S127" s="216">
        <v>0</v>
      </c>
      <c r="T127" s="21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8" t="s">
        <v>203</v>
      </c>
      <c r="AT127" s="218" t="s">
        <v>322</v>
      </c>
      <c r="AU127" s="218" t="s">
        <v>83</v>
      </c>
      <c r="AY127" s="19" t="s">
        <v>152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9" t="s">
        <v>80</v>
      </c>
      <c r="BK127" s="219">
        <f>ROUND(I127*H127,2)</f>
        <v>0</v>
      </c>
      <c r="BL127" s="19" t="s">
        <v>159</v>
      </c>
      <c r="BM127" s="218" t="s">
        <v>821</v>
      </c>
    </row>
    <row r="128" spans="1:47" s="2" customFormat="1" ht="12">
      <c r="A128" s="40"/>
      <c r="B128" s="41"/>
      <c r="C128" s="42"/>
      <c r="D128" s="220" t="s">
        <v>161</v>
      </c>
      <c r="E128" s="42"/>
      <c r="F128" s="221" t="s">
        <v>822</v>
      </c>
      <c r="G128" s="42"/>
      <c r="H128" s="42"/>
      <c r="I128" s="222"/>
      <c r="J128" s="42"/>
      <c r="K128" s="42"/>
      <c r="L128" s="46"/>
      <c r="M128" s="223"/>
      <c r="N128" s="224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161</v>
      </c>
      <c r="AU128" s="19" t="s">
        <v>83</v>
      </c>
    </row>
    <row r="129" spans="1:51" s="13" customFormat="1" ht="12">
      <c r="A129" s="13"/>
      <c r="B129" s="225"/>
      <c r="C129" s="226"/>
      <c r="D129" s="227" t="s">
        <v>163</v>
      </c>
      <c r="E129" s="226"/>
      <c r="F129" s="229" t="s">
        <v>823</v>
      </c>
      <c r="G129" s="226"/>
      <c r="H129" s="230">
        <v>0.26</v>
      </c>
      <c r="I129" s="231"/>
      <c r="J129" s="226"/>
      <c r="K129" s="226"/>
      <c r="L129" s="232"/>
      <c r="M129" s="233"/>
      <c r="N129" s="234"/>
      <c r="O129" s="234"/>
      <c r="P129" s="234"/>
      <c r="Q129" s="234"/>
      <c r="R129" s="234"/>
      <c r="S129" s="234"/>
      <c r="T129" s="23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6" t="s">
        <v>163</v>
      </c>
      <c r="AU129" s="236" t="s">
        <v>83</v>
      </c>
      <c r="AV129" s="13" t="s">
        <v>83</v>
      </c>
      <c r="AW129" s="13" t="s">
        <v>4</v>
      </c>
      <c r="AX129" s="13" t="s">
        <v>80</v>
      </c>
      <c r="AY129" s="236" t="s">
        <v>152</v>
      </c>
    </row>
    <row r="130" spans="1:63" s="12" customFormat="1" ht="22.8" customHeight="1">
      <c r="A130" s="12"/>
      <c r="B130" s="191"/>
      <c r="C130" s="192"/>
      <c r="D130" s="193" t="s">
        <v>71</v>
      </c>
      <c r="E130" s="205" t="s">
        <v>209</v>
      </c>
      <c r="F130" s="205" t="s">
        <v>824</v>
      </c>
      <c r="G130" s="192"/>
      <c r="H130" s="192"/>
      <c r="I130" s="195"/>
      <c r="J130" s="206">
        <f>BK130</f>
        <v>0</v>
      </c>
      <c r="K130" s="192"/>
      <c r="L130" s="197"/>
      <c r="M130" s="198"/>
      <c r="N130" s="199"/>
      <c r="O130" s="199"/>
      <c r="P130" s="200">
        <f>SUM(P131:P135)</f>
        <v>0</v>
      </c>
      <c r="Q130" s="199"/>
      <c r="R130" s="200">
        <f>SUM(R131:R135)</f>
        <v>0</v>
      </c>
      <c r="S130" s="199"/>
      <c r="T130" s="201">
        <f>SUM(T131:T135)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2" t="s">
        <v>80</v>
      </c>
      <c r="AT130" s="203" t="s">
        <v>71</v>
      </c>
      <c r="AU130" s="203" t="s">
        <v>80</v>
      </c>
      <c r="AY130" s="202" t="s">
        <v>152</v>
      </c>
      <c r="BK130" s="204">
        <f>SUM(BK131:BK135)</f>
        <v>0</v>
      </c>
    </row>
    <row r="131" spans="1:65" s="2" customFormat="1" ht="16.5" customHeight="1">
      <c r="A131" s="40"/>
      <c r="B131" s="41"/>
      <c r="C131" s="207" t="s">
        <v>214</v>
      </c>
      <c r="D131" s="207" t="s">
        <v>154</v>
      </c>
      <c r="E131" s="208" t="s">
        <v>825</v>
      </c>
      <c r="F131" s="209" t="s">
        <v>826</v>
      </c>
      <c r="G131" s="210" t="s">
        <v>157</v>
      </c>
      <c r="H131" s="211">
        <v>321.84</v>
      </c>
      <c r="I131" s="212"/>
      <c r="J131" s="213">
        <f>ROUND(I131*H131,2)</f>
        <v>0</v>
      </c>
      <c r="K131" s="209" t="s">
        <v>158</v>
      </c>
      <c r="L131" s="46"/>
      <c r="M131" s="214" t="s">
        <v>19</v>
      </c>
      <c r="N131" s="215" t="s">
        <v>43</v>
      </c>
      <c r="O131" s="86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8" t="s">
        <v>159</v>
      </c>
      <c r="AT131" s="218" t="s">
        <v>154</v>
      </c>
      <c r="AU131" s="218" t="s">
        <v>83</v>
      </c>
      <c r="AY131" s="19" t="s">
        <v>152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9" t="s">
        <v>80</v>
      </c>
      <c r="BK131" s="219">
        <f>ROUND(I131*H131,2)</f>
        <v>0</v>
      </c>
      <c r="BL131" s="19" t="s">
        <v>159</v>
      </c>
      <c r="BM131" s="218" t="s">
        <v>827</v>
      </c>
    </row>
    <row r="132" spans="1:47" s="2" customFormat="1" ht="12">
      <c r="A132" s="40"/>
      <c r="B132" s="41"/>
      <c r="C132" s="42"/>
      <c r="D132" s="220" t="s">
        <v>161</v>
      </c>
      <c r="E132" s="42"/>
      <c r="F132" s="221" t="s">
        <v>828</v>
      </c>
      <c r="G132" s="42"/>
      <c r="H132" s="42"/>
      <c r="I132" s="222"/>
      <c r="J132" s="42"/>
      <c r="K132" s="42"/>
      <c r="L132" s="46"/>
      <c r="M132" s="223"/>
      <c r="N132" s="224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161</v>
      </c>
      <c r="AU132" s="19" t="s">
        <v>83</v>
      </c>
    </row>
    <row r="133" spans="1:51" s="13" customFormat="1" ht="12">
      <c r="A133" s="13"/>
      <c r="B133" s="225"/>
      <c r="C133" s="226"/>
      <c r="D133" s="227" t="s">
        <v>163</v>
      </c>
      <c r="E133" s="228" t="s">
        <v>19</v>
      </c>
      <c r="F133" s="229" t="s">
        <v>829</v>
      </c>
      <c r="G133" s="226"/>
      <c r="H133" s="230">
        <v>285.84</v>
      </c>
      <c r="I133" s="231"/>
      <c r="J133" s="226"/>
      <c r="K133" s="226"/>
      <c r="L133" s="232"/>
      <c r="M133" s="233"/>
      <c r="N133" s="234"/>
      <c r="O133" s="234"/>
      <c r="P133" s="234"/>
      <c r="Q133" s="234"/>
      <c r="R133" s="234"/>
      <c r="S133" s="234"/>
      <c r="T133" s="23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6" t="s">
        <v>163</v>
      </c>
      <c r="AU133" s="236" t="s">
        <v>83</v>
      </c>
      <c r="AV133" s="13" t="s">
        <v>83</v>
      </c>
      <c r="AW133" s="13" t="s">
        <v>33</v>
      </c>
      <c r="AX133" s="13" t="s">
        <v>72</v>
      </c>
      <c r="AY133" s="236" t="s">
        <v>152</v>
      </c>
    </row>
    <row r="134" spans="1:51" s="13" customFormat="1" ht="12">
      <c r="A134" s="13"/>
      <c r="B134" s="225"/>
      <c r="C134" s="226"/>
      <c r="D134" s="227" t="s">
        <v>163</v>
      </c>
      <c r="E134" s="228" t="s">
        <v>19</v>
      </c>
      <c r="F134" s="229" t="s">
        <v>830</v>
      </c>
      <c r="G134" s="226"/>
      <c r="H134" s="230">
        <v>36</v>
      </c>
      <c r="I134" s="231"/>
      <c r="J134" s="226"/>
      <c r="K134" s="226"/>
      <c r="L134" s="232"/>
      <c r="M134" s="233"/>
      <c r="N134" s="234"/>
      <c r="O134" s="234"/>
      <c r="P134" s="234"/>
      <c r="Q134" s="234"/>
      <c r="R134" s="234"/>
      <c r="S134" s="234"/>
      <c r="T134" s="23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6" t="s">
        <v>163</v>
      </c>
      <c r="AU134" s="236" t="s">
        <v>83</v>
      </c>
      <c r="AV134" s="13" t="s">
        <v>83</v>
      </c>
      <c r="AW134" s="13" t="s">
        <v>33</v>
      </c>
      <c r="AX134" s="13" t="s">
        <v>72</v>
      </c>
      <c r="AY134" s="236" t="s">
        <v>152</v>
      </c>
    </row>
    <row r="135" spans="1:51" s="14" customFormat="1" ht="12">
      <c r="A135" s="14"/>
      <c r="B135" s="237"/>
      <c r="C135" s="238"/>
      <c r="D135" s="227" t="s">
        <v>163</v>
      </c>
      <c r="E135" s="239" t="s">
        <v>19</v>
      </c>
      <c r="F135" s="240" t="s">
        <v>170</v>
      </c>
      <c r="G135" s="238"/>
      <c r="H135" s="241">
        <v>321.84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7" t="s">
        <v>163</v>
      </c>
      <c r="AU135" s="247" t="s">
        <v>83</v>
      </c>
      <c r="AV135" s="14" t="s">
        <v>159</v>
      </c>
      <c r="AW135" s="14" t="s">
        <v>33</v>
      </c>
      <c r="AX135" s="14" t="s">
        <v>80</v>
      </c>
      <c r="AY135" s="247" t="s">
        <v>152</v>
      </c>
    </row>
    <row r="136" spans="1:63" s="12" customFormat="1" ht="22.8" customHeight="1">
      <c r="A136" s="12"/>
      <c r="B136" s="191"/>
      <c r="C136" s="192"/>
      <c r="D136" s="193" t="s">
        <v>71</v>
      </c>
      <c r="E136" s="205" t="s">
        <v>831</v>
      </c>
      <c r="F136" s="205" t="s">
        <v>832</v>
      </c>
      <c r="G136" s="192"/>
      <c r="H136" s="192"/>
      <c r="I136" s="195"/>
      <c r="J136" s="206">
        <f>BK136</f>
        <v>0</v>
      </c>
      <c r="K136" s="192"/>
      <c r="L136" s="197"/>
      <c r="M136" s="198"/>
      <c r="N136" s="199"/>
      <c r="O136" s="199"/>
      <c r="P136" s="200">
        <f>SUM(P137:P163)</f>
        <v>0</v>
      </c>
      <c r="Q136" s="199"/>
      <c r="R136" s="200">
        <f>SUM(R137:R163)</f>
        <v>0</v>
      </c>
      <c r="S136" s="199"/>
      <c r="T136" s="201">
        <f>SUM(T137:T163)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2" t="s">
        <v>80</v>
      </c>
      <c r="AT136" s="203" t="s">
        <v>71</v>
      </c>
      <c r="AU136" s="203" t="s">
        <v>80</v>
      </c>
      <c r="AY136" s="202" t="s">
        <v>152</v>
      </c>
      <c r="BK136" s="204">
        <f>SUM(BK137:BK163)</f>
        <v>0</v>
      </c>
    </row>
    <row r="137" spans="1:65" s="2" customFormat="1" ht="24.15" customHeight="1">
      <c r="A137" s="40"/>
      <c r="B137" s="41"/>
      <c r="C137" s="207" t="s">
        <v>220</v>
      </c>
      <c r="D137" s="207" t="s">
        <v>154</v>
      </c>
      <c r="E137" s="208" t="s">
        <v>833</v>
      </c>
      <c r="F137" s="209" t="s">
        <v>834</v>
      </c>
      <c r="G137" s="210" t="s">
        <v>311</v>
      </c>
      <c r="H137" s="211">
        <v>110.016</v>
      </c>
      <c r="I137" s="212"/>
      <c r="J137" s="213">
        <f>ROUND(I137*H137,2)</f>
        <v>0</v>
      </c>
      <c r="K137" s="209" t="s">
        <v>158</v>
      </c>
      <c r="L137" s="46"/>
      <c r="M137" s="214" t="s">
        <v>19</v>
      </c>
      <c r="N137" s="215" t="s">
        <v>43</v>
      </c>
      <c r="O137" s="86"/>
      <c r="P137" s="216">
        <f>O137*H137</f>
        <v>0</v>
      </c>
      <c r="Q137" s="216">
        <v>0</v>
      </c>
      <c r="R137" s="216">
        <f>Q137*H137</f>
        <v>0</v>
      </c>
      <c r="S137" s="216">
        <v>0</v>
      </c>
      <c r="T137" s="217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8" t="s">
        <v>159</v>
      </c>
      <c r="AT137" s="218" t="s">
        <v>154</v>
      </c>
      <c r="AU137" s="218" t="s">
        <v>83</v>
      </c>
      <c r="AY137" s="19" t="s">
        <v>152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19" t="s">
        <v>80</v>
      </c>
      <c r="BK137" s="219">
        <f>ROUND(I137*H137,2)</f>
        <v>0</v>
      </c>
      <c r="BL137" s="19" t="s">
        <v>159</v>
      </c>
      <c r="BM137" s="218" t="s">
        <v>835</v>
      </c>
    </row>
    <row r="138" spans="1:47" s="2" customFormat="1" ht="12">
      <c r="A138" s="40"/>
      <c r="B138" s="41"/>
      <c r="C138" s="42"/>
      <c r="D138" s="220" t="s">
        <v>161</v>
      </c>
      <c r="E138" s="42"/>
      <c r="F138" s="221" t="s">
        <v>836</v>
      </c>
      <c r="G138" s="42"/>
      <c r="H138" s="42"/>
      <c r="I138" s="222"/>
      <c r="J138" s="42"/>
      <c r="K138" s="42"/>
      <c r="L138" s="46"/>
      <c r="M138" s="223"/>
      <c r="N138" s="224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161</v>
      </c>
      <c r="AU138" s="19" t="s">
        <v>83</v>
      </c>
    </row>
    <row r="139" spans="1:51" s="13" customFormat="1" ht="12">
      <c r="A139" s="13"/>
      <c r="B139" s="225"/>
      <c r="C139" s="226"/>
      <c r="D139" s="227" t="s">
        <v>163</v>
      </c>
      <c r="E139" s="228" t="s">
        <v>19</v>
      </c>
      <c r="F139" s="229" t="s">
        <v>837</v>
      </c>
      <c r="G139" s="226"/>
      <c r="H139" s="230">
        <v>47.792</v>
      </c>
      <c r="I139" s="231"/>
      <c r="J139" s="226"/>
      <c r="K139" s="226"/>
      <c r="L139" s="232"/>
      <c r="M139" s="233"/>
      <c r="N139" s="234"/>
      <c r="O139" s="234"/>
      <c r="P139" s="234"/>
      <c r="Q139" s="234"/>
      <c r="R139" s="234"/>
      <c r="S139" s="234"/>
      <c r="T139" s="23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6" t="s">
        <v>163</v>
      </c>
      <c r="AU139" s="236" t="s">
        <v>83</v>
      </c>
      <c r="AV139" s="13" t="s">
        <v>83</v>
      </c>
      <c r="AW139" s="13" t="s">
        <v>33</v>
      </c>
      <c r="AX139" s="13" t="s">
        <v>72</v>
      </c>
      <c r="AY139" s="236" t="s">
        <v>152</v>
      </c>
    </row>
    <row r="140" spans="1:51" s="13" customFormat="1" ht="12">
      <c r="A140" s="13"/>
      <c r="B140" s="225"/>
      <c r="C140" s="226"/>
      <c r="D140" s="227" t="s">
        <v>163</v>
      </c>
      <c r="E140" s="228" t="s">
        <v>19</v>
      </c>
      <c r="F140" s="229" t="s">
        <v>838</v>
      </c>
      <c r="G140" s="226"/>
      <c r="H140" s="230">
        <v>62.224</v>
      </c>
      <c r="I140" s="231"/>
      <c r="J140" s="226"/>
      <c r="K140" s="226"/>
      <c r="L140" s="232"/>
      <c r="M140" s="233"/>
      <c r="N140" s="234"/>
      <c r="O140" s="234"/>
      <c r="P140" s="234"/>
      <c r="Q140" s="234"/>
      <c r="R140" s="234"/>
      <c r="S140" s="234"/>
      <c r="T140" s="23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6" t="s">
        <v>163</v>
      </c>
      <c r="AU140" s="236" t="s">
        <v>83</v>
      </c>
      <c r="AV140" s="13" t="s">
        <v>83</v>
      </c>
      <c r="AW140" s="13" t="s">
        <v>33</v>
      </c>
      <c r="AX140" s="13" t="s">
        <v>72</v>
      </c>
      <c r="AY140" s="236" t="s">
        <v>152</v>
      </c>
    </row>
    <row r="141" spans="1:51" s="14" customFormat="1" ht="12">
      <c r="A141" s="14"/>
      <c r="B141" s="237"/>
      <c r="C141" s="238"/>
      <c r="D141" s="227" t="s">
        <v>163</v>
      </c>
      <c r="E141" s="239" t="s">
        <v>19</v>
      </c>
      <c r="F141" s="240" t="s">
        <v>170</v>
      </c>
      <c r="G141" s="238"/>
      <c r="H141" s="241">
        <v>110.016</v>
      </c>
      <c r="I141" s="242"/>
      <c r="J141" s="238"/>
      <c r="K141" s="238"/>
      <c r="L141" s="243"/>
      <c r="M141" s="244"/>
      <c r="N141" s="245"/>
      <c r="O141" s="245"/>
      <c r="P141" s="245"/>
      <c r="Q141" s="245"/>
      <c r="R141" s="245"/>
      <c r="S141" s="245"/>
      <c r="T141" s="24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7" t="s">
        <v>163</v>
      </c>
      <c r="AU141" s="247" t="s">
        <v>83</v>
      </c>
      <c r="AV141" s="14" t="s">
        <v>159</v>
      </c>
      <c r="AW141" s="14" t="s">
        <v>33</v>
      </c>
      <c r="AX141" s="14" t="s">
        <v>80</v>
      </c>
      <c r="AY141" s="247" t="s">
        <v>152</v>
      </c>
    </row>
    <row r="142" spans="1:65" s="2" customFormat="1" ht="24.15" customHeight="1">
      <c r="A142" s="40"/>
      <c r="B142" s="41"/>
      <c r="C142" s="207" t="s">
        <v>225</v>
      </c>
      <c r="D142" s="207" t="s">
        <v>154</v>
      </c>
      <c r="E142" s="208" t="s">
        <v>839</v>
      </c>
      <c r="F142" s="209" t="s">
        <v>840</v>
      </c>
      <c r="G142" s="210" t="s">
        <v>311</v>
      </c>
      <c r="H142" s="211">
        <v>1320.192</v>
      </c>
      <c r="I142" s="212"/>
      <c r="J142" s="213">
        <f>ROUND(I142*H142,2)</f>
        <v>0</v>
      </c>
      <c r="K142" s="209" t="s">
        <v>158</v>
      </c>
      <c r="L142" s="46"/>
      <c r="M142" s="214" t="s">
        <v>19</v>
      </c>
      <c r="N142" s="215" t="s">
        <v>43</v>
      </c>
      <c r="O142" s="86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8" t="s">
        <v>159</v>
      </c>
      <c r="AT142" s="218" t="s">
        <v>154</v>
      </c>
      <c r="AU142" s="218" t="s">
        <v>83</v>
      </c>
      <c r="AY142" s="19" t="s">
        <v>152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9" t="s">
        <v>80</v>
      </c>
      <c r="BK142" s="219">
        <f>ROUND(I142*H142,2)</f>
        <v>0</v>
      </c>
      <c r="BL142" s="19" t="s">
        <v>159</v>
      </c>
      <c r="BM142" s="218" t="s">
        <v>841</v>
      </c>
    </row>
    <row r="143" spans="1:47" s="2" customFormat="1" ht="12">
      <c r="A143" s="40"/>
      <c r="B143" s="41"/>
      <c r="C143" s="42"/>
      <c r="D143" s="220" t="s">
        <v>161</v>
      </c>
      <c r="E143" s="42"/>
      <c r="F143" s="221" t="s">
        <v>842</v>
      </c>
      <c r="G143" s="42"/>
      <c r="H143" s="42"/>
      <c r="I143" s="222"/>
      <c r="J143" s="42"/>
      <c r="K143" s="42"/>
      <c r="L143" s="46"/>
      <c r="M143" s="223"/>
      <c r="N143" s="224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161</v>
      </c>
      <c r="AU143" s="19" t="s">
        <v>83</v>
      </c>
    </row>
    <row r="144" spans="1:51" s="13" customFormat="1" ht="12">
      <c r="A144" s="13"/>
      <c r="B144" s="225"/>
      <c r="C144" s="226"/>
      <c r="D144" s="227" t="s">
        <v>163</v>
      </c>
      <c r="E144" s="226"/>
      <c r="F144" s="229" t="s">
        <v>843</v>
      </c>
      <c r="G144" s="226"/>
      <c r="H144" s="230">
        <v>1320.192</v>
      </c>
      <c r="I144" s="231"/>
      <c r="J144" s="226"/>
      <c r="K144" s="226"/>
      <c r="L144" s="232"/>
      <c r="M144" s="233"/>
      <c r="N144" s="234"/>
      <c r="O144" s="234"/>
      <c r="P144" s="234"/>
      <c r="Q144" s="234"/>
      <c r="R144" s="234"/>
      <c r="S144" s="234"/>
      <c r="T144" s="23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6" t="s">
        <v>163</v>
      </c>
      <c r="AU144" s="236" t="s">
        <v>83</v>
      </c>
      <c r="AV144" s="13" t="s">
        <v>83</v>
      </c>
      <c r="AW144" s="13" t="s">
        <v>4</v>
      </c>
      <c r="AX144" s="13" t="s">
        <v>80</v>
      </c>
      <c r="AY144" s="236" t="s">
        <v>152</v>
      </c>
    </row>
    <row r="145" spans="1:65" s="2" customFormat="1" ht="24.15" customHeight="1">
      <c r="A145" s="40"/>
      <c r="B145" s="41"/>
      <c r="C145" s="207" t="s">
        <v>231</v>
      </c>
      <c r="D145" s="207" t="s">
        <v>154</v>
      </c>
      <c r="E145" s="208" t="s">
        <v>844</v>
      </c>
      <c r="F145" s="209" t="s">
        <v>845</v>
      </c>
      <c r="G145" s="210" t="s">
        <v>311</v>
      </c>
      <c r="H145" s="211">
        <v>119.692</v>
      </c>
      <c r="I145" s="212"/>
      <c r="J145" s="213">
        <f>ROUND(I145*H145,2)</f>
        <v>0</v>
      </c>
      <c r="K145" s="209" t="s">
        <v>158</v>
      </c>
      <c r="L145" s="46"/>
      <c r="M145" s="214" t="s">
        <v>19</v>
      </c>
      <c r="N145" s="215" t="s">
        <v>43</v>
      </c>
      <c r="O145" s="86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8" t="s">
        <v>159</v>
      </c>
      <c r="AT145" s="218" t="s">
        <v>154</v>
      </c>
      <c r="AU145" s="218" t="s">
        <v>83</v>
      </c>
      <c r="AY145" s="19" t="s">
        <v>152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9" t="s">
        <v>80</v>
      </c>
      <c r="BK145" s="219">
        <f>ROUND(I145*H145,2)</f>
        <v>0</v>
      </c>
      <c r="BL145" s="19" t="s">
        <v>159</v>
      </c>
      <c r="BM145" s="218" t="s">
        <v>846</v>
      </c>
    </row>
    <row r="146" spans="1:47" s="2" customFormat="1" ht="12">
      <c r="A146" s="40"/>
      <c r="B146" s="41"/>
      <c r="C146" s="42"/>
      <c r="D146" s="220" t="s">
        <v>161</v>
      </c>
      <c r="E146" s="42"/>
      <c r="F146" s="221" t="s">
        <v>847</v>
      </c>
      <c r="G146" s="42"/>
      <c r="H146" s="42"/>
      <c r="I146" s="222"/>
      <c r="J146" s="42"/>
      <c r="K146" s="42"/>
      <c r="L146" s="46"/>
      <c r="M146" s="223"/>
      <c r="N146" s="224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161</v>
      </c>
      <c r="AU146" s="19" t="s">
        <v>83</v>
      </c>
    </row>
    <row r="147" spans="1:51" s="13" customFormat="1" ht="12">
      <c r="A147" s="13"/>
      <c r="B147" s="225"/>
      <c r="C147" s="226"/>
      <c r="D147" s="227" t="s">
        <v>163</v>
      </c>
      <c r="E147" s="228" t="s">
        <v>19</v>
      </c>
      <c r="F147" s="229" t="s">
        <v>848</v>
      </c>
      <c r="G147" s="226"/>
      <c r="H147" s="230">
        <v>53.56</v>
      </c>
      <c r="I147" s="231"/>
      <c r="J147" s="226"/>
      <c r="K147" s="226"/>
      <c r="L147" s="232"/>
      <c r="M147" s="233"/>
      <c r="N147" s="234"/>
      <c r="O147" s="234"/>
      <c r="P147" s="234"/>
      <c r="Q147" s="234"/>
      <c r="R147" s="234"/>
      <c r="S147" s="234"/>
      <c r="T147" s="23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6" t="s">
        <v>163</v>
      </c>
      <c r="AU147" s="236" t="s">
        <v>83</v>
      </c>
      <c r="AV147" s="13" t="s">
        <v>83</v>
      </c>
      <c r="AW147" s="13" t="s">
        <v>33</v>
      </c>
      <c r="AX147" s="13" t="s">
        <v>72</v>
      </c>
      <c r="AY147" s="236" t="s">
        <v>152</v>
      </c>
    </row>
    <row r="148" spans="1:51" s="13" customFormat="1" ht="12">
      <c r="A148" s="13"/>
      <c r="B148" s="225"/>
      <c r="C148" s="226"/>
      <c r="D148" s="227" t="s">
        <v>163</v>
      </c>
      <c r="E148" s="228" t="s">
        <v>19</v>
      </c>
      <c r="F148" s="229" t="s">
        <v>849</v>
      </c>
      <c r="G148" s="226"/>
      <c r="H148" s="230">
        <v>66.132</v>
      </c>
      <c r="I148" s="231"/>
      <c r="J148" s="226"/>
      <c r="K148" s="226"/>
      <c r="L148" s="232"/>
      <c r="M148" s="233"/>
      <c r="N148" s="234"/>
      <c r="O148" s="234"/>
      <c r="P148" s="234"/>
      <c r="Q148" s="234"/>
      <c r="R148" s="234"/>
      <c r="S148" s="234"/>
      <c r="T148" s="23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6" t="s">
        <v>163</v>
      </c>
      <c r="AU148" s="236" t="s">
        <v>83</v>
      </c>
      <c r="AV148" s="13" t="s">
        <v>83</v>
      </c>
      <c r="AW148" s="13" t="s">
        <v>33</v>
      </c>
      <c r="AX148" s="13" t="s">
        <v>72</v>
      </c>
      <c r="AY148" s="236" t="s">
        <v>152</v>
      </c>
    </row>
    <row r="149" spans="1:51" s="14" customFormat="1" ht="12">
      <c r="A149" s="14"/>
      <c r="B149" s="237"/>
      <c r="C149" s="238"/>
      <c r="D149" s="227" t="s">
        <v>163</v>
      </c>
      <c r="E149" s="239" t="s">
        <v>19</v>
      </c>
      <c r="F149" s="240" t="s">
        <v>170</v>
      </c>
      <c r="G149" s="238"/>
      <c r="H149" s="241">
        <v>119.692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7" t="s">
        <v>163</v>
      </c>
      <c r="AU149" s="247" t="s">
        <v>83</v>
      </c>
      <c r="AV149" s="14" t="s">
        <v>159</v>
      </c>
      <c r="AW149" s="14" t="s">
        <v>33</v>
      </c>
      <c r="AX149" s="14" t="s">
        <v>80</v>
      </c>
      <c r="AY149" s="247" t="s">
        <v>152</v>
      </c>
    </row>
    <row r="150" spans="1:65" s="2" customFormat="1" ht="24.15" customHeight="1">
      <c r="A150" s="40"/>
      <c r="B150" s="41"/>
      <c r="C150" s="207" t="s">
        <v>237</v>
      </c>
      <c r="D150" s="207" t="s">
        <v>154</v>
      </c>
      <c r="E150" s="208" t="s">
        <v>850</v>
      </c>
      <c r="F150" s="209" t="s">
        <v>840</v>
      </c>
      <c r="G150" s="210" t="s">
        <v>311</v>
      </c>
      <c r="H150" s="211">
        <v>1436.304</v>
      </c>
      <c r="I150" s="212"/>
      <c r="J150" s="213">
        <f>ROUND(I150*H150,2)</f>
        <v>0</v>
      </c>
      <c r="K150" s="209" t="s">
        <v>158</v>
      </c>
      <c r="L150" s="46"/>
      <c r="M150" s="214" t="s">
        <v>19</v>
      </c>
      <c r="N150" s="215" t="s">
        <v>43</v>
      </c>
      <c r="O150" s="86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8" t="s">
        <v>159</v>
      </c>
      <c r="AT150" s="218" t="s">
        <v>154</v>
      </c>
      <c r="AU150" s="218" t="s">
        <v>83</v>
      </c>
      <c r="AY150" s="19" t="s">
        <v>152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9" t="s">
        <v>80</v>
      </c>
      <c r="BK150" s="219">
        <f>ROUND(I150*H150,2)</f>
        <v>0</v>
      </c>
      <c r="BL150" s="19" t="s">
        <v>159</v>
      </c>
      <c r="BM150" s="218" t="s">
        <v>851</v>
      </c>
    </row>
    <row r="151" spans="1:47" s="2" customFormat="1" ht="12">
      <c r="A151" s="40"/>
      <c r="B151" s="41"/>
      <c r="C151" s="42"/>
      <c r="D151" s="220" t="s">
        <v>161</v>
      </c>
      <c r="E151" s="42"/>
      <c r="F151" s="221" t="s">
        <v>852</v>
      </c>
      <c r="G151" s="42"/>
      <c r="H151" s="42"/>
      <c r="I151" s="222"/>
      <c r="J151" s="42"/>
      <c r="K151" s="42"/>
      <c r="L151" s="46"/>
      <c r="M151" s="223"/>
      <c r="N151" s="224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161</v>
      </c>
      <c r="AU151" s="19" t="s">
        <v>83</v>
      </c>
    </row>
    <row r="152" spans="1:51" s="13" customFormat="1" ht="12">
      <c r="A152" s="13"/>
      <c r="B152" s="225"/>
      <c r="C152" s="226"/>
      <c r="D152" s="227" t="s">
        <v>163</v>
      </c>
      <c r="E152" s="226"/>
      <c r="F152" s="229" t="s">
        <v>853</v>
      </c>
      <c r="G152" s="226"/>
      <c r="H152" s="230">
        <v>1436.304</v>
      </c>
      <c r="I152" s="231"/>
      <c r="J152" s="226"/>
      <c r="K152" s="226"/>
      <c r="L152" s="232"/>
      <c r="M152" s="233"/>
      <c r="N152" s="234"/>
      <c r="O152" s="234"/>
      <c r="P152" s="234"/>
      <c r="Q152" s="234"/>
      <c r="R152" s="234"/>
      <c r="S152" s="234"/>
      <c r="T152" s="23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6" t="s">
        <v>163</v>
      </c>
      <c r="AU152" s="236" t="s">
        <v>83</v>
      </c>
      <c r="AV152" s="13" t="s">
        <v>83</v>
      </c>
      <c r="AW152" s="13" t="s">
        <v>4</v>
      </c>
      <c r="AX152" s="13" t="s">
        <v>80</v>
      </c>
      <c r="AY152" s="236" t="s">
        <v>152</v>
      </c>
    </row>
    <row r="153" spans="1:65" s="2" customFormat="1" ht="24.15" customHeight="1">
      <c r="A153" s="40"/>
      <c r="B153" s="41"/>
      <c r="C153" s="207" t="s">
        <v>8</v>
      </c>
      <c r="D153" s="207" t="s">
        <v>154</v>
      </c>
      <c r="E153" s="208" t="s">
        <v>854</v>
      </c>
      <c r="F153" s="209" t="s">
        <v>855</v>
      </c>
      <c r="G153" s="210" t="s">
        <v>311</v>
      </c>
      <c r="H153" s="211">
        <v>53.56</v>
      </c>
      <c r="I153" s="212"/>
      <c r="J153" s="213">
        <f>ROUND(I153*H153,2)</f>
        <v>0</v>
      </c>
      <c r="K153" s="209" t="s">
        <v>158</v>
      </c>
      <c r="L153" s="46"/>
      <c r="M153" s="214" t="s">
        <v>19</v>
      </c>
      <c r="N153" s="215" t="s">
        <v>43</v>
      </c>
      <c r="O153" s="86"/>
      <c r="P153" s="216">
        <f>O153*H153</f>
        <v>0</v>
      </c>
      <c r="Q153" s="216">
        <v>0</v>
      </c>
      <c r="R153" s="216">
        <f>Q153*H153</f>
        <v>0</v>
      </c>
      <c r="S153" s="216">
        <v>0</v>
      </c>
      <c r="T153" s="217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8" t="s">
        <v>159</v>
      </c>
      <c r="AT153" s="218" t="s">
        <v>154</v>
      </c>
      <c r="AU153" s="218" t="s">
        <v>83</v>
      </c>
      <c r="AY153" s="19" t="s">
        <v>152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19" t="s">
        <v>80</v>
      </c>
      <c r="BK153" s="219">
        <f>ROUND(I153*H153,2)</f>
        <v>0</v>
      </c>
      <c r="BL153" s="19" t="s">
        <v>159</v>
      </c>
      <c r="BM153" s="218" t="s">
        <v>856</v>
      </c>
    </row>
    <row r="154" spans="1:47" s="2" customFormat="1" ht="12">
      <c r="A154" s="40"/>
      <c r="B154" s="41"/>
      <c r="C154" s="42"/>
      <c r="D154" s="220" t="s">
        <v>161</v>
      </c>
      <c r="E154" s="42"/>
      <c r="F154" s="221" t="s">
        <v>857</v>
      </c>
      <c r="G154" s="42"/>
      <c r="H154" s="42"/>
      <c r="I154" s="222"/>
      <c r="J154" s="42"/>
      <c r="K154" s="42"/>
      <c r="L154" s="46"/>
      <c r="M154" s="223"/>
      <c r="N154" s="224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161</v>
      </c>
      <c r="AU154" s="19" t="s">
        <v>83</v>
      </c>
    </row>
    <row r="155" spans="1:51" s="13" customFormat="1" ht="12">
      <c r="A155" s="13"/>
      <c r="B155" s="225"/>
      <c r="C155" s="226"/>
      <c r="D155" s="227" t="s">
        <v>163</v>
      </c>
      <c r="E155" s="228" t="s">
        <v>19</v>
      </c>
      <c r="F155" s="229" t="s">
        <v>848</v>
      </c>
      <c r="G155" s="226"/>
      <c r="H155" s="230">
        <v>53.56</v>
      </c>
      <c r="I155" s="231"/>
      <c r="J155" s="226"/>
      <c r="K155" s="226"/>
      <c r="L155" s="232"/>
      <c r="M155" s="233"/>
      <c r="N155" s="234"/>
      <c r="O155" s="234"/>
      <c r="P155" s="234"/>
      <c r="Q155" s="234"/>
      <c r="R155" s="234"/>
      <c r="S155" s="234"/>
      <c r="T155" s="23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6" t="s">
        <v>163</v>
      </c>
      <c r="AU155" s="236" t="s">
        <v>83</v>
      </c>
      <c r="AV155" s="13" t="s">
        <v>83</v>
      </c>
      <c r="AW155" s="13" t="s">
        <v>33</v>
      </c>
      <c r="AX155" s="13" t="s">
        <v>80</v>
      </c>
      <c r="AY155" s="236" t="s">
        <v>152</v>
      </c>
    </row>
    <row r="156" spans="1:65" s="2" customFormat="1" ht="24.15" customHeight="1">
      <c r="A156" s="40"/>
      <c r="B156" s="41"/>
      <c r="C156" s="207" t="s">
        <v>254</v>
      </c>
      <c r="D156" s="207" t="s">
        <v>154</v>
      </c>
      <c r="E156" s="208" t="s">
        <v>858</v>
      </c>
      <c r="F156" s="209" t="s">
        <v>859</v>
      </c>
      <c r="G156" s="210" t="s">
        <v>311</v>
      </c>
      <c r="H156" s="211">
        <v>128.356</v>
      </c>
      <c r="I156" s="212"/>
      <c r="J156" s="213">
        <f>ROUND(I156*H156,2)</f>
        <v>0</v>
      </c>
      <c r="K156" s="209" t="s">
        <v>158</v>
      </c>
      <c r="L156" s="46"/>
      <c r="M156" s="214" t="s">
        <v>19</v>
      </c>
      <c r="N156" s="215" t="s">
        <v>43</v>
      </c>
      <c r="O156" s="86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8" t="s">
        <v>159</v>
      </c>
      <c r="AT156" s="218" t="s">
        <v>154</v>
      </c>
      <c r="AU156" s="218" t="s">
        <v>83</v>
      </c>
      <c r="AY156" s="19" t="s">
        <v>152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9" t="s">
        <v>80</v>
      </c>
      <c r="BK156" s="219">
        <f>ROUND(I156*H156,2)</f>
        <v>0</v>
      </c>
      <c r="BL156" s="19" t="s">
        <v>159</v>
      </c>
      <c r="BM156" s="218" t="s">
        <v>860</v>
      </c>
    </row>
    <row r="157" spans="1:47" s="2" customFormat="1" ht="12">
      <c r="A157" s="40"/>
      <c r="B157" s="41"/>
      <c r="C157" s="42"/>
      <c r="D157" s="220" t="s">
        <v>161</v>
      </c>
      <c r="E157" s="42"/>
      <c r="F157" s="221" t="s">
        <v>861</v>
      </c>
      <c r="G157" s="42"/>
      <c r="H157" s="42"/>
      <c r="I157" s="222"/>
      <c r="J157" s="42"/>
      <c r="K157" s="42"/>
      <c r="L157" s="46"/>
      <c r="M157" s="223"/>
      <c r="N157" s="224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161</v>
      </c>
      <c r="AU157" s="19" t="s">
        <v>83</v>
      </c>
    </row>
    <row r="158" spans="1:51" s="13" customFormat="1" ht="12">
      <c r="A158" s="13"/>
      <c r="B158" s="225"/>
      <c r="C158" s="226"/>
      <c r="D158" s="227" t="s">
        <v>163</v>
      </c>
      <c r="E158" s="228" t="s">
        <v>19</v>
      </c>
      <c r="F158" s="229" t="s">
        <v>838</v>
      </c>
      <c r="G158" s="226"/>
      <c r="H158" s="230">
        <v>62.224</v>
      </c>
      <c r="I158" s="231"/>
      <c r="J158" s="226"/>
      <c r="K158" s="226"/>
      <c r="L158" s="232"/>
      <c r="M158" s="233"/>
      <c r="N158" s="234"/>
      <c r="O158" s="234"/>
      <c r="P158" s="234"/>
      <c r="Q158" s="234"/>
      <c r="R158" s="234"/>
      <c r="S158" s="234"/>
      <c r="T158" s="23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6" t="s">
        <v>163</v>
      </c>
      <c r="AU158" s="236" t="s">
        <v>83</v>
      </c>
      <c r="AV158" s="13" t="s">
        <v>83</v>
      </c>
      <c r="AW158" s="13" t="s">
        <v>33</v>
      </c>
      <c r="AX158" s="13" t="s">
        <v>72</v>
      </c>
      <c r="AY158" s="236" t="s">
        <v>152</v>
      </c>
    </row>
    <row r="159" spans="1:51" s="13" customFormat="1" ht="12">
      <c r="A159" s="13"/>
      <c r="B159" s="225"/>
      <c r="C159" s="226"/>
      <c r="D159" s="227" t="s">
        <v>163</v>
      </c>
      <c r="E159" s="228" t="s">
        <v>19</v>
      </c>
      <c r="F159" s="229" t="s">
        <v>849</v>
      </c>
      <c r="G159" s="226"/>
      <c r="H159" s="230">
        <v>66.132</v>
      </c>
      <c r="I159" s="231"/>
      <c r="J159" s="226"/>
      <c r="K159" s="226"/>
      <c r="L159" s="232"/>
      <c r="M159" s="233"/>
      <c r="N159" s="234"/>
      <c r="O159" s="234"/>
      <c r="P159" s="234"/>
      <c r="Q159" s="234"/>
      <c r="R159" s="234"/>
      <c r="S159" s="234"/>
      <c r="T159" s="23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6" t="s">
        <v>163</v>
      </c>
      <c r="AU159" s="236" t="s">
        <v>83</v>
      </c>
      <c r="AV159" s="13" t="s">
        <v>83</v>
      </c>
      <c r="AW159" s="13" t="s">
        <v>33</v>
      </c>
      <c r="AX159" s="13" t="s">
        <v>72</v>
      </c>
      <c r="AY159" s="236" t="s">
        <v>152</v>
      </c>
    </row>
    <row r="160" spans="1:51" s="14" customFormat="1" ht="12">
      <c r="A160" s="14"/>
      <c r="B160" s="237"/>
      <c r="C160" s="238"/>
      <c r="D160" s="227" t="s">
        <v>163</v>
      </c>
      <c r="E160" s="239" t="s">
        <v>19</v>
      </c>
      <c r="F160" s="240" t="s">
        <v>170</v>
      </c>
      <c r="G160" s="238"/>
      <c r="H160" s="241">
        <v>128.356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7" t="s">
        <v>163</v>
      </c>
      <c r="AU160" s="247" t="s">
        <v>83</v>
      </c>
      <c r="AV160" s="14" t="s">
        <v>159</v>
      </c>
      <c r="AW160" s="14" t="s">
        <v>33</v>
      </c>
      <c r="AX160" s="14" t="s">
        <v>80</v>
      </c>
      <c r="AY160" s="247" t="s">
        <v>152</v>
      </c>
    </row>
    <row r="161" spans="1:65" s="2" customFormat="1" ht="24.15" customHeight="1">
      <c r="A161" s="40"/>
      <c r="B161" s="41"/>
      <c r="C161" s="207" t="s">
        <v>261</v>
      </c>
      <c r="D161" s="207" t="s">
        <v>154</v>
      </c>
      <c r="E161" s="208" t="s">
        <v>862</v>
      </c>
      <c r="F161" s="209" t="s">
        <v>863</v>
      </c>
      <c r="G161" s="210" t="s">
        <v>311</v>
      </c>
      <c r="H161" s="211">
        <v>47.792</v>
      </c>
      <c r="I161" s="212"/>
      <c r="J161" s="213">
        <f>ROUND(I161*H161,2)</f>
        <v>0</v>
      </c>
      <c r="K161" s="209" t="s">
        <v>158</v>
      </c>
      <c r="L161" s="46"/>
      <c r="M161" s="214" t="s">
        <v>19</v>
      </c>
      <c r="N161" s="215" t="s">
        <v>43</v>
      </c>
      <c r="O161" s="86"/>
      <c r="P161" s="216">
        <f>O161*H161</f>
        <v>0</v>
      </c>
      <c r="Q161" s="216">
        <v>0</v>
      </c>
      <c r="R161" s="216">
        <f>Q161*H161</f>
        <v>0</v>
      </c>
      <c r="S161" s="216">
        <v>0</v>
      </c>
      <c r="T161" s="217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8" t="s">
        <v>159</v>
      </c>
      <c r="AT161" s="218" t="s">
        <v>154</v>
      </c>
      <c r="AU161" s="218" t="s">
        <v>83</v>
      </c>
      <c r="AY161" s="19" t="s">
        <v>152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9" t="s">
        <v>80</v>
      </c>
      <c r="BK161" s="219">
        <f>ROUND(I161*H161,2)</f>
        <v>0</v>
      </c>
      <c r="BL161" s="19" t="s">
        <v>159</v>
      </c>
      <c r="BM161" s="218" t="s">
        <v>864</v>
      </c>
    </row>
    <row r="162" spans="1:47" s="2" customFormat="1" ht="12">
      <c r="A162" s="40"/>
      <c r="B162" s="41"/>
      <c r="C162" s="42"/>
      <c r="D162" s="220" t="s">
        <v>161</v>
      </c>
      <c r="E162" s="42"/>
      <c r="F162" s="221" t="s">
        <v>865</v>
      </c>
      <c r="G162" s="42"/>
      <c r="H162" s="42"/>
      <c r="I162" s="222"/>
      <c r="J162" s="42"/>
      <c r="K162" s="42"/>
      <c r="L162" s="46"/>
      <c r="M162" s="223"/>
      <c r="N162" s="224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161</v>
      </c>
      <c r="AU162" s="19" t="s">
        <v>83</v>
      </c>
    </row>
    <row r="163" spans="1:51" s="13" customFormat="1" ht="12">
      <c r="A163" s="13"/>
      <c r="B163" s="225"/>
      <c r="C163" s="226"/>
      <c r="D163" s="227" t="s">
        <v>163</v>
      </c>
      <c r="E163" s="228" t="s">
        <v>19</v>
      </c>
      <c r="F163" s="229" t="s">
        <v>837</v>
      </c>
      <c r="G163" s="226"/>
      <c r="H163" s="230">
        <v>47.792</v>
      </c>
      <c r="I163" s="231"/>
      <c r="J163" s="226"/>
      <c r="K163" s="226"/>
      <c r="L163" s="232"/>
      <c r="M163" s="233"/>
      <c r="N163" s="234"/>
      <c r="O163" s="234"/>
      <c r="P163" s="234"/>
      <c r="Q163" s="234"/>
      <c r="R163" s="234"/>
      <c r="S163" s="234"/>
      <c r="T163" s="23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6" t="s">
        <v>163</v>
      </c>
      <c r="AU163" s="236" t="s">
        <v>83</v>
      </c>
      <c r="AV163" s="13" t="s">
        <v>83</v>
      </c>
      <c r="AW163" s="13" t="s">
        <v>33</v>
      </c>
      <c r="AX163" s="13" t="s">
        <v>80</v>
      </c>
      <c r="AY163" s="236" t="s">
        <v>152</v>
      </c>
    </row>
    <row r="164" spans="1:63" s="12" customFormat="1" ht="22.8" customHeight="1">
      <c r="A164" s="12"/>
      <c r="B164" s="191"/>
      <c r="C164" s="192"/>
      <c r="D164" s="193" t="s">
        <v>71</v>
      </c>
      <c r="E164" s="205" t="s">
        <v>486</v>
      </c>
      <c r="F164" s="205" t="s">
        <v>487</v>
      </c>
      <c r="G164" s="192"/>
      <c r="H164" s="192"/>
      <c r="I164" s="195"/>
      <c r="J164" s="206">
        <f>BK164</f>
        <v>0</v>
      </c>
      <c r="K164" s="192"/>
      <c r="L164" s="197"/>
      <c r="M164" s="198"/>
      <c r="N164" s="199"/>
      <c r="O164" s="199"/>
      <c r="P164" s="200">
        <f>SUM(P165:P166)</f>
        <v>0</v>
      </c>
      <c r="Q164" s="199"/>
      <c r="R164" s="200">
        <f>SUM(R165:R166)</f>
        <v>0</v>
      </c>
      <c r="S164" s="199"/>
      <c r="T164" s="201">
        <f>SUM(T165:T166)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2" t="s">
        <v>80</v>
      </c>
      <c r="AT164" s="203" t="s">
        <v>71</v>
      </c>
      <c r="AU164" s="203" t="s">
        <v>80</v>
      </c>
      <c r="AY164" s="202" t="s">
        <v>152</v>
      </c>
      <c r="BK164" s="204">
        <f>SUM(BK165:BK166)</f>
        <v>0</v>
      </c>
    </row>
    <row r="165" spans="1:65" s="2" customFormat="1" ht="24.15" customHeight="1">
      <c r="A165" s="40"/>
      <c r="B165" s="41"/>
      <c r="C165" s="207" t="s">
        <v>266</v>
      </c>
      <c r="D165" s="207" t="s">
        <v>154</v>
      </c>
      <c r="E165" s="208" t="s">
        <v>866</v>
      </c>
      <c r="F165" s="209" t="s">
        <v>867</v>
      </c>
      <c r="G165" s="210" t="s">
        <v>311</v>
      </c>
      <c r="H165" s="211">
        <v>0.03</v>
      </c>
      <c r="I165" s="212"/>
      <c r="J165" s="213">
        <f>ROUND(I165*H165,2)</f>
        <v>0</v>
      </c>
      <c r="K165" s="209" t="s">
        <v>158</v>
      </c>
      <c r="L165" s="46"/>
      <c r="M165" s="214" t="s">
        <v>19</v>
      </c>
      <c r="N165" s="215" t="s">
        <v>43</v>
      </c>
      <c r="O165" s="86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8" t="s">
        <v>159</v>
      </c>
      <c r="AT165" s="218" t="s">
        <v>154</v>
      </c>
      <c r="AU165" s="218" t="s">
        <v>83</v>
      </c>
      <c r="AY165" s="19" t="s">
        <v>152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9" t="s">
        <v>80</v>
      </c>
      <c r="BK165" s="219">
        <f>ROUND(I165*H165,2)</f>
        <v>0</v>
      </c>
      <c r="BL165" s="19" t="s">
        <v>159</v>
      </c>
      <c r="BM165" s="218" t="s">
        <v>868</v>
      </c>
    </row>
    <row r="166" spans="1:47" s="2" customFormat="1" ht="12">
      <c r="A166" s="40"/>
      <c r="B166" s="41"/>
      <c r="C166" s="42"/>
      <c r="D166" s="220" t="s">
        <v>161</v>
      </c>
      <c r="E166" s="42"/>
      <c r="F166" s="221" t="s">
        <v>869</v>
      </c>
      <c r="G166" s="42"/>
      <c r="H166" s="42"/>
      <c r="I166" s="222"/>
      <c r="J166" s="42"/>
      <c r="K166" s="42"/>
      <c r="L166" s="46"/>
      <c r="M166" s="280"/>
      <c r="N166" s="281"/>
      <c r="O166" s="282"/>
      <c r="P166" s="282"/>
      <c r="Q166" s="282"/>
      <c r="R166" s="282"/>
      <c r="S166" s="282"/>
      <c r="T166" s="283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161</v>
      </c>
      <c r="AU166" s="19" t="s">
        <v>83</v>
      </c>
    </row>
    <row r="167" spans="1:31" s="2" customFormat="1" ht="6.95" customHeight="1">
      <c r="A167" s="40"/>
      <c r="B167" s="61"/>
      <c r="C167" s="62"/>
      <c r="D167" s="62"/>
      <c r="E167" s="62"/>
      <c r="F167" s="62"/>
      <c r="G167" s="62"/>
      <c r="H167" s="62"/>
      <c r="I167" s="62"/>
      <c r="J167" s="62"/>
      <c r="K167" s="62"/>
      <c r="L167" s="46"/>
      <c r="M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</row>
  </sheetData>
  <sheetProtection password="CC35" sheet="1" objects="1" scenarios="1" formatColumns="0" formatRows="0" autoFilter="0"/>
  <autoFilter ref="C83:K166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1_01/113107162"/>
    <hyperlink ref="F94" r:id="rId2" display="https://podminky.urs.cz/item/CS_URS_2021_01/113107171"/>
    <hyperlink ref="F100" r:id="rId3" display="https://podminky.urs.cz/item/CS_URS_2021_01/113107182"/>
    <hyperlink ref="F106" r:id="rId4" display="https://podminky.urs.cz/item/CS_URS_2021_01/113154122"/>
    <hyperlink ref="F117" r:id="rId5" display="https://podminky.urs.cz/item/CS_URS_2021_01/121112003"/>
    <hyperlink ref="F121" r:id="rId6" display="https://podminky.urs.cz/item/CS_URS_2021_01/181311103"/>
    <hyperlink ref="F125" r:id="rId7" display="https://podminky.urs.cz/item/CS_URS_2021_01/181411131"/>
    <hyperlink ref="F128" r:id="rId8" display="https://podminky.urs.cz/item/CS_URS_2021_01/00572472"/>
    <hyperlink ref="F132" r:id="rId9" display="https://podminky.urs.cz/item/CS_URS_2021_01/919735114"/>
    <hyperlink ref="F138" r:id="rId10" display="https://podminky.urs.cz/item/CS_URS_2021_01/997221551"/>
    <hyperlink ref="F143" r:id="rId11" display="https://podminky.urs.cz/item/CS_URS_2021_01/997221559"/>
    <hyperlink ref="F146" r:id="rId12" display="https://podminky.urs.cz/item/CS_URS_2021_01/997221561"/>
    <hyperlink ref="F151" r:id="rId13" display="https://podminky.urs.cz/item/CS_URS_2021_01/997221569"/>
    <hyperlink ref="F154" r:id="rId14" display="https://podminky.urs.cz/item/CS_URS_2021_01/997221861"/>
    <hyperlink ref="F157" r:id="rId15" display="https://podminky.urs.cz/item/CS_URS_2021_01/997221875"/>
    <hyperlink ref="F162" r:id="rId16" display="https://podminky.urs.cz/item/CS_URS_2021_01/997221873"/>
    <hyperlink ref="F166" r:id="rId17" display="https://podminky.urs.cz/item/CS_URS_2021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83</v>
      </c>
    </row>
    <row r="4" spans="2:46" s="1" customFormat="1" ht="24.95" customHeight="1">
      <c r="B4" s="22"/>
      <c r="D4" s="133" t="s">
        <v>116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Revitalizace veřejn. prostranství panel. sídliště Březiny - rozšíření IV.etapy, V.etapa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125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870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82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12. 7. 2021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19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27</v>
      </c>
      <c r="F15" s="40"/>
      <c r="G15" s="40"/>
      <c r="H15" s="40"/>
      <c r="I15" s="135" t="s">
        <v>28</v>
      </c>
      <c r="J15" s="139" t="s">
        <v>19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29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28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31</v>
      </c>
      <c r="E20" s="40"/>
      <c r="F20" s="40"/>
      <c r="G20" s="40"/>
      <c r="H20" s="40"/>
      <c r="I20" s="135" t="s">
        <v>26</v>
      </c>
      <c r="J20" s="139" t="s">
        <v>19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32</v>
      </c>
      <c r="F21" s="40"/>
      <c r="G21" s="40"/>
      <c r="H21" s="40"/>
      <c r="I21" s="135" t="s">
        <v>28</v>
      </c>
      <c r="J21" s="139" t="s">
        <v>19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34</v>
      </c>
      <c r="E23" s="40"/>
      <c r="F23" s="40"/>
      <c r="G23" s="40"/>
      <c r="H23" s="40"/>
      <c r="I23" s="135" t="s">
        <v>26</v>
      </c>
      <c r="J23" s="139" t="s">
        <v>19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35</v>
      </c>
      <c r="F24" s="40"/>
      <c r="G24" s="40"/>
      <c r="H24" s="40"/>
      <c r="I24" s="135" t="s">
        <v>28</v>
      </c>
      <c r="J24" s="139" t="s">
        <v>19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36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38</v>
      </c>
      <c r="E30" s="40"/>
      <c r="F30" s="40"/>
      <c r="G30" s="40"/>
      <c r="H30" s="40"/>
      <c r="I30" s="40"/>
      <c r="J30" s="147">
        <f>ROUND(J84,2)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40</v>
      </c>
      <c r="G32" s="40"/>
      <c r="H32" s="40"/>
      <c r="I32" s="148" t="s">
        <v>39</v>
      </c>
      <c r="J32" s="148" t="s">
        <v>41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42</v>
      </c>
      <c r="E33" s="135" t="s">
        <v>43</v>
      </c>
      <c r="F33" s="150">
        <f>ROUND((SUM(BE84:BE152)),2)</f>
        <v>0</v>
      </c>
      <c r="G33" s="40"/>
      <c r="H33" s="40"/>
      <c r="I33" s="151">
        <v>0.21</v>
      </c>
      <c r="J33" s="150">
        <f>ROUND(((SUM(BE84:BE152))*I33),2)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44</v>
      </c>
      <c r="F34" s="150">
        <f>ROUND((SUM(BF84:BF152)),2)</f>
        <v>0</v>
      </c>
      <c r="G34" s="40"/>
      <c r="H34" s="40"/>
      <c r="I34" s="151">
        <v>0.15</v>
      </c>
      <c r="J34" s="150">
        <f>ROUND(((SUM(BF84:BF152))*I34),2)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45</v>
      </c>
      <c r="F35" s="150">
        <f>ROUND((SUM(BG84:BG152)),2)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46</v>
      </c>
      <c r="F36" s="150">
        <f>ROUND((SUM(BH84:BH152)),2)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47</v>
      </c>
      <c r="F37" s="150">
        <f>ROUND((SUM(BI84:BI152)),2)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Revitalizace veřejn. prostranství panel. sídliště Březiny - rozšíření IV.etapy, V.etapa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125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04 - Odstranění povrchů pro IO 04 a IO 04.1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Děčín - Březiny</v>
      </c>
      <c r="G52" s="42"/>
      <c r="H52" s="42"/>
      <c r="I52" s="34" t="s">
        <v>23</v>
      </c>
      <c r="J52" s="74" t="str">
        <f>IF(J12="","",J12)</f>
        <v>12. 7. 2021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Statutární město Děčín</v>
      </c>
      <c r="G54" s="42"/>
      <c r="H54" s="42"/>
      <c r="I54" s="34" t="s">
        <v>31</v>
      </c>
      <c r="J54" s="38" t="str">
        <f>E21</f>
        <v>AZ Consult spol. s r.o.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Dagmar Sedláčková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128</v>
      </c>
      <c r="D57" s="165"/>
      <c r="E57" s="165"/>
      <c r="F57" s="165"/>
      <c r="G57" s="165"/>
      <c r="H57" s="165"/>
      <c r="I57" s="165"/>
      <c r="J57" s="166" t="s">
        <v>129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70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130</v>
      </c>
    </row>
    <row r="60" spans="1:31" s="9" customFormat="1" ht="24.95" customHeight="1">
      <c r="A60" s="9"/>
      <c r="B60" s="168"/>
      <c r="C60" s="169"/>
      <c r="D60" s="170" t="s">
        <v>131</v>
      </c>
      <c r="E60" s="171"/>
      <c r="F60" s="171"/>
      <c r="G60" s="171"/>
      <c r="H60" s="171"/>
      <c r="I60" s="171"/>
      <c r="J60" s="172">
        <f>J85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132</v>
      </c>
      <c r="E61" s="177"/>
      <c r="F61" s="177"/>
      <c r="G61" s="177"/>
      <c r="H61" s="177"/>
      <c r="I61" s="177"/>
      <c r="J61" s="178">
        <f>J86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774</v>
      </c>
      <c r="E62" s="177"/>
      <c r="F62" s="177"/>
      <c r="G62" s="177"/>
      <c r="H62" s="177"/>
      <c r="I62" s="177"/>
      <c r="J62" s="178">
        <f>J116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775</v>
      </c>
      <c r="E63" s="177"/>
      <c r="F63" s="177"/>
      <c r="G63" s="177"/>
      <c r="H63" s="177"/>
      <c r="I63" s="177"/>
      <c r="J63" s="178">
        <f>J122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136</v>
      </c>
      <c r="E64" s="177"/>
      <c r="F64" s="177"/>
      <c r="G64" s="177"/>
      <c r="H64" s="177"/>
      <c r="I64" s="177"/>
      <c r="J64" s="178">
        <f>J150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137</v>
      </c>
      <c r="D71" s="42"/>
      <c r="E71" s="42"/>
      <c r="F71" s="42"/>
      <c r="G71" s="42"/>
      <c r="H71" s="42"/>
      <c r="I71" s="42"/>
      <c r="J71" s="42"/>
      <c r="K71" s="4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63" t="str">
        <f>E7</f>
        <v>Revitalizace veřejn. prostranství panel. sídliště Březiny - rozšíření IV.etapy, V.etapa</v>
      </c>
      <c r="F74" s="34"/>
      <c r="G74" s="34"/>
      <c r="H74" s="34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125</v>
      </c>
      <c r="D75" s="42"/>
      <c r="E75" s="42"/>
      <c r="F75" s="42"/>
      <c r="G75" s="42"/>
      <c r="H75" s="42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SO 04 - Odstranění povrchů pro IO 04 a IO 04.1</v>
      </c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>Děčín - Březiny</v>
      </c>
      <c r="G78" s="42"/>
      <c r="H78" s="42"/>
      <c r="I78" s="34" t="s">
        <v>23</v>
      </c>
      <c r="J78" s="74" t="str">
        <f>IF(J12="","",J12)</f>
        <v>12. 7. 2021</v>
      </c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5.65" customHeight="1">
      <c r="A80" s="40"/>
      <c r="B80" s="41"/>
      <c r="C80" s="34" t="s">
        <v>25</v>
      </c>
      <c r="D80" s="42"/>
      <c r="E80" s="42"/>
      <c r="F80" s="29" t="str">
        <f>E15</f>
        <v>Statutární město Děčín</v>
      </c>
      <c r="G80" s="42"/>
      <c r="H80" s="42"/>
      <c r="I80" s="34" t="s">
        <v>31</v>
      </c>
      <c r="J80" s="38" t="str">
        <f>E21</f>
        <v>AZ Consult spol. s r.o.</v>
      </c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29</v>
      </c>
      <c r="D81" s="42"/>
      <c r="E81" s="42"/>
      <c r="F81" s="29" t="str">
        <f>IF(E18="","",E18)</f>
        <v>Vyplň údaj</v>
      </c>
      <c r="G81" s="42"/>
      <c r="H81" s="42"/>
      <c r="I81" s="34" t="s">
        <v>34</v>
      </c>
      <c r="J81" s="38" t="str">
        <f>E24</f>
        <v>Dagmar Sedláčková</v>
      </c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80"/>
      <c r="B83" s="181"/>
      <c r="C83" s="182" t="s">
        <v>138</v>
      </c>
      <c r="D83" s="183" t="s">
        <v>57</v>
      </c>
      <c r="E83" s="183" t="s">
        <v>53</v>
      </c>
      <c r="F83" s="183" t="s">
        <v>54</v>
      </c>
      <c r="G83" s="183" t="s">
        <v>139</v>
      </c>
      <c r="H83" s="183" t="s">
        <v>140</v>
      </c>
      <c r="I83" s="183" t="s">
        <v>141</v>
      </c>
      <c r="J83" s="183" t="s">
        <v>129</v>
      </c>
      <c r="K83" s="184" t="s">
        <v>142</v>
      </c>
      <c r="L83" s="185"/>
      <c r="M83" s="94" t="s">
        <v>19</v>
      </c>
      <c r="N83" s="95" t="s">
        <v>42</v>
      </c>
      <c r="O83" s="95" t="s">
        <v>143</v>
      </c>
      <c r="P83" s="95" t="s">
        <v>144</v>
      </c>
      <c r="Q83" s="95" t="s">
        <v>145</v>
      </c>
      <c r="R83" s="95" t="s">
        <v>146</v>
      </c>
      <c r="S83" s="95" t="s">
        <v>147</v>
      </c>
      <c r="T83" s="96" t="s">
        <v>148</v>
      </c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</row>
    <row r="84" spans="1:63" s="2" customFormat="1" ht="22.8" customHeight="1">
      <c r="A84" s="40"/>
      <c r="B84" s="41"/>
      <c r="C84" s="101" t="s">
        <v>149</v>
      </c>
      <c r="D84" s="42"/>
      <c r="E84" s="42"/>
      <c r="F84" s="42"/>
      <c r="G84" s="42"/>
      <c r="H84" s="42"/>
      <c r="I84" s="42"/>
      <c r="J84" s="186">
        <f>BK84</f>
        <v>0</v>
      </c>
      <c r="K84" s="42"/>
      <c r="L84" s="46"/>
      <c r="M84" s="97"/>
      <c r="N84" s="187"/>
      <c r="O84" s="98"/>
      <c r="P84" s="188">
        <f>P85</f>
        <v>0</v>
      </c>
      <c r="Q84" s="98"/>
      <c r="R84" s="188">
        <f>R85</f>
        <v>0.0043893000000000005</v>
      </c>
      <c r="S84" s="98"/>
      <c r="T84" s="189">
        <f>T85</f>
        <v>31.98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71</v>
      </c>
      <c r="AU84" s="19" t="s">
        <v>130</v>
      </c>
      <c r="BK84" s="190">
        <f>BK85</f>
        <v>0</v>
      </c>
    </row>
    <row r="85" spans="1:63" s="12" customFormat="1" ht="25.9" customHeight="1">
      <c r="A85" s="12"/>
      <c r="B85" s="191"/>
      <c r="C85" s="192"/>
      <c r="D85" s="193" t="s">
        <v>71</v>
      </c>
      <c r="E85" s="194" t="s">
        <v>150</v>
      </c>
      <c r="F85" s="194" t="s">
        <v>151</v>
      </c>
      <c r="G85" s="192"/>
      <c r="H85" s="192"/>
      <c r="I85" s="195"/>
      <c r="J85" s="196">
        <f>BK85</f>
        <v>0</v>
      </c>
      <c r="K85" s="192"/>
      <c r="L85" s="197"/>
      <c r="M85" s="198"/>
      <c r="N85" s="199"/>
      <c r="O85" s="199"/>
      <c r="P85" s="200">
        <f>P86+P116+P122+P150</f>
        <v>0</v>
      </c>
      <c r="Q85" s="199"/>
      <c r="R85" s="200">
        <f>R86+R116+R122+R150</f>
        <v>0.0043893000000000005</v>
      </c>
      <c r="S85" s="199"/>
      <c r="T85" s="201">
        <f>T86+T116+T122+T150</f>
        <v>31.98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80</v>
      </c>
      <c r="AT85" s="203" t="s">
        <v>71</v>
      </c>
      <c r="AU85" s="203" t="s">
        <v>72</v>
      </c>
      <c r="AY85" s="202" t="s">
        <v>152</v>
      </c>
      <c r="BK85" s="204">
        <f>BK86+BK116+BK122+BK150</f>
        <v>0</v>
      </c>
    </row>
    <row r="86" spans="1:63" s="12" customFormat="1" ht="22.8" customHeight="1">
      <c r="A86" s="12"/>
      <c r="B86" s="191"/>
      <c r="C86" s="192"/>
      <c r="D86" s="193" t="s">
        <v>71</v>
      </c>
      <c r="E86" s="205" t="s">
        <v>80</v>
      </c>
      <c r="F86" s="205" t="s">
        <v>153</v>
      </c>
      <c r="G86" s="192"/>
      <c r="H86" s="192"/>
      <c r="I86" s="195"/>
      <c r="J86" s="206">
        <f>BK86</f>
        <v>0</v>
      </c>
      <c r="K86" s="192"/>
      <c r="L86" s="197"/>
      <c r="M86" s="198"/>
      <c r="N86" s="199"/>
      <c r="O86" s="199"/>
      <c r="P86" s="200">
        <f>SUM(P87:P115)</f>
        <v>0</v>
      </c>
      <c r="Q86" s="199"/>
      <c r="R86" s="200">
        <f>SUM(R87:R115)</f>
        <v>0.0043893000000000005</v>
      </c>
      <c r="S86" s="199"/>
      <c r="T86" s="201">
        <f>SUM(T87:T115)</f>
        <v>31.98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80</v>
      </c>
      <c r="AT86" s="203" t="s">
        <v>71</v>
      </c>
      <c r="AU86" s="203" t="s">
        <v>80</v>
      </c>
      <c r="AY86" s="202" t="s">
        <v>152</v>
      </c>
      <c r="BK86" s="204">
        <f>SUM(BK87:BK115)</f>
        <v>0</v>
      </c>
    </row>
    <row r="87" spans="1:65" s="2" customFormat="1" ht="37.8" customHeight="1">
      <c r="A87" s="40"/>
      <c r="B87" s="41"/>
      <c r="C87" s="207" t="s">
        <v>80</v>
      </c>
      <c r="D87" s="207" t="s">
        <v>154</v>
      </c>
      <c r="E87" s="208" t="s">
        <v>776</v>
      </c>
      <c r="F87" s="209" t="s">
        <v>777</v>
      </c>
      <c r="G87" s="210" t="s">
        <v>257</v>
      </c>
      <c r="H87" s="211">
        <v>22.5</v>
      </c>
      <c r="I87" s="212"/>
      <c r="J87" s="213">
        <f>ROUND(I87*H87,2)</f>
        <v>0</v>
      </c>
      <c r="K87" s="209" t="s">
        <v>158</v>
      </c>
      <c r="L87" s="46"/>
      <c r="M87" s="214" t="s">
        <v>19</v>
      </c>
      <c r="N87" s="215" t="s">
        <v>43</v>
      </c>
      <c r="O87" s="86"/>
      <c r="P87" s="216">
        <f>O87*H87</f>
        <v>0</v>
      </c>
      <c r="Q87" s="216">
        <v>0</v>
      </c>
      <c r="R87" s="216">
        <f>Q87*H87</f>
        <v>0</v>
      </c>
      <c r="S87" s="216">
        <v>0.29</v>
      </c>
      <c r="T87" s="217">
        <f>S87*H87</f>
        <v>6.5249999999999995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8" t="s">
        <v>159</v>
      </c>
      <c r="AT87" s="218" t="s">
        <v>154</v>
      </c>
      <c r="AU87" s="218" t="s">
        <v>83</v>
      </c>
      <c r="AY87" s="19" t="s">
        <v>152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9" t="s">
        <v>80</v>
      </c>
      <c r="BK87" s="219">
        <f>ROUND(I87*H87,2)</f>
        <v>0</v>
      </c>
      <c r="BL87" s="19" t="s">
        <v>159</v>
      </c>
      <c r="BM87" s="218" t="s">
        <v>871</v>
      </c>
    </row>
    <row r="88" spans="1:47" s="2" customFormat="1" ht="12">
      <c r="A88" s="40"/>
      <c r="B88" s="41"/>
      <c r="C88" s="42"/>
      <c r="D88" s="220" t="s">
        <v>161</v>
      </c>
      <c r="E88" s="42"/>
      <c r="F88" s="221" t="s">
        <v>779</v>
      </c>
      <c r="G88" s="42"/>
      <c r="H88" s="42"/>
      <c r="I88" s="222"/>
      <c r="J88" s="42"/>
      <c r="K88" s="42"/>
      <c r="L88" s="46"/>
      <c r="M88" s="223"/>
      <c r="N88" s="224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161</v>
      </c>
      <c r="AU88" s="19" t="s">
        <v>83</v>
      </c>
    </row>
    <row r="89" spans="1:51" s="15" customFormat="1" ht="12">
      <c r="A89" s="15"/>
      <c r="B89" s="249"/>
      <c r="C89" s="250"/>
      <c r="D89" s="227" t="s">
        <v>163</v>
      </c>
      <c r="E89" s="251" t="s">
        <v>19</v>
      </c>
      <c r="F89" s="252" t="s">
        <v>780</v>
      </c>
      <c r="G89" s="250"/>
      <c r="H89" s="251" t="s">
        <v>19</v>
      </c>
      <c r="I89" s="253"/>
      <c r="J89" s="250"/>
      <c r="K89" s="250"/>
      <c r="L89" s="254"/>
      <c r="M89" s="255"/>
      <c r="N89" s="256"/>
      <c r="O89" s="256"/>
      <c r="P89" s="256"/>
      <c r="Q89" s="256"/>
      <c r="R89" s="256"/>
      <c r="S89" s="256"/>
      <c r="T89" s="257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T89" s="258" t="s">
        <v>163</v>
      </c>
      <c r="AU89" s="258" t="s">
        <v>83</v>
      </c>
      <c r="AV89" s="15" t="s">
        <v>80</v>
      </c>
      <c r="AW89" s="15" t="s">
        <v>33</v>
      </c>
      <c r="AX89" s="15" t="s">
        <v>72</v>
      </c>
      <c r="AY89" s="258" t="s">
        <v>152</v>
      </c>
    </row>
    <row r="90" spans="1:51" s="13" customFormat="1" ht="12">
      <c r="A90" s="13"/>
      <c r="B90" s="225"/>
      <c r="C90" s="226"/>
      <c r="D90" s="227" t="s">
        <v>163</v>
      </c>
      <c r="E90" s="228" t="s">
        <v>19</v>
      </c>
      <c r="F90" s="229" t="s">
        <v>872</v>
      </c>
      <c r="G90" s="226"/>
      <c r="H90" s="230">
        <v>19.2</v>
      </c>
      <c r="I90" s="231"/>
      <c r="J90" s="226"/>
      <c r="K90" s="226"/>
      <c r="L90" s="232"/>
      <c r="M90" s="233"/>
      <c r="N90" s="234"/>
      <c r="O90" s="234"/>
      <c r="P90" s="234"/>
      <c r="Q90" s="234"/>
      <c r="R90" s="234"/>
      <c r="S90" s="234"/>
      <c r="T90" s="235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6" t="s">
        <v>163</v>
      </c>
      <c r="AU90" s="236" t="s">
        <v>83</v>
      </c>
      <c r="AV90" s="13" t="s">
        <v>83</v>
      </c>
      <c r="AW90" s="13" t="s">
        <v>33</v>
      </c>
      <c r="AX90" s="13" t="s">
        <v>72</v>
      </c>
      <c r="AY90" s="236" t="s">
        <v>152</v>
      </c>
    </row>
    <row r="91" spans="1:51" s="13" customFormat="1" ht="12">
      <c r="A91" s="13"/>
      <c r="B91" s="225"/>
      <c r="C91" s="226"/>
      <c r="D91" s="227" t="s">
        <v>163</v>
      </c>
      <c r="E91" s="228" t="s">
        <v>19</v>
      </c>
      <c r="F91" s="229" t="s">
        <v>873</v>
      </c>
      <c r="G91" s="226"/>
      <c r="H91" s="230">
        <v>3.3</v>
      </c>
      <c r="I91" s="231"/>
      <c r="J91" s="226"/>
      <c r="K91" s="226"/>
      <c r="L91" s="232"/>
      <c r="M91" s="233"/>
      <c r="N91" s="234"/>
      <c r="O91" s="234"/>
      <c r="P91" s="234"/>
      <c r="Q91" s="234"/>
      <c r="R91" s="234"/>
      <c r="S91" s="234"/>
      <c r="T91" s="235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6" t="s">
        <v>163</v>
      </c>
      <c r="AU91" s="236" t="s">
        <v>83</v>
      </c>
      <c r="AV91" s="13" t="s">
        <v>83</v>
      </c>
      <c r="AW91" s="13" t="s">
        <v>33</v>
      </c>
      <c r="AX91" s="13" t="s">
        <v>72</v>
      </c>
      <c r="AY91" s="236" t="s">
        <v>152</v>
      </c>
    </row>
    <row r="92" spans="1:51" s="14" customFormat="1" ht="12">
      <c r="A92" s="14"/>
      <c r="B92" s="237"/>
      <c r="C92" s="238"/>
      <c r="D92" s="227" t="s">
        <v>163</v>
      </c>
      <c r="E92" s="239" t="s">
        <v>19</v>
      </c>
      <c r="F92" s="240" t="s">
        <v>170</v>
      </c>
      <c r="G92" s="238"/>
      <c r="H92" s="241">
        <v>22.5</v>
      </c>
      <c r="I92" s="242"/>
      <c r="J92" s="238"/>
      <c r="K92" s="238"/>
      <c r="L92" s="243"/>
      <c r="M92" s="244"/>
      <c r="N92" s="245"/>
      <c r="O92" s="245"/>
      <c r="P92" s="245"/>
      <c r="Q92" s="245"/>
      <c r="R92" s="245"/>
      <c r="S92" s="245"/>
      <c r="T92" s="246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7" t="s">
        <v>163</v>
      </c>
      <c r="AU92" s="247" t="s">
        <v>83</v>
      </c>
      <c r="AV92" s="14" t="s">
        <v>159</v>
      </c>
      <c r="AW92" s="14" t="s">
        <v>33</v>
      </c>
      <c r="AX92" s="14" t="s">
        <v>80</v>
      </c>
      <c r="AY92" s="247" t="s">
        <v>152</v>
      </c>
    </row>
    <row r="93" spans="1:65" s="2" customFormat="1" ht="37.8" customHeight="1">
      <c r="A93" s="40"/>
      <c r="B93" s="41"/>
      <c r="C93" s="207" t="s">
        <v>83</v>
      </c>
      <c r="D93" s="207" t="s">
        <v>154</v>
      </c>
      <c r="E93" s="208" t="s">
        <v>783</v>
      </c>
      <c r="F93" s="209" t="s">
        <v>784</v>
      </c>
      <c r="G93" s="210" t="s">
        <v>257</v>
      </c>
      <c r="H93" s="211">
        <v>19.2</v>
      </c>
      <c r="I93" s="212"/>
      <c r="J93" s="213">
        <f>ROUND(I93*H93,2)</f>
        <v>0</v>
      </c>
      <c r="K93" s="209" t="s">
        <v>158</v>
      </c>
      <c r="L93" s="46"/>
      <c r="M93" s="214" t="s">
        <v>19</v>
      </c>
      <c r="N93" s="215" t="s">
        <v>43</v>
      </c>
      <c r="O93" s="86"/>
      <c r="P93" s="216">
        <f>O93*H93</f>
        <v>0</v>
      </c>
      <c r="Q93" s="216">
        <v>0</v>
      </c>
      <c r="R93" s="216">
        <f>Q93*H93</f>
        <v>0</v>
      </c>
      <c r="S93" s="216">
        <v>0.325</v>
      </c>
      <c r="T93" s="217">
        <f>S93*H93</f>
        <v>6.24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8" t="s">
        <v>159</v>
      </c>
      <c r="AT93" s="218" t="s">
        <v>154</v>
      </c>
      <c r="AU93" s="218" t="s">
        <v>83</v>
      </c>
      <c r="AY93" s="19" t="s">
        <v>152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9" t="s">
        <v>80</v>
      </c>
      <c r="BK93" s="219">
        <f>ROUND(I93*H93,2)</f>
        <v>0</v>
      </c>
      <c r="BL93" s="19" t="s">
        <v>159</v>
      </c>
      <c r="BM93" s="218" t="s">
        <v>874</v>
      </c>
    </row>
    <row r="94" spans="1:47" s="2" customFormat="1" ht="12">
      <c r="A94" s="40"/>
      <c r="B94" s="41"/>
      <c r="C94" s="42"/>
      <c r="D94" s="220" t="s">
        <v>161</v>
      </c>
      <c r="E94" s="42"/>
      <c r="F94" s="221" t="s">
        <v>786</v>
      </c>
      <c r="G94" s="42"/>
      <c r="H94" s="42"/>
      <c r="I94" s="222"/>
      <c r="J94" s="42"/>
      <c r="K94" s="42"/>
      <c r="L94" s="46"/>
      <c r="M94" s="223"/>
      <c r="N94" s="224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161</v>
      </c>
      <c r="AU94" s="19" t="s">
        <v>83</v>
      </c>
    </row>
    <row r="95" spans="1:51" s="15" customFormat="1" ht="12">
      <c r="A95" s="15"/>
      <c r="B95" s="249"/>
      <c r="C95" s="250"/>
      <c r="D95" s="227" t="s">
        <v>163</v>
      </c>
      <c r="E95" s="251" t="s">
        <v>19</v>
      </c>
      <c r="F95" s="252" t="s">
        <v>787</v>
      </c>
      <c r="G95" s="250"/>
      <c r="H95" s="251" t="s">
        <v>19</v>
      </c>
      <c r="I95" s="253"/>
      <c r="J95" s="250"/>
      <c r="K95" s="250"/>
      <c r="L95" s="254"/>
      <c r="M95" s="255"/>
      <c r="N95" s="256"/>
      <c r="O95" s="256"/>
      <c r="P95" s="256"/>
      <c r="Q95" s="256"/>
      <c r="R95" s="256"/>
      <c r="S95" s="256"/>
      <c r="T95" s="257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58" t="s">
        <v>163</v>
      </c>
      <c r="AU95" s="258" t="s">
        <v>83</v>
      </c>
      <c r="AV95" s="15" t="s">
        <v>80</v>
      </c>
      <c r="AW95" s="15" t="s">
        <v>33</v>
      </c>
      <c r="AX95" s="15" t="s">
        <v>72</v>
      </c>
      <c r="AY95" s="258" t="s">
        <v>152</v>
      </c>
    </row>
    <row r="96" spans="1:51" s="13" customFormat="1" ht="12">
      <c r="A96" s="13"/>
      <c r="B96" s="225"/>
      <c r="C96" s="226"/>
      <c r="D96" s="227" t="s">
        <v>163</v>
      </c>
      <c r="E96" s="228" t="s">
        <v>19</v>
      </c>
      <c r="F96" s="229" t="s">
        <v>872</v>
      </c>
      <c r="G96" s="226"/>
      <c r="H96" s="230">
        <v>19.2</v>
      </c>
      <c r="I96" s="231"/>
      <c r="J96" s="226"/>
      <c r="K96" s="226"/>
      <c r="L96" s="232"/>
      <c r="M96" s="233"/>
      <c r="N96" s="234"/>
      <c r="O96" s="234"/>
      <c r="P96" s="234"/>
      <c r="Q96" s="234"/>
      <c r="R96" s="234"/>
      <c r="S96" s="234"/>
      <c r="T96" s="23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6" t="s">
        <v>163</v>
      </c>
      <c r="AU96" s="236" t="s">
        <v>83</v>
      </c>
      <c r="AV96" s="13" t="s">
        <v>83</v>
      </c>
      <c r="AW96" s="13" t="s">
        <v>33</v>
      </c>
      <c r="AX96" s="13" t="s">
        <v>72</v>
      </c>
      <c r="AY96" s="236" t="s">
        <v>152</v>
      </c>
    </row>
    <row r="97" spans="1:51" s="14" customFormat="1" ht="12">
      <c r="A97" s="14"/>
      <c r="B97" s="237"/>
      <c r="C97" s="238"/>
      <c r="D97" s="227" t="s">
        <v>163</v>
      </c>
      <c r="E97" s="239" t="s">
        <v>19</v>
      </c>
      <c r="F97" s="240" t="s">
        <v>170</v>
      </c>
      <c r="G97" s="238"/>
      <c r="H97" s="241">
        <v>19.2</v>
      </c>
      <c r="I97" s="242"/>
      <c r="J97" s="238"/>
      <c r="K97" s="238"/>
      <c r="L97" s="243"/>
      <c r="M97" s="244"/>
      <c r="N97" s="245"/>
      <c r="O97" s="245"/>
      <c r="P97" s="245"/>
      <c r="Q97" s="245"/>
      <c r="R97" s="245"/>
      <c r="S97" s="245"/>
      <c r="T97" s="246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7" t="s">
        <v>163</v>
      </c>
      <c r="AU97" s="247" t="s">
        <v>83</v>
      </c>
      <c r="AV97" s="14" t="s">
        <v>159</v>
      </c>
      <c r="AW97" s="14" t="s">
        <v>33</v>
      </c>
      <c r="AX97" s="14" t="s">
        <v>80</v>
      </c>
      <c r="AY97" s="247" t="s">
        <v>152</v>
      </c>
    </row>
    <row r="98" spans="1:65" s="2" customFormat="1" ht="37.8" customHeight="1">
      <c r="A98" s="40"/>
      <c r="B98" s="41"/>
      <c r="C98" s="207" t="s">
        <v>171</v>
      </c>
      <c r="D98" s="207" t="s">
        <v>154</v>
      </c>
      <c r="E98" s="208" t="s">
        <v>788</v>
      </c>
      <c r="F98" s="209" t="s">
        <v>789</v>
      </c>
      <c r="G98" s="210" t="s">
        <v>257</v>
      </c>
      <c r="H98" s="211">
        <v>45</v>
      </c>
      <c r="I98" s="212"/>
      <c r="J98" s="213">
        <f>ROUND(I98*H98,2)</f>
        <v>0</v>
      </c>
      <c r="K98" s="209" t="s">
        <v>158</v>
      </c>
      <c r="L98" s="46"/>
      <c r="M98" s="214" t="s">
        <v>19</v>
      </c>
      <c r="N98" s="215" t="s">
        <v>43</v>
      </c>
      <c r="O98" s="86"/>
      <c r="P98" s="216">
        <f>O98*H98</f>
        <v>0</v>
      </c>
      <c r="Q98" s="216">
        <v>0</v>
      </c>
      <c r="R98" s="216">
        <f>Q98*H98</f>
        <v>0</v>
      </c>
      <c r="S98" s="216">
        <v>0.22</v>
      </c>
      <c r="T98" s="217">
        <f>S98*H98</f>
        <v>9.9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8" t="s">
        <v>159</v>
      </c>
      <c r="AT98" s="218" t="s">
        <v>154</v>
      </c>
      <c r="AU98" s="218" t="s">
        <v>83</v>
      </c>
      <c r="AY98" s="19" t="s">
        <v>152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9" t="s">
        <v>80</v>
      </c>
      <c r="BK98" s="219">
        <f>ROUND(I98*H98,2)</f>
        <v>0</v>
      </c>
      <c r="BL98" s="19" t="s">
        <v>159</v>
      </c>
      <c r="BM98" s="218" t="s">
        <v>875</v>
      </c>
    </row>
    <row r="99" spans="1:47" s="2" customFormat="1" ht="12">
      <c r="A99" s="40"/>
      <c r="B99" s="41"/>
      <c r="C99" s="42"/>
      <c r="D99" s="220" t="s">
        <v>161</v>
      </c>
      <c r="E99" s="42"/>
      <c r="F99" s="221" t="s">
        <v>791</v>
      </c>
      <c r="G99" s="42"/>
      <c r="H99" s="42"/>
      <c r="I99" s="222"/>
      <c r="J99" s="42"/>
      <c r="K99" s="42"/>
      <c r="L99" s="46"/>
      <c r="M99" s="223"/>
      <c r="N99" s="224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161</v>
      </c>
      <c r="AU99" s="19" t="s">
        <v>83</v>
      </c>
    </row>
    <row r="100" spans="1:51" s="15" customFormat="1" ht="12">
      <c r="A100" s="15"/>
      <c r="B100" s="249"/>
      <c r="C100" s="250"/>
      <c r="D100" s="227" t="s">
        <v>163</v>
      </c>
      <c r="E100" s="251" t="s">
        <v>19</v>
      </c>
      <c r="F100" s="252" t="s">
        <v>792</v>
      </c>
      <c r="G100" s="250"/>
      <c r="H100" s="251" t="s">
        <v>19</v>
      </c>
      <c r="I100" s="253"/>
      <c r="J100" s="250"/>
      <c r="K100" s="250"/>
      <c r="L100" s="254"/>
      <c r="M100" s="255"/>
      <c r="N100" s="256"/>
      <c r="O100" s="256"/>
      <c r="P100" s="256"/>
      <c r="Q100" s="256"/>
      <c r="R100" s="256"/>
      <c r="S100" s="256"/>
      <c r="T100" s="257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58" t="s">
        <v>163</v>
      </c>
      <c r="AU100" s="258" t="s">
        <v>83</v>
      </c>
      <c r="AV100" s="15" t="s">
        <v>80</v>
      </c>
      <c r="AW100" s="15" t="s">
        <v>33</v>
      </c>
      <c r="AX100" s="15" t="s">
        <v>72</v>
      </c>
      <c r="AY100" s="258" t="s">
        <v>152</v>
      </c>
    </row>
    <row r="101" spans="1:51" s="13" customFormat="1" ht="12">
      <c r="A101" s="13"/>
      <c r="B101" s="225"/>
      <c r="C101" s="226"/>
      <c r="D101" s="227" t="s">
        <v>163</v>
      </c>
      <c r="E101" s="228" t="s">
        <v>19</v>
      </c>
      <c r="F101" s="229" t="s">
        <v>876</v>
      </c>
      <c r="G101" s="226"/>
      <c r="H101" s="230">
        <v>33</v>
      </c>
      <c r="I101" s="231"/>
      <c r="J101" s="226"/>
      <c r="K101" s="226"/>
      <c r="L101" s="232"/>
      <c r="M101" s="233"/>
      <c r="N101" s="234"/>
      <c r="O101" s="234"/>
      <c r="P101" s="234"/>
      <c r="Q101" s="234"/>
      <c r="R101" s="234"/>
      <c r="S101" s="234"/>
      <c r="T101" s="23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6" t="s">
        <v>163</v>
      </c>
      <c r="AU101" s="236" t="s">
        <v>83</v>
      </c>
      <c r="AV101" s="13" t="s">
        <v>83</v>
      </c>
      <c r="AW101" s="13" t="s">
        <v>33</v>
      </c>
      <c r="AX101" s="13" t="s">
        <v>72</v>
      </c>
      <c r="AY101" s="236" t="s">
        <v>152</v>
      </c>
    </row>
    <row r="102" spans="1:51" s="13" customFormat="1" ht="12">
      <c r="A102" s="13"/>
      <c r="B102" s="225"/>
      <c r="C102" s="226"/>
      <c r="D102" s="227" t="s">
        <v>163</v>
      </c>
      <c r="E102" s="228" t="s">
        <v>19</v>
      </c>
      <c r="F102" s="229" t="s">
        <v>877</v>
      </c>
      <c r="G102" s="226"/>
      <c r="H102" s="230">
        <v>12</v>
      </c>
      <c r="I102" s="231"/>
      <c r="J102" s="226"/>
      <c r="K102" s="226"/>
      <c r="L102" s="232"/>
      <c r="M102" s="233"/>
      <c r="N102" s="234"/>
      <c r="O102" s="234"/>
      <c r="P102" s="234"/>
      <c r="Q102" s="234"/>
      <c r="R102" s="234"/>
      <c r="S102" s="234"/>
      <c r="T102" s="23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6" t="s">
        <v>163</v>
      </c>
      <c r="AU102" s="236" t="s">
        <v>83</v>
      </c>
      <c r="AV102" s="13" t="s">
        <v>83</v>
      </c>
      <c r="AW102" s="13" t="s">
        <v>33</v>
      </c>
      <c r="AX102" s="13" t="s">
        <v>72</v>
      </c>
      <c r="AY102" s="236" t="s">
        <v>152</v>
      </c>
    </row>
    <row r="103" spans="1:51" s="14" customFormat="1" ht="12">
      <c r="A103" s="14"/>
      <c r="B103" s="237"/>
      <c r="C103" s="238"/>
      <c r="D103" s="227" t="s">
        <v>163</v>
      </c>
      <c r="E103" s="239" t="s">
        <v>19</v>
      </c>
      <c r="F103" s="240" t="s">
        <v>170</v>
      </c>
      <c r="G103" s="238"/>
      <c r="H103" s="241">
        <v>45</v>
      </c>
      <c r="I103" s="242"/>
      <c r="J103" s="238"/>
      <c r="K103" s="238"/>
      <c r="L103" s="243"/>
      <c r="M103" s="244"/>
      <c r="N103" s="245"/>
      <c r="O103" s="245"/>
      <c r="P103" s="245"/>
      <c r="Q103" s="245"/>
      <c r="R103" s="245"/>
      <c r="S103" s="245"/>
      <c r="T103" s="246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7" t="s">
        <v>163</v>
      </c>
      <c r="AU103" s="247" t="s">
        <v>83</v>
      </c>
      <c r="AV103" s="14" t="s">
        <v>159</v>
      </c>
      <c r="AW103" s="14" t="s">
        <v>33</v>
      </c>
      <c r="AX103" s="14" t="s">
        <v>80</v>
      </c>
      <c r="AY103" s="247" t="s">
        <v>152</v>
      </c>
    </row>
    <row r="104" spans="1:65" s="2" customFormat="1" ht="24.15" customHeight="1">
      <c r="A104" s="40"/>
      <c r="B104" s="41"/>
      <c r="C104" s="207" t="s">
        <v>159</v>
      </c>
      <c r="D104" s="207" t="s">
        <v>154</v>
      </c>
      <c r="E104" s="208" t="s">
        <v>795</v>
      </c>
      <c r="F104" s="209" t="s">
        <v>796</v>
      </c>
      <c r="G104" s="210" t="s">
        <v>257</v>
      </c>
      <c r="H104" s="211">
        <v>45</v>
      </c>
      <c r="I104" s="212"/>
      <c r="J104" s="213">
        <f>ROUND(I104*H104,2)</f>
        <v>0</v>
      </c>
      <c r="K104" s="209" t="s">
        <v>158</v>
      </c>
      <c r="L104" s="46"/>
      <c r="M104" s="214" t="s">
        <v>19</v>
      </c>
      <c r="N104" s="215" t="s">
        <v>43</v>
      </c>
      <c r="O104" s="86"/>
      <c r="P104" s="216">
        <f>O104*H104</f>
        <v>0</v>
      </c>
      <c r="Q104" s="216">
        <v>4E-05</v>
      </c>
      <c r="R104" s="216">
        <f>Q104*H104</f>
        <v>0.0018000000000000002</v>
      </c>
      <c r="S104" s="216">
        <v>0.092</v>
      </c>
      <c r="T104" s="217">
        <f>S104*H104</f>
        <v>4.14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8" t="s">
        <v>159</v>
      </c>
      <c r="AT104" s="218" t="s">
        <v>154</v>
      </c>
      <c r="AU104" s="218" t="s">
        <v>83</v>
      </c>
      <c r="AY104" s="19" t="s">
        <v>152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9" t="s">
        <v>80</v>
      </c>
      <c r="BK104" s="219">
        <f>ROUND(I104*H104,2)</f>
        <v>0</v>
      </c>
      <c r="BL104" s="19" t="s">
        <v>159</v>
      </c>
      <c r="BM104" s="218" t="s">
        <v>878</v>
      </c>
    </row>
    <row r="105" spans="1:47" s="2" customFormat="1" ht="12">
      <c r="A105" s="40"/>
      <c r="B105" s="41"/>
      <c r="C105" s="42"/>
      <c r="D105" s="220" t="s">
        <v>161</v>
      </c>
      <c r="E105" s="42"/>
      <c r="F105" s="221" t="s">
        <v>798</v>
      </c>
      <c r="G105" s="42"/>
      <c r="H105" s="42"/>
      <c r="I105" s="222"/>
      <c r="J105" s="42"/>
      <c r="K105" s="42"/>
      <c r="L105" s="46"/>
      <c r="M105" s="223"/>
      <c r="N105" s="224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161</v>
      </c>
      <c r="AU105" s="19" t="s">
        <v>83</v>
      </c>
    </row>
    <row r="106" spans="1:51" s="15" customFormat="1" ht="12">
      <c r="A106" s="15"/>
      <c r="B106" s="249"/>
      <c r="C106" s="250"/>
      <c r="D106" s="227" t="s">
        <v>163</v>
      </c>
      <c r="E106" s="251" t="s">
        <v>19</v>
      </c>
      <c r="F106" s="252" t="s">
        <v>799</v>
      </c>
      <c r="G106" s="250"/>
      <c r="H106" s="251" t="s">
        <v>19</v>
      </c>
      <c r="I106" s="253"/>
      <c r="J106" s="250"/>
      <c r="K106" s="250"/>
      <c r="L106" s="254"/>
      <c r="M106" s="255"/>
      <c r="N106" s="256"/>
      <c r="O106" s="256"/>
      <c r="P106" s="256"/>
      <c r="Q106" s="256"/>
      <c r="R106" s="256"/>
      <c r="S106" s="256"/>
      <c r="T106" s="257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58" t="s">
        <v>163</v>
      </c>
      <c r="AU106" s="258" t="s">
        <v>83</v>
      </c>
      <c r="AV106" s="15" t="s">
        <v>80</v>
      </c>
      <c r="AW106" s="15" t="s">
        <v>33</v>
      </c>
      <c r="AX106" s="15" t="s">
        <v>72</v>
      </c>
      <c r="AY106" s="258" t="s">
        <v>152</v>
      </c>
    </row>
    <row r="107" spans="1:51" s="13" customFormat="1" ht="12">
      <c r="A107" s="13"/>
      <c r="B107" s="225"/>
      <c r="C107" s="226"/>
      <c r="D107" s="227" t="s">
        <v>163</v>
      </c>
      <c r="E107" s="228" t="s">
        <v>19</v>
      </c>
      <c r="F107" s="229" t="s">
        <v>876</v>
      </c>
      <c r="G107" s="226"/>
      <c r="H107" s="230">
        <v>33</v>
      </c>
      <c r="I107" s="231"/>
      <c r="J107" s="226"/>
      <c r="K107" s="226"/>
      <c r="L107" s="232"/>
      <c r="M107" s="233"/>
      <c r="N107" s="234"/>
      <c r="O107" s="234"/>
      <c r="P107" s="234"/>
      <c r="Q107" s="234"/>
      <c r="R107" s="234"/>
      <c r="S107" s="234"/>
      <c r="T107" s="23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6" t="s">
        <v>163</v>
      </c>
      <c r="AU107" s="236" t="s">
        <v>83</v>
      </c>
      <c r="AV107" s="13" t="s">
        <v>83</v>
      </c>
      <c r="AW107" s="13" t="s">
        <v>33</v>
      </c>
      <c r="AX107" s="13" t="s">
        <v>72</v>
      </c>
      <c r="AY107" s="236" t="s">
        <v>152</v>
      </c>
    </row>
    <row r="108" spans="1:51" s="13" customFormat="1" ht="12">
      <c r="A108" s="13"/>
      <c r="B108" s="225"/>
      <c r="C108" s="226"/>
      <c r="D108" s="227" t="s">
        <v>163</v>
      </c>
      <c r="E108" s="228" t="s">
        <v>19</v>
      </c>
      <c r="F108" s="229" t="s">
        <v>877</v>
      </c>
      <c r="G108" s="226"/>
      <c r="H108" s="230">
        <v>12</v>
      </c>
      <c r="I108" s="231"/>
      <c r="J108" s="226"/>
      <c r="K108" s="226"/>
      <c r="L108" s="232"/>
      <c r="M108" s="233"/>
      <c r="N108" s="234"/>
      <c r="O108" s="234"/>
      <c r="P108" s="234"/>
      <c r="Q108" s="234"/>
      <c r="R108" s="234"/>
      <c r="S108" s="234"/>
      <c r="T108" s="23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6" t="s">
        <v>163</v>
      </c>
      <c r="AU108" s="236" t="s">
        <v>83</v>
      </c>
      <c r="AV108" s="13" t="s">
        <v>83</v>
      </c>
      <c r="AW108" s="13" t="s">
        <v>33</v>
      </c>
      <c r="AX108" s="13" t="s">
        <v>72</v>
      </c>
      <c r="AY108" s="236" t="s">
        <v>152</v>
      </c>
    </row>
    <row r="109" spans="1:51" s="14" customFormat="1" ht="12">
      <c r="A109" s="14"/>
      <c r="B109" s="237"/>
      <c r="C109" s="238"/>
      <c r="D109" s="227" t="s">
        <v>163</v>
      </c>
      <c r="E109" s="239" t="s">
        <v>19</v>
      </c>
      <c r="F109" s="240" t="s">
        <v>170</v>
      </c>
      <c r="G109" s="238"/>
      <c r="H109" s="241">
        <v>45</v>
      </c>
      <c r="I109" s="242"/>
      <c r="J109" s="238"/>
      <c r="K109" s="238"/>
      <c r="L109" s="243"/>
      <c r="M109" s="244"/>
      <c r="N109" s="245"/>
      <c r="O109" s="245"/>
      <c r="P109" s="245"/>
      <c r="Q109" s="245"/>
      <c r="R109" s="245"/>
      <c r="S109" s="245"/>
      <c r="T109" s="246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7" t="s">
        <v>163</v>
      </c>
      <c r="AU109" s="247" t="s">
        <v>83</v>
      </c>
      <c r="AV109" s="14" t="s">
        <v>159</v>
      </c>
      <c r="AW109" s="14" t="s">
        <v>33</v>
      </c>
      <c r="AX109" s="14" t="s">
        <v>80</v>
      </c>
      <c r="AY109" s="247" t="s">
        <v>152</v>
      </c>
    </row>
    <row r="110" spans="1:65" s="2" customFormat="1" ht="24.15" customHeight="1">
      <c r="A110" s="40"/>
      <c r="B110" s="41"/>
      <c r="C110" s="207" t="s">
        <v>183</v>
      </c>
      <c r="D110" s="207" t="s">
        <v>154</v>
      </c>
      <c r="E110" s="208" t="s">
        <v>800</v>
      </c>
      <c r="F110" s="209" t="s">
        <v>801</v>
      </c>
      <c r="G110" s="210" t="s">
        <v>257</v>
      </c>
      <c r="H110" s="211">
        <v>45</v>
      </c>
      <c r="I110" s="212"/>
      <c r="J110" s="213">
        <f>ROUND(I110*H110,2)</f>
        <v>0</v>
      </c>
      <c r="K110" s="209" t="s">
        <v>19</v>
      </c>
      <c r="L110" s="46"/>
      <c r="M110" s="214" t="s">
        <v>19</v>
      </c>
      <c r="N110" s="215" t="s">
        <v>43</v>
      </c>
      <c r="O110" s="86"/>
      <c r="P110" s="216">
        <f>O110*H110</f>
        <v>0</v>
      </c>
      <c r="Q110" s="216">
        <v>5.754E-05</v>
      </c>
      <c r="R110" s="216">
        <f>Q110*H110</f>
        <v>0.0025893</v>
      </c>
      <c r="S110" s="216">
        <v>0.115</v>
      </c>
      <c r="T110" s="217">
        <f>S110*H110</f>
        <v>5.175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8" t="s">
        <v>159</v>
      </c>
      <c r="AT110" s="218" t="s">
        <v>154</v>
      </c>
      <c r="AU110" s="218" t="s">
        <v>83</v>
      </c>
      <c r="AY110" s="19" t="s">
        <v>152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9" t="s">
        <v>80</v>
      </c>
      <c r="BK110" s="219">
        <f>ROUND(I110*H110,2)</f>
        <v>0</v>
      </c>
      <c r="BL110" s="19" t="s">
        <v>159</v>
      </c>
      <c r="BM110" s="218" t="s">
        <v>879</v>
      </c>
    </row>
    <row r="111" spans="1:51" s="15" customFormat="1" ht="12">
      <c r="A111" s="15"/>
      <c r="B111" s="249"/>
      <c r="C111" s="250"/>
      <c r="D111" s="227" t="s">
        <v>163</v>
      </c>
      <c r="E111" s="251" t="s">
        <v>19</v>
      </c>
      <c r="F111" s="252" t="s">
        <v>803</v>
      </c>
      <c r="G111" s="250"/>
      <c r="H111" s="251" t="s">
        <v>19</v>
      </c>
      <c r="I111" s="253"/>
      <c r="J111" s="250"/>
      <c r="K111" s="250"/>
      <c r="L111" s="254"/>
      <c r="M111" s="255"/>
      <c r="N111" s="256"/>
      <c r="O111" s="256"/>
      <c r="P111" s="256"/>
      <c r="Q111" s="256"/>
      <c r="R111" s="256"/>
      <c r="S111" s="256"/>
      <c r="T111" s="257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8" t="s">
        <v>163</v>
      </c>
      <c r="AU111" s="258" t="s">
        <v>83</v>
      </c>
      <c r="AV111" s="15" t="s">
        <v>80</v>
      </c>
      <c r="AW111" s="15" t="s">
        <v>33</v>
      </c>
      <c r="AX111" s="15" t="s">
        <v>72</v>
      </c>
      <c r="AY111" s="258" t="s">
        <v>152</v>
      </c>
    </row>
    <row r="112" spans="1:51" s="13" customFormat="1" ht="12">
      <c r="A112" s="13"/>
      <c r="B112" s="225"/>
      <c r="C112" s="226"/>
      <c r="D112" s="227" t="s">
        <v>163</v>
      </c>
      <c r="E112" s="228" t="s">
        <v>19</v>
      </c>
      <c r="F112" s="229" t="s">
        <v>876</v>
      </c>
      <c r="G112" s="226"/>
      <c r="H112" s="230">
        <v>33</v>
      </c>
      <c r="I112" s="231"/>
      <c r="J112" s="226"/>
      <c r="K112" s="226"/>
      <c r="L112" s="232"/>
      <c r="M112" s="233"/>
      <c r="N112" s="234"/>
      <c r="O112" s="234"/>
      <c r="P112" s="234"/>
      <c r="Q112" s="234"/>
      <c r="R112" s="234"/>
      <c r="S112" s="234"/>
      <c r="T112" s="23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6" t="s">
        <v>163</v>
      </c>
      <c r="AU112" s="236" t="s">
        <v>83</v>
      </c>
      <c r="AV112" s="13" t="s">
        <v>83</v>
      </c>
      <c r="AW112" s="13" t="s">
        <v>33</v>
      </c>
      <c r="AX112" s="13" t="s">
        <v>72</v>
      </c>
      <c r="AY112" s="236" t="s">
        <v>152</v>
      </c>
    </row>
    <row r="113" spans="1:51" s="15" customFormat="1" ht="12">
      <c r="A113" s="15"/>
      <c r="B113" s="249"/>
      <c r="C113" s="250"/>
      <c r="D113" s="227" t="s">
        <v>163</v>
      </c>
      <c r="E113" s="251" t="s">
        <v>19</v>
      </c>
      <c r="F113" s="252" t="s">
        <v>880</v>
      </c>
      <c r="G113" s="250"/>
      <c r="H113" s="251" t="s">
        <v>19</v>
      </c>
      <c r="I113" s="253"/>
      <c r="J113" s="250"/>
      <c r="K113" s="250"/>
      <c r="L113" s="254"/>
      <c r="M113" s="255"/>
      <c r="N113" s="256"/>
      <c r="O113" s="256"/>
      <c r="P113" s="256"/>
      <c r="Q113" s="256"/>
      <c r="R113" s="256"/>
      <c r="S113" s="256"/>
      <c r="T113" s="257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8" t="s">
        <v>163</v>
      </c>
      <c r="AU113" s="258" t="s">
        <v>83</v>
      </c>
      <c r="AV113" s="15" t="s">
        <v>80</v>
      </c>
      <c r="AW113" s="15" t="s">
        <v>33</v>
      </c>
      <c r="AX113" s="15" t="s">
        <v>72</v>
      </c>
      <c r="AY113" s="258" t="s">
        <v>152</v>
      </c>
    </row>
    <row r="114" spans="1:51" s="13" customFormat="1" ht="12">
      <c r="A114" s="13"/>
      <c r="B114" s="225"/>
      <c r="C114" s="226"/>
      <c r="D114" s="227" t="s">
        <v>163</v>
      </c>
      <c r="E114" s="228" t="s">
        <v>19</v>
      </c>
      <c r="F114" s="229" t="s">
        <v>877</v>
      </c>
      <c r="G114" s="226"/>
      <c r="H114" s="230">
        <v>12</v>
      </c>
      <c r="I114" s="231"/>
      <c r="J114" s="226"/>
      <c r="K114" s="226"/>
      <c r="L114" s="232"/>
      <c r="M114" s="233"/>
      <c r="N114" s="234"/>
      <c r="O114" s="234"/>
      <c r="P114" s="234"/>
      <c r="Q114" s="234"/>
      <c r="R114" s="234"/>
      <c r="S114" s="234"/>
      <c r="T114" s="23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6" t="s">
        <v>163</v>
      </c>
      <c r="AU114" s="236" t="s">
        <v>83</v>
      </c>
      <c r="AV114" s="13" t="s">
        <v>83</v>
      </c>
      <c r="AW114" s="13" t="s">
        <v>33</v>
      </c>
      <c r="AX114" s="13" t="s">
        <v>72</v>
      </c>
      <c r="AY114" s="236" t="s">
        <v>152</v>
      </c>
    </row>
    <row r="115" spans="1:51" s="14" customFormat="1" ht="12">
      <c r="A115" s="14"/>
      <c r="B115" s="237"/>
      <c r="C115" s="238"/>
      <c r="D115" s="227" t="s">
        <v>163</v>
      </c>
      <c r="E115" s="239" t="s">
        <v>19</v>
      </c>
      <c r="F115" s="240" t="s">
        <v>170</v>
      </c>
      <c r="G115" s="238"/>
      <c r="H115" s="241">
        <v>45</v>
      </c>
      <c r="I115" s="242"/>
      <c r="J115" s="238"/>
      <c r="K115" s="238"/>
      <c r="L115" s="243"/>
      <c r="M115" s="244"/>
      <c r="N115" s="245"/>
      <c r="O115" s="245"/>
      <c r="P115" s="245"/>
      <c r="Q115" s="245"/>
      <c r="R115" s="245"/>
      <c r="S115" s="245"/>
      <c r="T115" s="246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7" t="s">
        <v>163</v>
      </c>
      <c r="AU115" s="247" t="s">
        <v>83</v>
      </c>
      <c r="AV115" s="14" t="s">
        <v>159</v>
      </c>
      <c r="AW115" s="14" t="s">
        <v>33</v>
      </c>
      <c r="AX115" s="14" t="s">
        <v>80</v>
      </c>
      <c r="AY115" s="247" t="s">
        <v>152</v>
      </c>
    </row>
    <row r="116" spans="1:63" s="12" customFormat="1" ht="22.8" customHeight="1">
      <c r="A116" s="12"/>
      <c r="B116" s="191"/>
      <c r="C116" s="192"/>
      <c r="D116" s="193" t="s">
        <v>71</v>
      </c>
      <c r="E116" s="205" t="s">
        <v>209</v>
      </c>
      <c r="F116" s="205" t="s">
        <v>824</v>
      </c>
      <c r="G116" s="192"/>
      <c r="H116" s="192"/>
      <c r="I116" s="195"/>
      <c r="J116" s="206">
        <f>BK116</f>
        <v>0</v>
      </c>
      <c r="K116" s="192"/>
      <c r="L116" s="197"/>
      <c r="M116" s="198"/>
      <c r="N116" s="199"/>
      <c r="O116" s="199"/>
      <c r="P116" s="200">
        <f>SUM(P117:P121)</f>
        <v>0</v>
      </c>
      <c r="Q116" s="199"/>
      <c r="R116" s="200">
        <f>SUM(R117:R121)</f>
        <v>0</v>
      </c>
      <c r="S116" s="199"/>
      <c r="T116" s="201">
        <f>SUM(T117:T121)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2" t="s">
        <v>80</v>
      </c>
      <c r="AT116" s="203" t="s">
        <v>71</v>
      </c>
      <c r="AU116" s="203" t="s">
        <v>80</v>
      </c>
      <c r="AY116" s="202" t="s">
        <v>152</v>
      </c>
      <c r="BK116" s="204">
        <f>SUM(BK117:BK121)</f>
        <v>0</v>
      </c>
    </row>
    <row r="117" spans="1:65" s="2" customFormat="1" ht="16.5" customHeight="1">
      <c r="A117" s="40"/>
      <c r="B117" s="41"/>
      <c r="C117" s="207" t="s">
        <v>190</v>
      </c>
      <c r="D117" s="207" t="s">
        <v>154</v>
      </c>
      <c r="E117" s="208" t="s">
        <v>825</v>
      </c>
      <c r="F117" s="209" t="s">
        <v>826</v>
      </c>
      <c r="G117" s="210" t="s">
        <v>157</v>
      </c>
      <c r="H117" s="211">
        <v>38</v>
      </c>
      <c r="I117" s="212"/>
      <c r="J117" s="213">
        <f>ROUND(I117*H117,2)</f>
        <v>0</v>
      </c>
      <c r="K117" s="209" t="s">
        <v>158</v>
      </c>
      <c r="L117" s="46"/>
      <c r="M117" s="214" t="s">
        <v>19</v>
      </c>
      <c r="N117" s="215" t="s">
        <v>43</v>
      </c>
      <c r="O117" s="86"/>
      <c r="P117" s="216">
        <f>O117*H117</f>
        <v>0</v>
      </c>
      <c r="Q117" s="216">
        <v>0</v>
      </c>
      <c r="R117" s="216">
        <f>Q117*H117</f>
        <v>0</v>
      </c>
      <c r="S117" s="216">
        <v>0</v>
      </c>
      <c r="T117" s="21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8" t="s">
        <v>159</v>
      </c>
      <c r="AT117" s="218" t="s">
        <v>154</v>
      </c>
      <c r="AU117" s="218" t="s">
        <v>83</v>
      </c>
      <c r="AY117" s="19" t="s">
        <v>152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9" t="s">
        <v>80</v>
      </c>
      <c r="BK117" s="219">
        <f>ROUND(I117*H117,2)</f>
        <v>0</v>
      </c>
      <c r="BL117" s="19" t="s">
        <v>159</v>
      </c>
      <c r="BM117" s="218" t="s">
        <v>881</v>
      </c>
    </row>
    <row r="118" spans="1:47" s="2" customFormat="1" ht="12">
      <c r="A118" s="40"/>
      <c r="B118" s="41"/>
      <c r="C118" s="42"/>
      <c r="D118" s="220" t="s">
        <v>161</v>
      </c>
      <c r="E118" s="42"/>
      <c r="F118" s="221" t="s">
        <v>828</v>
      </c>
      <c r="G118" s="42"/>
      <c r="H118" s="42"/>
      <c r="I118" s="222"/>
      <c r="J118" s="42"/>
      <c r="K118" s="42"/>
      <c r="L118" s="46"/>
      <c r="M118" s="223"/>
      <c r="N118" s="224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161</v>
      </c>
      <c r="AU118" s="19" t="s">
        <v>83</v>
      </c>
    </row>
    <row r="119" spans="1:51" s="13" customFormat="1" ht="12">
      <c r="A119" s="13"/>
      <c r="B119" s="225"/>
      <c r="C119" s="226"/>
      <c r="D119" s="227" t="s">
        <v>163</v>
      </c>
      <c r="E119" s="228" t="s">
        <v>19</v>
      </c>
      <c r="F119" s="229" t="s">
        <v>882</v>
      </c>
      <c r="G119" s="226"/>
      <c r="H119" s="230">
        <v>32</v>
      </c>
      <c r="I119" s="231"/>
      <c r="J119" s="226"/>
      <c r="K119" s="226"/>
      <c r="L119" s="232"/>
      <c r="M119" s="233"/>
      <c r="N119" s="234"/>
      <c r="O119" s="234"/>
      <c r="P119" s="234"/>
      <c r="Q119" s="234"/>
      <c r="R119" s="234"/>
      <c r="S119" s="234"/>
      <c r="T119" s="23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6" t="s">
        <v>163</v>
      </c>
      <c r="AU119" s="236" t="s">
        <v>83</v>
      </c>
      <c r="AV119" s="13" t="s">
        <v>83</v>
      </c>
      <c r="AW119" s="13" t="s">
        <v>33</v>
      </c>
      <c r="AX119" s="13" t="s">
        <v>72</v>
      </c>
      <c r="AY119" s="236" t="s">
        <v>152</v>
      </c>
    </row>
    <row r="120" spans="1:51" s="13" customFormat="1" ht="12">
      <c r="A120" s="13"/>
      <c r="B120" s="225"/>
      <c r="C120" s="226"/>
      <c r="D120" s="227" t="s">
        <v>163</v>
      </c>
      <c r="E120" s="228" t="s">
        <v>19</v>
      </c>
      <c r="F120" s="229" t="s">
        <v>883</v>
      </c>
      <c r="G120" s="226"/>
      <c r="H120" s="230">
        <v>6</v>
      </c>
      <c r="I120" s="231"/>
      <c r="J120" s="226"/>
      <c r="K120" s="226"/>
      <c r="L120" s="232"/>
      <c r="M120" s="233"/>
      <c r="N120" s="234"/>
      <c r="O120" s="234"/>
      <c r="P120" s="234"/>
      <c r="Q120" s="234"/>
      <c r="R120" s="234"/>
      <c r="S120" s="234"/>
      <c r="T120" s="23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6" t="s">
        <v>163</v>
      </c>
      <c r="AU120" s="236" t="s">
        <v>83</v>
      </c>
      <c r="AV120" s="13" t="s">
        <v>83</v>
      </c>
      <c r="AW120" s="13" t="s">
        <v>33</v>
      </c>
      <c r="AX120" s="13" t="s">
        <v>72</v>
      </c>
      <c r="AY120" s="236" t="s">
        <v>152</v>
      </c>
    </row>
    <row r="121" spans="1:51" s="14" customFormat="1" ht="12">
      <c r="A121" s="14"/>
      <c r="B121" s="237"/>
      <c r="C121" s="238"/>
      <c r="D121" s="227" t="s">
        <v>163</v>
      </c>
      <c r="E121" s="239" t="s">
        <v>19</v>
      </c>
      <c r="F121" s="240" t="s">
        <v>170</v>
      </c>
      <c r="G121" s="238"/>
      <c r="H121" s="241">
        <v>38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7" t="s">
        <v>163</v>
      </c>
      <c r="AU121" s="247" t="s">
        <v>83</v>
      </c>
      <c r="AV121" s="14" t="s">
        <v>159</v>
      </c>
      <c r="AW121" s="14" t="s">
        <v>33</v>
      </c>
      <c r="AX121" s="14" t="s">
        <v>80</v>
      </c>
      <c r="AY121" s="247" t="s">
        <v>152</v>
      </c>
    </row>
    <row r="122" spans="1:63" s="12" customFormat="1" ht="22.8" customHeight="1">
      <c r="A122" s="12"/>
      <c r="B122" s="191"/>
      <c r="C122" s="192"/>
      <c r="D122" s="193" t="s">
        <v>71</v>
      </c>
      <c r="E122" s="205" t="s">
        <v>831</v>
      </c>
      <c r="F122" s="205" t="s">
        <v>832</v>
      </c>
      <c r="G122" s="192"/>
      <c r="H122" s="192"/>
      <c r="I122" s="195"/>
      <c r="J122" s="206">
        <f>BK122</f>
        <v>0</v>
      </c>
      <c r="K122" s="192"/>
      <c r="L122" s="197"/>
      <c r="M122" s="198"/>
      <c r="N122" s="199"/>
      <c r="O122" s="199"/>
      <c r="P122" s="200">
        <f>SUM(P123:P149)</f>
        <v>0</v>
      </c>
      <c r="Q122" s="199"/>
      <c r="R122" s="200">
        <f>SUM(R123:R149)</f>
        <v>0</v>
      </c>
      <c r="S122" s="199"/>
      <c r="T122" s="201">
        <f>SUM(T123:T149)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2" t="s">
        <v>80</v>
      </c>
      <c r="AT122" s="203" t="s">
        <v>71</v>
      </c>
      <c r="AU122" s="203" t="s">
        <v>80</v>
      </c>
      <c r="AY122" s="202" t="s">
        <v>152</v>
      </c>
      <c r="BK122" s="204">
        <f>SUM(BK123:BK149)</f>
        <v>0</v>
      </c>
    </row>
    <row r="123" spans="1:65" s="2" customFormat="1" ht="24.15" customHeight="1">
      <c r="A123" s="40"/>
      <c r="B123" s="41"/>
      <c r="C123" s="207" t="s">
        <v>196</v>
      </c>
      <c r="D123" s="207" t="s">
        <v>154</v>
      </c>
      <c r="E123" s="208" t="s">
        <v>833</v>
      </c>
      <c r="F123" s="209" t="s">
        <v>834</v>
      </c>
      <c r="G123" s="210" t="s">
        <v>311</v>
      </c>
      <c r="H123" s="211">
        <v>15.84</v>
      </c>
      <c r="I123" s="212"/>
      <c r="J123" s="213">
        <f>ROUND(I123*H123,2)</f>
        <v>0</v>
      </c>
      <c r="K123" s="209" t="s">
        <v>158</v>
      </c>
      <c r="L123" s="46"/>
      <c r="M123" s="214" t="s">
        <v>19</v>
      </c>
      <c r="N123" s="215" t="s">
        <v>43</v>
      </c>
      <c r="O123" s="86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8" t="s">
        <v>159</v>
      </c>
      <c r="AT123" s="218" t="s">
        <v>154</v>
      </c>
      <c r="AU123" s="218" t="s">
        <v>83</v>
      </c>
      <c r="AY123" s="19" t="s">
        <v>152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9" t="s">
        <v>80</v>
      </c>
      <c r="BK123" s="219">
        <f>ROUND(I123*H123,2)</f>
        <v>0</v>
      </c>
      <c r="BL123" s="19" t="s">
        <v>159</v>
      </c>
      <c r="BM123" s="218" t="s">
        <v>884</v>
      </c>
    </row>
    <row r="124" spans="1:47" s="2" customFormat="1" ht="12">
      <c r="A124" s="40"/>
      <c r="B124" s="41"/>
      <c r="C124" s="42"/>
      <c r="D124" s="220" t="s">
        <v>161</v>
      </c>
      <c r="E124" s="42"/>
      <c r="F124" s="221" t="s">
        <v>836</v>
      </c>
      <c r="G124" s="42"/>
      <c r="H124" s="42"/>
      <c r="I124" s="222"/>
      <c r="J124" s="42"/>
      <c r="K124" s="42"/>
      <c r="L124" s="46"/>
      <c r="M124" s="223"/>
      <c r="N124" s="224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161</v>
      </c>
      <c r="AU124" s="19" t="s">
        <v>83</v>
      </c>
    </row>
    <row r="125" spans="1:51" s="13" customFormat="1" ht="12">
      <c r="A125" s="13"/>
      <c r="B125" s="225"/>
      <c r="C125" s="226"/>
      <c r="D125" s="227" t="s">
        <v>163</v>
      </c>
      <c r="E125" s="228" t="s">
        <v>19</v>
      </c>
      <c r="F125" s="229" t="s">
        <v>885</v>
      </c>
      <c r="G125" s="226"/>
      <c r="H125" s="230">
        <v>6.525</v>
      </c>
      <c r="I125" s="231"/>
      <c r="J125" s="226"/>
      <c r="K125" s="226"/>
      <c r="L125" s="232"/>
      <c r="M125" s="233"/>
      <c r="N125" s="234"/>
      <c r="O125" s="234"/>
      <c r="P125" s="234"/>
      <c r="Q125" s="234"/>
      <c r="R125" s="234"/>
      <c r="S125" s="234"/>
      <c r="T125" s="23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6" t="s">
        <v>163</v>
      </c>
      <c r="AU125" s="236" t="s">
        <v>83</v>
      </c>
      <c r="AV125" s="13" t="s">
        <v>83</v>
      </c>
      <c r="AW125" s="13" t="s">
        <v>33</v>
      </c>
      <c r="AX125" s="13" t="s">
        <v>72</v>
      </c>
      <c r="AY125" s="236" t="s">
        <v>152</v>
      </c>
    </row>
    <row r="126" spans="1:51" s="13" customFormat="1" ht="12">
      <c r="A126" s="13"/>
      <c r="B126" s="225"/>
      <c r="C126" s="226"/>
      <c r="D126" s="227" t="s">
        <v>163</v>
      </c>
      <c r="E126" s="228" t="s">
        <v>19</v>
      </c>
      <c r="F126" s="229" t="s">
        <v>886</v>
      </c>
      <c r="G126" s="226"/>
      <c r="H126" s="230">
        <v>9.315</v>
      </c>
      <c r="I126" s="231"/>
      <c r="J126" s="226"/>
      <c r="K126" s="226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163</v>
      </c>
      <c r="AU126" s="236" t="s">
        <v>83</v>
      </c>
      <c r="AV126" s="13" t="s">
        <v>83</v>
      </c>
      <c r="AW126" s="13" t="s">
        <v>33</v>
      </c>
      <c r="AX126" s="13" t="s">
        <v>72</v>
      </c>
      <c r="AY126" s="236" t="s">
        <v>152</v>
      </c>
    </row>
    <row r="127" spans="1:51" s="14" customFormat="1" ht="12">
      <c r="A127" s="14"/>
      <c r="B127" s="237"/>
      <c r="C127" s="238"/>
      <c r="D127" s="227" t="s">
        <v>163</v>
      </c>
      <c r="E127" s="239" t="s">
        <v>19</v>
      </c>
      <c r="F127" s="240" t="s">
        <v>170</v>
      </c>
      <c r="G127" s="238"/>
      <c r="H127" s="241">
        <v>15.84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7" t="s">
        <v>163</v>
      </c>
      <c r="AU127" s="247" t="s">
        <v>83</v>
      </c>
      <c r="AV127" s="14" t="s">
        <v>159</v>
      </c>
      <c r="AW127" s="14" t="s">
        <v>33</v>
      </c>
      <c r="AX127" s="14" t="s">
        <v>80</v>
      </c>
      <c r="AY127" s="247" t="s">
        <v>152</v>
      </c>
    </row>
    <row r="128" spans="1:65" s="2" customFormat="1" ht="24.15" customHeight="1">
      <c r="A128" s="40"/>
      <c r="B128" s="41"/>
      <c r="C128" s="207" t="s">
        <v>203</v>
      </c>
      <c r="D128" s="207" t="s">
        <v>154</v>
      </c>
      <c r="E128" s="208" t="s">
        <v>839</v>
      </c>
      <c r="F128" s="209" t="s">
        <v>840</v>
      </c>
      <c r="G128" s="210" t="s">
        <v>311</v>
      </c>
      <c r="H128" s="211">
        <v>190.08</v>
      </c>
      <c r="I128" s="212"/>
      <c r="J128" s="213">
        <f>ROUND(I128*H128,2)</f>
        <v>0</v>
      </c>
      <c r="K128" s="209" t="s">
        <v>158</v>
      </c>
      <c r="L128" s="46"/>
      <c r="M128" s="214" t="s">
        <v>19</v>
      </c>
      <c r="N128" s="215" t="s">
        <v>43</v>
      </c>
      <c r="O128" s="86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8" t="s">
        <v>159</v>
      </c>
      <c r="AT128" s="218" t="s">
        <v>154</v>
      </c>
      <c r="AU128" s="218" t="s">
        <v>83</v>
      </c>
      <c r="AY128" s="19" t="s">
        <v>152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9" t="s">
        <v>80</v>
      </c>
      <c r="BK128" s="219">
        <f>ROUND(I128*H128,2)</f>
        <v>0</v>
      </c>
      <c r="BL128" s="19" t="s">
        <v>159</v>
      </c>
      <c r="BM128" s="218" t="s">
        <v>887</v>
      </c>
    </row>
    <row r="129" spans="1:47" s="2" customFormat="1" ht="12">
      <c r="A129" s="40"/>
      <c r="B129" s="41"/>
      <c r="C129" s="42"/>
      <c r="D129" s="220" t="s">
        <v>161</v>
      </c>
      <c r="E129" s="42"/>
      <c r="F129" s="221" t="s">
        <v>842</v>
      </c>
      <c r="G129" s="42"/>
      <c r="H129" s="42"/>
      <c r="I129" s="222"/>
      <c r="J129" s="42"/>
      <c r="K129" s="42"/>
      <c r="L129" s="46"/>
      <c r="M129" s="223"/>
      <c r="N129" s="224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161</v>
      </c>
      <c r="AU129" s="19" t="s">
        <v>83</v>
      </c>
    </row>
    <row r="130" spans="1:51" s="13" customFormat="1" ht="12">
      <c r="A130" s="13"/>
      <c r="B130" s="225"/>
      <c r="C130" s="226"/>
      <c r="D130" s="227" t="s">
        <v>163</v>
      </c>
      <c r="E130" s="226"/>
      <c r="F130" s="229" t="s">
        <v>888</v>
      </c>
      <c r="G130" s="226"/>
      <c r="H130" s="230">
        <v>190.08</v>
      </c>
      <c r="I130" s="231"/>
      <c r="J130" s="226"/>
      <c r="K130" s="226"/>
      <c r="L130" s="232"/>
      <c r="M130" s="233"/>
      <c r="N130" s="234"/>
      <c r="O130" s="234"/>
      <c r="P130" s="234"/>
      <c r="Q130" s="234"/>
      <c r="R130" s="234"/>
      <c r="S130" s="234"/>
      <c r="T130" s="23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6" t="s">
        <v>163</v>
      </c>
      <c r="AU130" s="236" t="s">
        <v>83</v>
      </c>
      <c r="AV130" s="13" t="s">
        <v>83</v>
      </c>
      <c r="AW130" s="13" t="s">
        <v>4</v>
      </c>
      <c r="AX130" s="13" t="s">
        <v>80</v>
      </c>
      <c r="AY130" s="236" t="s">
        <v>152</v>
      </c>
    </row>
    <row r="131" spans="1:65" s="2" customFormat="1" ht="24.15" customHeight="1">
      <c r="A131" s="40"/>
      <c r="B131" s="41"/>
      <c r="C131" s="207" t="s">
        <v>209</v>
      </c>
      <c r="D131" s="207" t="s">
        <v>154</v>
      </c>
      <c r="E131" s="208" t="s">
        <v>844</v>
      </c>
      <c r="F131" s="209" t="s">
        <v>845</v>
      </c>
      <c r="G131" s="210" t="s">
        <v>311</v>
      </c>
      <c r="H131" s="211">
        <v>16.14</v>
      </c>
      <c r="I131" s="212"/>
      <c r="J131" s="213">
        <f>ROUND(I131*H131,2)</f>
        <v>0</v>
      </c>
      <c r="K131" s="209" t="s">
        <v>158</v>
      </c>
      <c r="L131" s="46"/>
      <c r="M131" s="214" t="s">
        <v>19</v>
      </c>
      <c r="N131" s="215" t="s">
        <v>43</v>
      </c>
      <c r="O131" s="86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8" t="s">
        <v>159</v>
      </c>
      <c r="AT131" s="218" t="s">
        <v>154</v>
      </c>
      <c r="AU131" s="218" t="s">
        <v>83</v>
      </c>
      <c r="AY131" s="19" t="s">
        <v>152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9" t="s">
        <v>80</v>
      </c>
      <c r="BK131" s="219">
        <f>ROUND(I131*H131,2)</f>
        <v>0</v>
      </c>
      <c r="BL131" s="19" t="s">
        <v>159</v>
      </c>
      <c r="BM131" s="218" t="s">
        <v>889</v>
      </c>
    </row>
    <row r="132" spans="1:47" s="2" customFormat="1" ht="12">
      <c r="A132" s="40"/>
      <c r="B132" s="41"/>
      <c r="C132" s="42"/>
      <c r="D132" s="220" t="s">
        <v>161</v>
      </c>
      <c r="E132" s="42"/>
      <c r="F132" s="221" t="s">
        <v>847</v>
      </c>
      <c r="G132" s="42"/>
      <c r="H132" s="42"/>
      <c r="I132" s="222"/>
      <c r="J132" s="42"/>
      <c r="K132" s="42"/>
      <c r="L132" s="46"/>
      <c r="M132" s="223"/>
      <c r="N132" s="224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161</v>
      </c>
      <c r="AU132" s="19" t="s">
        <v>83</v>
      </c>
    </row>
    <row r="133" spans="1:51" s="13" customFormat="1" ht="12">
      <c r="A133" s="13"/>
      <c r="B133" s="225"/>
      <c r="C133" s="226"/>
      <c r="D133" s="227" t="s">
        <v>163</v>
      </c>
      <c r="E133" s="228" t="s">
        <v>19</v>
      </c>
      <c r="F133" s="229" t="s">
        <v>890</v>
      </c>
      <c r="G133" s="226"/>
      <c r="H133" s="230">
        <v>6.24</v>
      </c>
      <c r="I133" s="231"/>
      <c r="J133" s="226"/>
      <c r="K133" s="226"/>
      <c r="L133" s="232"/>
      <c r="M133" s="233"/>
      <c r="N133" s="234"/>
      <c r="O133" s="234"/>
      <c r="P133" s="234"/>
      <c r="Q133" s="234"/>
      <c r="R133" s="234"/>
      <c r="S133" s="234"/>
      <c r="T133" s="23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6" t="s">
        <v>163</v>
      </c>
      <c r="AU133" s="236" t="s">
        <v>83</v>
      </c>
      <c r="AV133" s="13" t="s">
        <v>83</v>
      </c>
      <c r="AW133" s="13" t="s">
        <v>33</v>
      </c>
      <c r="AX133" s="13" t="s">
        <v>72</v>
      </c>
      <c r="AY133" s="236" t="s">
        <v>152</v>
      </c>
    </row>
    <row r="134" spans="1:51" s="13" customFormat="1" ht="12">
      <c r="A134" s="13"/>
      <c r="B134" s="225"/>
      <c r="C134" s="226"/>
      <c r="D134" s="227" t="s">
        <v>163</v>
      </c>
      <c r="E134" s="228" t="s">
        <v>19</v>
      </c>
      <c r="F134" s="229" t="s">
        <v>891</v>
      </c>
      <c r="G134" s="226"/>
      <c r="H134" s="230">
        <v>9.9</v>
      </c>
      <c r="I134" s="231"/>
      <c r="J134" s="226"/>
      <c r="K134" s="226"/>
      <c r="L134" s="232"/>
      <c r="M134" s="233"/>
      <c r="N134" s="234"/>
      <c r="O134" s="234"/>
      <c r="P134" s="234"/>
      <c r="Q134" s="234"/>
      <c r="R134" s="234"/>
      <c r="S134" s="234"/>
      <c r="T134" s="23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6" t="s">
        <v>163</v>
      </c>
      <c r="AU134" s="236" t="s">
        <v>83</v>
      </c>
      <c r="AV134" s="13" t="s">
        <v>83</v>
      </c>
      <c r="AW134" s="13" t="s">
        <v>33</v>
      </c>
      <c r="AX134" s="13" t="s">
        <v>72</v>
      </c>
      <c r="AY134" s="236" t="s">
        <v>152</v>
      </c>
    </row>
    <row r="135" spans="1:51" s="14" customFormat="1" ht="12">
      <c r="A135" s="14"/>
      <c r="B135" s="237"/>
      <c r="C135" s="238"/>
      <c r="D135" s="227" t="s">
        <v>163</v>
      </c>
      <c r="E135" s="239" t="s">
        <v>19</v>
      </c>
      <c r="F135" s="240" t="s">
        <v>170</v>
      </c>
      <c r="G135" s="238"/>
      <c r="H135" s="241">
        <v>16.14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7" t="s">
        <v>163</v>
      </c>
      <c r="AU135" s="247" t="s">
        <v>83</v>
      </c>
      <c r="AV135" s="14" t="s">
        <v>159</v>
      </c>
      <c r="AW135" s="14" t="s">
        <v>33</v>
      </c>
      <c r="AX135" s="14" t="s">
        <v>80</v>
      </c>
      <c r="AY135" s="247" t="s">
        <v>152</v>
      </c>
    </row>
    <row r="136" spans="1:65" s="2" customFormat="1" ht="24.15" customHeight="1">
      <c r="A136" s="40"/>
      <c r="B136" s="41"/>
      <c r="C136" s="207" t="s">
        <v>214</v>
      </c>
      <c r="D136" s="207" t="s">
        <v>154</v>
      </c>
      <c r="E136" s="208" t="s">
        <v>850</v>
      </c>
      <c r="F136" s="209" t="s">
        <v>840</v>
      </c>
      <c r="G136" s="210" t="s">
        <v>311</v>
      </c>
      <c r="H136" s="211">
        <v>193.68</v>
      </c>
      <c r="I136" s="212"/>
      <c r="J136" s="213">
        <f>ROUND(I136*H136,2)</f>
        <v>0</v>
      </c>
      <c r="K136" s="209" t="s">
        <v>158</v>
      </c>
      <c r="L136" s="46"/>
      <c r="M136" s="214" t="s">
        <v>19</v>
      </c>
      <c r="N136" s="215" t="s">
        <v>43</v>
      </c>
      <c r="O136" s="86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8" t="s">
        <v>159</v>
      </c>
      <c r="AT136" s="218" t="s">
        <v>154</v>
      </c>
      <c r="AU136" s="218" t="s">
        <v>83</v>
      </c>
      <c r="AY136" s="19" t="s">
        <v>152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9" t="s">
        <v>80</v>
      </c>
      <c r="BK136" s="219">
        <f>ROUND(I136*H136,2)</f>
        <v>0</v>
      </c>
      <c r="BL136" s="19" t="s">
        <v>159</v>
      </c>
      <c r="BM136" s="218" t="s">
        <v>892</v>
      </c>
    </row>
    <row r="137" spans="1:47" s="2" customFormat="1" ht="12">
      <c r="A137" s="40"/>
      <c r="B137" s="41"/>
      <c r="C137" s="42"/>
      <c r="D137" s="220" t="s">
        <v>161</v>
      </c>
      <c r="E137" s="42"/>
      <c r="F137" s="221" t="s">
        <v>852</v>
      </c>
      <c r="G137" s="42"/>
      <c r="H137" s="42"/>
      <c r="I137" s="222"/>
      <c r="J137" s="42"/>
      <c r="K137" s="42"/>
      <c r="L137" s="46"/>
      <c r="M137" s="223"/>
      <c r="N137" s="224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161</v>
      </c>
      <c r="AU137" s="19" t="s">
        <v>83</v>
      </c>
    </row>
    <row r="138" spans="1:51" s="13" customFormat="1" ht="12">
      <c r="A138" s="13"/>
      <c r="B138" s="225"/>
      <c r="C138" s="226"/>
      <c r="D138" s="227" t="s">
        <v>163</v>
      </c>
      <c r="E138" s="226"/>
      <c r="F138" s="229" t="s">
        <v>893</v>
      </c>
      <c r="G138" s="226"/>
      <c r="H138" s="230">
        <v>193.68</v>
      </c>
      <c r="I138" s="231"/>
      <c r="J138" s="226"/>
      <c r="K138" s="226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163</v>
      </c>
      <c r="AU138" s="236" t="s">
        <v>83</v>
      </c>
      <c r="AV138" s="13" t="s">
        <v>83</v>
      </c>
      <c r="AW138" s="13" t="s">
        <v>4</v>
      </c>
      <c r="AX138" s="13" t="s">
        <v>80</v>
      </c>
      <c r="AY138" s="236" t="s">
        <v>152</v>
      </c>
    </row>
    <row r="139" spans="1:65" s="2" customFormat="1" ht="24.15" customHeight="1">
      <c r="A139" s="40"/>
      <c r="B139" s="41"/>
      <c r="C139" s="207" t="s">
        <v>220</v>
      </c>
      <c r="D139" s="207" t="s">
        <v>154</v>
      </c>
      <c r="E139" s="208" t="s">
        <v>854</v>
      </c>
      <c r="F139" s="209" t="s">
        <v>855</v>
      </c>
      <c r="G139" s="210" t="s">
        <v>311</v>
      </c>
      <c r="H139" s="211">
        <v>6.24</v>
      </c>
      <c r="I139" s="212"/>
      <c r="J139" s="213">
        <f>ROUND(I139*H139,2)</f>
        <v>0</v>
      </c>
      <c r="K139" s="209" t="s">
        <v>158</v>
      </c>
      <c r="L139" s="46"/>
      <c r="M139" s="214" t="s">
        <v>19</v>
      </c>
      <c r="N139" s="215" t="s">
        <v>43</v>
      </c>
      <c r="O139" s="86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8" t="s">
        <v>159</v>
      </c>
      <c r="AT139" s="218" t="s">
        <v>154</v>
      </c>
      <c r="AU139" s="218" t="s">
        <v>83</v>
      </c>
      <c r="AY139" s="19" t="s">
        <v>152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9" t="s">
        <v>80</v>
      </c>
      <c r="BK139" s="219">
        <f>ROUND(I139*H139,2)</f>
        <v>0</v>
      </c>
      <c r="BL139" s="19" t="s">
        <v>159</v>
      </c>
      <c r="BM139" s="218" t="s">
        <v>894</v>
      </c>
    </row>
    <row r="140" spans="1:47" s="2" customFormat="1" ht="12">
      <c r="A140" s="40"/>
      <c r="B140" s="41"/>
      <c r="C140" s="42"/>
      <c r="D140" s="220" t="s">
        <v>161</v>
      </c>
      <c r="E140" s="42"/>
      <c r="F140" s="221" t="s">
        <v>857</v>
      </c>
      <c r="G140" s="42"/>
      <c r="H140" s="42"/>
      <c r="I140" s="222"/>
      <c r="J140" s="42"/>
      <c r="K140" s="42"/>
      <c r="L140" s="46"/>
      <c r="M140" s="223"/>
      <c r="N140" s="224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161</v>
      </c>
      <c r="AU140" s="19" t="s">
        <v>83</v>
      </c>
    </row>
    <row r="141" spans="1:51" s="13" customFormat="1" ht="12">
      <c r="A141" s="13"/>
      <c r="B141" s="225"/>
      <c r="C141" s="226"/>
      <c r="D141" s="227" t="s">
        <v>163</v>
      </c>
      <c r="E141" s="228" t="s">
        <v>19</v>
      </c>
      <c r="F141" s="229" t="s">
        <v>890</v>
      </c>
      <c r="G141" s="226"/>
      <c r="H141" s="230">
        <v>6.24</v>
      </c>
      <c r="I141" s="231"/>
      <c r="J141" s="226"/>
      <c r="K141" s="226"/>
      <c r="L141" s="232"/>
      <c r="M141" s="233"/>
      <c r="N141" s="234"/>
      <c r="O141" s="234"/>
      <c r="P141" s="234"/>
      <c r="Q141" s="234"/>
      <c r="R141" s="234"/>
      <c r="S141" s="234"/>
      <c r="T141" s="23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6" t="s">
        <v>163</v>
      </c>
      <c r="AU141" s="236" t="s">
        <v>83</v>
      </c>
      <c r="AV141" s="13" t="s">
        <v>83</v>
      </c>
      <c r="AW141" s="13" t="s">
        <v>33</v>
      </c>
      <c r="AX141" s="13" t="s">
        <v>80</v>
      </c>
      <c r="AY141" s="236" t="s">
        <v>152</v>
      </c>
    </row>
    <row r="142" spans="1:65" s="2" customFormat="1" ht="24.15" customHeight="1">
      <c r="A142" s="40"/>
      <c r="B142" s="41"/>
      <c r="C142" s="207" t="s">
        <v>225</v>
      </c>
      <c r="D142" s="207" t="s">
        <v>154</v>
      </c>
      <c r="E142" s="208" t="s">
        <v>862</v>
      </c>
      <c r="F142" s="209" t="s">
        <v>863</v>
      </c>
      <c r="G142" s="210" t="s">
        <v>311</v>
      </c>
      <c r="H142" s="211">
        <v>6.525</v>
      </c>
      <c r="I142" s="212"/>
      <c r="J142" s="213">
        <f>ROUND(I142*H142,2)</f>
        <v>0</v>
      </c>
      <c r="K142" s="209" t="s">
        <v>158</v>
      </c>
      <c r="L142" s="46"/>
      <c r="M142" s="214" t="s">
        <v>19</v>
      </c>
      <c r="N142" s="215" t="s">
        <v>43</v>
      </c>
      <c r="O142" s="86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8" t="s">
        <v>159</v>
      </c>
      <c r="AT142" s="218" t="s">
        <v>154</v>
      </c>
      <c r="AU142" s="218" t="s">
        <v>83</v>
      </c>
      <c r="AY142" s="19" t="s">
        <v>152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9" t="s">
        <v>80</v>
      </c>
      <c r="BK142" s="219">
        <f>ROUND(I142*H142,2)</f>
        <v>0</v>
      </c>
      <c r="BL142" s="19" t="s">
        <v>159</v>
      </c>
      <c r="BM142" s="218" t="s">
        <v>895</v>
      </c>
    </row>
    <row r="143" spans="1:47" s="2" customFormat="1" ht="12">
      <c r="A143" s="40"/>
      <c r="B143" s="41"/>
      <c r="C143" s="42"/>
      <c r="D143" s="220" t="s">
        <v>161</v>
      </c>
      <c r="E143" s="42"/>
      <c r="F143" s="221" t="s">
        <v>865</v>
      </c>
      <c r="G143" s="42"/>
      <c r="H143" s="42"/>
      <c r="I143" s="222"/>
      <c r="J143" s="42"/>
      <c r="K143" s="42"/>
      <c r="L143" s="46"/>
      <c r="M143" s="223"/>
      <c r="N143" s="224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161</v>
      </c>
      <c r="AU143" s="19" t="s">
        <v>83</v>
      </c>
    </row>
    <row r="144" spans="1:51" s="13" customFormat="1" ht="12">
      <c r="A144" s="13"/>
      <c r="B144" s="225"/>
      <c r="C144" s="226"/>
      <c r="D144" s="227" t="s">
        <v>163</v>
      </c>
      <c r="E144" s="228" t="s">
        <v>19</v>
      </c>
      <c r="F144" s="229" t="s">
        <v>896</v>
      </c>
      <c r="G144" s="226"/>
      <c r="H144" s="230">
        <v>6.525</v>
      </c>
      <c r="I144" s="231"/>
      <c r="J144" s="226"/>
      <c r="K144" s="226"/>
      <c r="L144" s="232"/>
      <c r="M144" s="233"/>
      <c r="N144" s="234"/>
      <c r="O144" s="234"/>
      <c r="P144" s="234"/>
      <c r="Q144" s="234"/>
      <c r="R144" s="234"/>
      <c r="S144" s="234"/>
      <c r="T144" s="23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6" t="s">
        <v>163</v>
      </c>
      <c r="AU144" s="236" t="s">
        <v>83</v>
      </c>
      <c r="AV144" s="13" t="s">
        <v>83</v>
      </c>
      <c r="AW144" s="13" t="s">
        <v>33</v>
      </c>
      <c r="AX144" s="13" t="s">
        <v>80</v>
      </c>
      <c r="AY144" s="236" t="s">
        <v>152</v>
      </c>
    </row>
    <row r="145" spans="1:65" s="2" customFormat="1" ht="24.15" customHeight="1">
      <c r="A145" s="40"/>
      <c r="B145" s="41"/>
      <c r="C145" s="207" t="s">
        <v>231</v>
      </c>
      <c r="D145" s="207" t="s">
        <v>154</v>
      </c>
      <c r="E145" s="208" t="s">
        <v>858</v>
      </c>
      <c r="F145" s="209" t="s">
        <v>859</v>
      </c>
      <c r="G145" s="210" t="s">
        <v>311</v>
      </c>
      <c r="H145" s="211">
        <v>19.215</v>
      </c>
      <c r="I145" s="212"/>
      <c r="J145" s="213">
        <f>ROUND(I145*H145,2)</f>
        <v>0</v>
      </c>
      <c r="K145" s="209" t="s">
        <v>158</v>
      </c>
      <c r="L145" s="46"/>
      <c r="M145" s="214" t="s">
        <v>19</v>
      </c>
      <c r="N145" s="215" t="s">
        <v>43</v>
      </c>
      <c r="O145" s="86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8" t="s">
        <v>159</v>
      </c>
      <c r="AT145" s="218" t="s">
        <v>154</v>
      </c>
      <c r="AU145" s="218" t="s">
        <v>83</v>
      </c>
      <c r="AY145" s="19" t="s">
        <v>152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9" t="s">
        <v>80</v>
      </c>
      <c r="BK145" s="219">
        <f>ROUND(I145*H145,2)</f>
        <v>0</v>
      </c>
      <c r="BL145" s="19" t="s">
        <v>159</v>
      </c>
      <c r="BM145" s="218" t="s">
        <v>897</v>
      </c>
    </row>
    <row r="146" spans="1:47" s="2" customFormat="1" ht="12">
      <c r="A146" s="40"/>
      <c r="B146" s="41"/>
      <c r="C146" s="42"/>
      <c r="D146" s="220" t="s">
        <v>161</v>
      </c>
      <c r="E146" s="42"/>
      <c r="F146" s="221" t="s">
        <v>861</v>
      </c>
      <c r="G146" s="42"/>
      <c r="H146" s="42"/>
      <c r="I146" s="222"/>
      <c r="J146" s="42"/>
      <c r="K146" s="42"/>
      <c r="L146" s="46"/>
      <c r="M146" s="223"/>
      <c r="N146" s="224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161</v>
      </c>
      <c r="AU146" s="19" t="s">
        <v>83</v>
      </c>
    </row>
    <row r="147" spans="1:51" s="13" customFormat="1" ht="12">
      <c r="A147" s="13"/>
      <c r="B147" s="225"/>
      <c r="C147" s="226"/>
      <c r="D147" s="227" t="s">
        <v>163</v>
      </c>
      <c r="E147" s="228" t="s">
        <v>19</v>
      </c>
      <c r="F147" s="229" t="s">
        <v>886</v>
      </c>
      <c r="G147" s="226"/>
      <c r="H147" s="230">
        <v>9.315</v>
      </c>
      <c r="I147" s="231"/>
      <c r="J147" s="226"/>
      <c r="K147" s="226"/>
      <c r="L147" s="232"/>
      <c r="M147" s="233"/>
      <c r="N147" s="234"/>
      <c r="O147" s="234"/>
      <c r="P147" s="234"/>
      <c r="Q147" s="234"/>
      <c r="R147" s="234"/>
      <c r="S147" s="234"/>
      <c r="T147" s="23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6" t="s">
        <v>163</v>
      </c>
      <c r="AU147" s="236" t="s">
        <v>83</v>
      </c>
      <c r="AV147" s="13" t="s">
        <v>83</v>
      </c>
      <c r="AW147" s="13" t="s">
        <v>33</v>
      </c>
      <c r="AX147" s="13" t="s">
        <v>72</v>
      </c>
      <c r="AY147" s="236" t="s">
        <v>152</v>
      </c>
    </row>
    <row r="148" spans="1:51" s="13" customFormat="1" ht="12">
      <c r="A148" s="13"/>
      <c r="B148" s="225"/>
      <c r="C148" s="226"/>
      <c r="D148" s="227" t="s">
        <v>163</v>
      </c>
      <c r="E148" s="228" t="s">
        <v>19</v>
      </c>
      <c r="F148" s="229" t="s">
        <v>891</v>
      </c>
      <c r="G148" s="226"/>
      <c r="H148" s="230">
        <v>9.9</v>
      </c>
      <c r="I148" s="231"/>
      <c r="J148" s="226"/>
      <c r="K148" s="226"/>
      <c r="L148" s="232"/>
      <c r="M148" s="233"/>
      <c r="N148" s="234"/>
      <c r="O148" s="234"/>
      <c r="P148" s="234"/>
      <c r="Q148" s="234"/>
      <c r="R148" s="234"/>
      <c r="S148" s="234"/>
      <c r="T148" s="23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6" t="s">
        <v>163</v>
      </c>
      <c r="AU148" s="236" t="s">
        <v>83</v>
      </c>
      <c r="AV148" s="13" t="s">
        <v>83</v>
      </c>
      <c r="AW148" s="13" t="s">
        <v>33</v>
      </c>
      <c r="AX148" s="13" t="s">
        <v>72</v>
      </c>
      <c r="AY148" s="236" t="s">
        <v>152</v>
      </c>
    </row>
    <row r="149" spans="1:51" s="14" customFormat="1" ht="12">
      <c r="A149" s="14"/>
      <c r="B149" s="237"/>
      <c r="C149" s="238"/>
      <c r="D149" s="227" t="s">
        <v>163</v>
      </c>
      <c r="E149" s="239" t="s">
        <v>19</v>
      </c>
      <c r="F149" s="240" t="s">
        <v>170</v>
      </c>
      <c r="G149" s="238"/>
      <c r="H149" s="241">
        <v>19.215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7" t="s">
        <v>163</v>
      </c>
      <c r="AU149" s="247" t="s">
        <v>83</v>
      </c>
      <c r="AV149" s="14" t="s">
        <v>159</v>
      </c>
      <c r="AW149" s="14" t="s">
        <v>33</v>
      </c>
      <c r="AX149" s="14" t="s">
        <v>80</v>
      </c>
      <c r="AY149" s="247" t="s">
        <v>152</v>
      </c>
    </row>
    <row r="150" spans="1:63" s="12" customFormat="1" ht="22.8" customHeight="1">
      <c r="A150" s="12"/>
      <c r="B150" s="191"/>
      <c r="C150" s="192"/>
      <c r="D150" s="193" t="s">
        <v>71</v>
      </c>
      <c r="E150" s="205" t="s">
        <v>486</v>
      </c>
      <c r="F150" s="205" t="s">
        <v>487</v>
      </c>
      <c r="G150" s="192"/>
      <c r="H150" s="192"/>
      <c r="I150" s="195"/>
      <c r="J150" s="206">
        <f>BK150</f>
        <v>0</v>
      </c>
      <c r="K150" s="192"/>
      <c r="L150" s="197"/>
      <c r="M150" s="198"/>
      <c r="N150" s="199"/>
      <c r="O150" s="199"/>
      <c r="P150" s="200">
        <f>SUM(P151:P152)</f>
        <v>0</v>
      </c>
      <c r="Q150" s="199"/>
      <c r="R150" s="200">
        <f>SUM(R151:R152)</f>
        <v>0</v>
      </c>
      <c r="S150" s="199"/>
      <c r="T150" s="201">
        <f>SUM(T151:T152)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2" t="s">
        <v>80</v>
      </c>
      <c r="AT150" s="203" t="s">
        <v>71</v>
      </c>
      <c r="AU150" s="203" t="s">
        <v>80</v>
      </c>
      <c r="AY150" s="202" t="s">
        <v>152</v>
      </c>
      <c r="BK150" s="204">
        <f>SUM(BK151:BK152)</f>
        <v>0</v>
      </c>
    </row>
    <row r="151" spans="1:65" s="2" customFormat="1" ht="24.15" customHeight="1">
      <c r="A151" s="40"/>
      <c r="B151" s="41"/>
      <c r="C151" s="207" t="s">
        <v>237</v>
      </c>
      <c r="D151" s="207" t="s">
        <v>154</v>
      </c>
      <c r="E151" s="208" t="s">
        <v>866</v>
      </c>
      <c r="F151" s="209" t="s">
        <v>867</v>
      </c>
      <c r="G151" s="210" t="s">
        <v>311</v>
      </c>
      <c r="H151" s="211">
        <v>0.004</v>
      </c>
      <c r="I151" s="212"/>
      <c r="J151" s="213">
        <f>ROUND(I151*H151,2)</f>
        <v>0</v>
      </c>
      <c r="K151" s="209" t="s">
        <v>158</v>
      </c>
      <c r="L151" s="46"/>
      <c r="M151" s="214" t="s">
        <v>19</v>
      </c>
      <c r="N151" s="215" t="s">
        <v>43</v>
      </c>
      <c r="O151" s="86"/>
      <c r="P151" s="216">
        <f>O151*H151</f>
        <v>0</v>
      </c>
      <c r="Q151" s="216">
        <v>0</v>
      </c>
      <c r="R151" s="216">
        <f>Q151*H151</f>
        <v>0</v>
      </c>
      <c r="S151" s="216">
        <v>0</v>
      </c>
      <c r="T151" s="217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8" t="s">
        <v>159</v>
      </c>
      <c r="AT151" s="218" t="s">
        <v>154</v>
      </c>
      <c r="AU151" s="218" t="s">
        <v>83</v>
      </c>
      <c r="AY151" s="19" t="s">
        <v>152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9" t="s">
        <v>80</v>
      </c>
      <c r="BK151" s="219">
        <f>ROUND(I151*H151,2)</f>
        <v>0</v>
      </c>
      <c r="BL151" s="19" t="s">
        <v>159</v>
      </c>
      <c r="BM151" s="218" t="s">
        <v>898</v>
      </c>
    </row>
    <row r="152" spans="1:47" s="2" customFormat="1" ht="12">
      <c r="A152" s="40"/>
      <c r="B152" s="41"/>
      <c r="C152" s="42"/>
      <c r="D152" s="220" t="s">
        <v>161</v>
      </c>
      <c r="E152" s="42"/>
      <c r="F152" s="221" t="s">
        <v>869</v>
      </c>
      <c r="G152" s="42"/>
      <c r="H152" s="42"/>
      <c r="I152" s="222"/>
      <c r="J152" s="42"/>
      <c r="K152" s="42"/>
      <c r="L152" s="46"/>
      <c r="M152" s="280"/>
      <c r="N152" s="281"/>
      <c r="O152" s="282"/>
      <c r="P152" s="282"/>
      <c r="Q152" s="282"/>
      <c r="R152" s="282"/>
      <c r="S152" s="282"/>
      <c r="T152" s="283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161</v>
      </c>
      <c r="AU152" s="19" t="s">
        <v>83</v>
      </c>
    </row>
    <row r="153" spans="1:31" s="2" customFormat="1" ht="6.95" customHeight="1">
      <c r="A153" s="40"/>
      <c r="B153" s="61"/>
      <c r="C153" s="62"/>
      <c r="D153" s="62"/>
      <c r="E153" s="62"/>
      <c r="F153" s="62"/>
      <c r="G153" s="62"/>
      <c r="H153" s="62"/>
      <c r="I153" s="62"/>
      <c r="J153" s="62"/>
      <c r="K153" s="62"/>
      <c r="L153" s="46"/>
      <c r="M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</row>
  </sheetData>
  <sheetProtection password="CC35" sheet="1" objects="1" scenarios="1" formatColumns="0" formatRows="0" autoFilter="0"/>
  <autoFilter ref="C83:K152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1_01/113107162"/>
    <hyperlink ref="F94" r:id="rId2" display="https://podminky.urs.cz/item/CS_URS_2021_01/113107171"/>
    <hyperlink ref="F99" r:id="rId3" display="https://podminky.urs.cz/item/CS_URS_2021_01/113107182"/>
    <hyperlink ref="F105" r:id="rId4" display="https://podminky.urs.cz/item/CS_URS_2021_01/113154122"/>
    <hyperlink ref="F118" r:id="rId5" display="https://podminky.urs.cz/item/CS_URS_2021_01/919735114"/>
    <hyperlink ref="F124" r:id="rId6" display="https://podminky.urs.cz/item/CS_URS_2021_01/997221551"/>
    <hyperlink ref="F129" r:id="rId7" display="https://podminky.urs.cz/item/CS_URS_2021_01/997221559"/>
    <hyperlink ref="F132" r:id="rId8" display="https://podminky.urs.cz/item/CS_URS_2021_01/997221561"/>
    <hyperlink ref="F137" r:id="rId9" display="https://podminky.urs.cz/item/CS_URS_2021_01/997221569"/>
    <hyperlink ref="F140" r:id="rId10" display="https://podminky.urs.cz/item/CS_URS_2021_01/997221861"/>
    <hyperlink ref="F143" r:id="rId11" display="https://podminky.urs.cz/item/CS_URS_2021_01/997221873"/>
    <hyperlink ref="F146" r:id="rId12" display="https://podminky.urs.cz/item/CS_URS_2021_01/997221875"/>
    <hyperlink ref="F152" r:id="rId13" display="https://podminky.urs.cz/item/CS_URS_2021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108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83</v>
      </c>
    </row>
    <row r="4" spans="2:46" s="1" customFormat="1" ht="24.95" customHeight="1">
      <c r="B4" s="22"/>
      <c r="D4" s="133" t="s">
        <v>116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Revitalizace veřejn. prostranství panel. sídliště Březiny - rozšíření IV.etapy, V.etapa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125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899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82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12. 7. 2021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19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27</v>
      </c>
      <c r="F15" s="40"/>
      <c r="G15" s="40"/>
      <c r="H15" s="40"/>
      <c r="I15" s="135" t="s">
        <v>28</v>
      </c>
      <c r="J15" s="139" t="s">
        <v>19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29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28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31</v>
      </c>
      <c r="E20" s="40"/>
      <c r="F20" s="40"/>
      <c r="G20" s="40"/>
      <c r="H20" s="40"/>
      <c r="I20" s="135" t="s">
        <v>26</v>
      </c>
      <c r="J20" s="139" t="s">
        <v>19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32</v>
      </c>
      <c r="F21" s="40"/>
      <c r="G21" s="40"/>
      <c r="H21" s="40"/>
      <c r="I21" s="135" t="s">
        <v>28</v>
      </c>
      <c r="J21" s="139" t="s">
        <v>19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34</v>
      </c>
      <c r="E23" s="40"/>
      <c r="F23" s="40"/>
      <c r="G23" s="40"/>
      <c r="H23" s="40"/>
      <c r="I23" s="135" t="s">
        <v>26</v>
      </c>
      <c r="J23" s="139" t="s">
        <v>19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35</v>
      </c>
      <c r="F24" s="40"/>
      <c r="G24" s="40"/>
      <c r="H24" s="40"/>
      <c r="I24" s="135" t="s">
        <v>28</v>
      </c>
      <c r="J24" s="139" t="s">
        <v>19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36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38</v>
      </c>
      <c r="E30" s="40"/>
      <c r="F30" s="40"/>
      <c r="G30" s="40"/>
      <c r="H30" s="40"/>
      <c r="I30" s="40"/>
      <c r="J30" s="147">
        <f>ROUND(J83,2)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40</v>
      </c>
      <c r="G32" s="40"/>
      <c r="H32" s="40"/>
      <c r="I32" s="148" t="s">
        <v>39</v>
      </c>
      <c r="J32" s="148" t="s">
        <v>41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42</v>
      </c>
      <c r="E33" s="135" t="s">
        <v>43</v>
      </c>
      <c r="F33" s="150">
        <f>ROUND((SUM(BE83:BE111)),2)</f>
        <v>0</v>
      </c>
      <c r="G33" s="40"/>
      <c r="H33" s="40"/>
      <c r="I33" s="151">
        <v>0.21</v>
      </c>
      <c r="J33" s="150">
        <f>ROUND(((SUM(BE83:BE111))*I33),2)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44</v>
      </c>
      <c r="F34" s="150">
        <f>ROUND((SUM(BF83:BF111)),2)</f>
        <v>0</v>
      </c>
      <c r="G34" s="40"/>
      <c r="H34" s="40"/>
      <c r="I34" s="151">
        <v>0.15</v>
      </c>
      <c r="J34" s="150">
        <f>ROUND(((SUM(BF83:BF111))*I34),2)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45</v>
      </c>
      <c r="F35" s="150">
        <f>ROUND((SUM(BG83:BG111)),2)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46</v>
      </c>
      <c r="F36" s="150">
        <f>ROUND((SUM(BH83:BH111)),2)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47</v>
      </c>
      <c r="F37" s="150">
        <f>ROUND((SUM(BI83:BI111)),2)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Revitalizace veřejn. prostranství panel. sídliště Březiny - rozšíření IV.etapy, V.etapa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125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VON - Vedlejší a ostatní náklady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Děčín - Březiny</v>
      </c>
      <c r="G52" s="42"/>
      <c r="H52" s="42"/>
      <c r="I52" s="34" t="s">
        <v>23</v>
      </c>
      <c r="J52" s="74" t="str">
        <f>IF(J12="","",J12)</f>
        <v>12. 7. 2021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Statutární město Děčín</v>
      </c>
      <c r="G54" s="42"/>
      <c r="H54" s="42"/>
      <c r="I54" s="34" t="s">
        <v>31</v>
      </c>
      <c r="J54" s="38" t="str">
        <f>E21</f>
        <v>AZ Consult spol. s r.o.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Dagmar Sedláčková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128</v>
      </c>
      <c r="D57" s="165"/>
      <c r="E57" s="165"/>
      <c r="F57" s="165"/>
      <c r="G57" s="165"/>
      <c r="H57" s="165"/>
      <c r="I57" s="165"/>
      <c r="J57" s="166" t="s">
        <v>129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70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130</v>
      </c>
    </row>
    <row r="60" spans="1:31" s="9" customFormat="1" ht="24.95" customHeight="1">
      <c r="A60" s="9"/>
      <c r="B60" s="168"/>
      <c r="C60" s="169"/>
      <c r="D60" s="170" t="s">
        <v>900</v>
      </c>
      <c r="E60" s="171"/>
      <c r="F60" s="171"/>
      <c r="G60" s="171"/>
      <c r="H60" s="171"/>
      <c r="I60" s="171"/>
      <c r="J60" s="172">
        <f>J84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901</v>
      </c>
      <c r="E61" s="177"/>
      <c r="F61" s="177"/>
      <c r="G61" s="177"/>
      <c r="H61" s="177"/>
      <c r="I61" s="177"/>
      <c r="J61" s="178">
        <f>J85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902</v>
      </c>
      <c r="E62" s="177"/>
      <c r="F62" s="177"/>
      <c r="G62" s="177"/>
      <c r="H62" s="177"/>
      <c r="I62" s="177"/>
      <c r="J62" s="178">
        <f>J95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903</v>
      </c>
      <c r="E63" s="177"/>
      <c r="F63" s="177"/>
      <c r="G63" s="177"/>
      <c r="H63" s="177"/>
      <c r="I63" s="177"/>
      <c r="J63" s="178">
        <f>J100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3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137</v>
      </c>
      <c r="D70" s="42"/>
      <c r="E70" s="42"/>
      <c r="F70" s="42"/>
      <c r="G70" s="42"/>
      <c r="H70" s="42"/>
      <c r="I70" s="42"/>
      <c r="J70" s="42"/>
      <c r="K70" s="42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163" t="str">
        <f>E7</f>
        <v>Revitalizace veřejn. prostranství panel. sídliště Březiny - rozšíření IV.etapy, V.etapa</v>
      </c>
      <c r="F73" s="34"/>
      <c r="G73" s="34"/>
      <c r="H73" s="34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125</v>
      </c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VON - Vedlejší a ostatní náklady</v>
      </c>
      <c r="F75" s="42"/>
      <c r="G75" s="42"/>
      <c r="H75" s="42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21</v>
      </c>
      <c r="D77" s="42"/>
      <c r="E77" s="42"/>
      <c r="F77" s="29" t="str">
        <f>F12</f>
        <v>Děčín - Březiny</v>
      </c>
      <c r="G77" s="42"/>
      <c r="H77" s="42"/>
      <c r="I77" s="34" t="s">
        <v>23</v>
      </c>
      <c r="J77" s="74" t="str">
        <f>IF(J12="","",J12)</f>
        <v>12. 7. 2021</v>
      </c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5.65" customHeight="1">
      <c r="A79" s="40"/>
      <c r="B79" s="41"/>
      <c r="C79" s="34" t="s">
        <v>25</v>
      </c>
      <c r="D79" s="42"/>
      <c r="E79" s="42"/>
      <c r="F79" s="29" t="str">
        <f>E15</f>
        <v>Statutární město Děčín</v>
      </c>
      <c r="G79" s="42"/>
      <c r="H79" s="42"/>
      <c r="I79" s="34" t="s">
        <v>31</v>
      </c>
      <c r="J79" s="38" t="str">
        <f>E21</f>
        <v>AZ Consult spol. s r.o.</v>
      </c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29</v>
      </c>
      <c r="D80" s="42"/>
      <c r="E80" s="42"/>
      <c r="F80" s="29" t="str">
        <f>IF(E18="","",E18)</f>
        <v>Vyplň údaj</v>
      </c>
      <c r="G80" s="42"/>
      <c r="H80" s="42"/>
      <c r="I80" s="34" t="s">
        <v>34</v>
      </c>
      <c r="J80" s="38" t="str">
        <f>E24</f>
        <v>Dagmar Sedláčková</v>
      </c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80"/>
      <c r="B82" s="181"/>
      <c r="C82" s="182" t="s">
        <v>138</v>
      </c>
      <c r="D82" s="183" t="s">
        <v>57</v>
      </c>
      <c r="E82" s="183" t="s">
        <v>53</v>
      </c>
      <c r="F82" s="183" t="s">
        <v>54</v>
      </c>
      <c r="G82" s="183" t="s">
        <v>139</v>
      </c>
      <c r="H82" s="183" t="s">
        <v>140</v>
      </c>
      <c r="I82" s="183" t="s">
        <v>141</v>
      </c>
      <c r="J82" s="183" t="s">
        <v>129</v>
      </c>
      <c r="K82" s="184" t="s">
        <v>142</v>
      </c>
      <c r="L82" s="185"/>
      <c r="M82" s="94" t="s">
        <v>19</v>
      </c>
      <c r="N82" s="95" t="s">
        <v>42</v>
      </c>
      <c r="O82" s="95" t="s">
        <v>143</v>
      </c>
      <c r="P82" s="95" t="s">
        <v>144</v>
      </c>
      <c r="Q82" s="95" t="s">
        <v>145</v>
      </c>
      <c r="R82" s="95" t="s">
        <v>146</v>
      </c>
      <c r="S82" s="95" t="s">
        <v>147</v>
      </c>
      <c r="T82" s="96" t="s">
        <v>148</v>
      </c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</row>
    <row r="83" spans="1:63" s="2" customFormat="1" ht="22.8" customHeight="1">
      <c r="A83" s="40"/>
      <c r="B83" s="41"/>
      <c r="C83" s="101" t="s">
        <v>149</v>
      </c>
      <c r="D83" s="42"/>
      <c r="E83" s="42"/>
      <c r="F83" s="42"/>
      <c r="G83" s="42"/>
      <c r="H83" s="42"/>
      <c r="I83" s="42"/>
      <c r="J83" s="186">
        <f>BK83</f>
        <v>0</v>
      </c>
      <c r="K83" s="42"/>
      <c r="L83" s="46"/>
      <c r="M83" s="97"/>
      <c r="N83" s="187"/>
      <c r="O83" s="98"/>
      <c r="P83" s="188">
        <f>P84</f>
        <v>0</v>
      </c>
      <c r="Q83" s="98"/>
      <c r="R83" s="188">
        <f>R84</f>
        <v>0</v>
      </c>
      <c r="S83" s="98"/>
      <c r="T83" s="189">
        <f>T84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71</v>
      </c>
      <c r="AU83" s="19" t="s">
        <v>130</v>
      </c>
      <c r="BK83" s="190">
        <f>BK84</f>
        <v>0</v>
      </c>
    </row>
    <row r="84" spans="1:63" s="12" customFormat="1" ht="25.9" customHeight="1">
      <c r="A84" s="12"/>
      <c r="B84" s="191"/>
      <c r="C84" s="192"/>
      <c r="D84" s="193" t="s">
        <v>71</v>
      </c>
      <c r="E84" s="194" t="s">
        <v>904</v>
      </c>
      <c r="F84" s="194" t="s">
        <v>905</v>
      </c>
      <c r="G84" s="192"/>
      <c r="H84" s="192"/>
      <c r="I84" s="195"/>
      <c r="J84" s="196">
        <f>BK84</f>
        <v>0</v>
      </c>
      <c r="K84" s="192"/>
      <c r="L84" s="197"/>
      <c r="M84" s="198"/>
      <c r="N84" s="199"/>
      <c r="O84" s="199"/>
      <c r="P84" s="200">
        <f>P85+P95+P100</f>
        <v>0</v>
      </c>
      <c r="Q84" s="199"/>
      <c r="R84" s="200">
        <f>R85+R95+R100</f>
        <v>0</v>
      </c>
      <c r="S84" s="199"/>
      <c r="T84" s="201">
        <f>T85+T95+T100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2" t="s">
        <v>183</v>
      </c>
      <c r="AT84" s="203" t="s">
        <v>71</v>
      </c>
      <c r="AU84" s="203" t="s">
        <v>72</v>
      </c>
      <c r="AY84" s="202" t="s">
        <v>152</v>
      </c>
      <c r="BK84" s="204">
        <f>BK85+BK95+BK100</f>
        <v>0</v>
      </c>
    </row>
    <row r="85" spans="1:63" s="12" customFormat="1" ht="22.8" customHeight="1">
      <c r="A85" s="12"/>
      <c r="B85" s="191"/>
      <c r="C85" s="192"/>
      <c r="D85" s="193" t="s">
        <v>71</v>
      </c>
      <c r="E85" s="205" t="s">
        <v>906</v>
      </c>
      <c r="F85" s="205" t="s">
        <v>907</v>
      </c>
      <c r="G85" s="192"/>
      <c r="H85" s="192"/>
      <c r="I85" s="195"/>
      <c r="J85" s="206">
        <f>BK85</f>
        <v>0</v>
      </c>
      <c r="K85" s="192"/>
      <c r="L85" s="197"/>
      <c r="M85" s="198"/>
      <c r="N85" s="199"/>
      <c r="O85" s="199"/>
      <c r="P85" s="200">
        <f>SUM(P86:P94)</f>
        <v>0</v>
      </c>
      <c r="Q85" s="199"/>
      <c r="R85" s="200">
        <f>SUM(R86:R94)</f>
        <v>0</v>
      </c>
      <c r="S85" s="199"/>
      <c r="T85" s="201">
        <f>SUM(T86:T94)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183</v>
      </c>
      <c r="AT85" s="203" t="s">
        <v>71</v>
      </c>
      <c r="AU85" s="203" t="s">
        <v>80</v>
      </c>
      <c r="AY85" s="202" t="s">
        <v>152</v>
      </c>
      <c r="BK85" s="204">
        <f>SUM(BK86:BK94)</f>
        <v>0</v>
      </c>
    </row>
    <row r="86" spans="1:65" s="2" customFormat="1" ht="16.5" customHeight="1">
      <c r="A86" s="40"/>
      <c r="B86" s="41"/>
      <c r="C86" s="207" t="s">
        <v>80</v>
      </c>
      <c r="D86" s="207" t="s">
        <v>154</v>
      </c>
      <c r="E86" s="208" t="s">
        <v>908</v>
      </c>
      <c r="F86" s="209" t="s">
        <v>909</v>
      </c>
      <c r="G86" s="210" t="s">
        <v>910</v>
      </c>
      <c r="H86" s="211">
        <v>1</v>
      </c>
      <c r="I86" s="212"/>
      <c r="J86" s="213">
        <f>ROUND(I86*H86,2)</f>
        <v>0</v>
      </c>
      <c r="K86" s="209" t="s">
        <v>19</v>
      </c>
      <c r="L86" s="46"/>
      <c r="M86" s="214" t="s">
        <v>19</v>
      </c>
      <c r="N86" s="215" t="s">
        <v>43</v>
      </c>
      <c r="O86" s="86"/>
      <c r="P86" s="216">
        <f>O86*H86</f>
        <v>0</v>
      </c>
      <c r="Q86" s="216">
        <v>0</v>
      </c>
      <c r="R86" s="216">
        <f>Q86*H86</f>
        <v>0</v>
      </c>
      <c r="S86" s="216">
        <v>0</v>
      </c>
      <c r="T86" s="217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8" t="s">
        <v>911</v>
      </c>
      <c r="AT86" s="218" t="s">
        <v>154</v>
      </c>
      <c r="AU86" s="218" t="s">
        <v>83</v>
      </c>
      <c r="AY86" s="19" t="s">
        <v>152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19" t="s">
        <v>80</v>
      </c>
      <c r="BK86" s="219">
        <f>ROUND(I86*H86,2)</f>
        <v>0</v>
      </c>
      <c r="BL86" s="19" t="s">
        <v>911</v>
      </c>
      <c r="BM86" s="218" t="s">
        <v>912</v>
      </c>
    </row>
    <row r="87" spans="1:65" s="2" customFormat="1" ht="16.5" customHeight="1">
      <c r="A87" s="40"/>
      <c r="B87" s="41"/>
      <c r="C87" s="207" t="s">
        <v>83</v>
      </c>
      <c r="D87" s="207" t="s">
        <v>154</v>
      </c>
      <c r="E87" s="208" t="s">
        <v>913</v>
      </c>
      <c r="F87" s="209" t="s">
        <v>914</v>
      </c>
      <c r="G87" s="210" t="s">
        <v>910</v>
      </c>
      <c r="H87" s="211">
        <v>1</v>
      </c>
      <c r="I87" s="212"/>
      <c r="J87" s="213">
        <f>ROUND(I87*H87,2)</f>
        <v>0</v>
      </c>
      <c r="K87" s="209" t="s">
        <v>158</v>
      </c>
      <c r="L87" s="46"/>
      <c r="M87" s="214" t="s">
        <v>19</v>
      </c>
      <c r="N87" s="215" t="s">
        <v>43</v>
      </c>
      <c r="O87" s="86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8" t="s">
        <v>911</v>
      </c>
      <c r="AT87" s="218" t="s">
        <v>154</v>
      </c>
      <c r="AU87" s="218" t="s">
        <v>83</v>
      </c>
      <c r="AY87" s="19" t="s">
        <v>152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9" t="s">
        <v>80</v>
      </c>
      <c r="BK87" s="219">
        <f>ROUND(I87*H87,2)</f>
        <v>0</v>
      </c>
      <c r="BL87" s="19" t="s">
        <v>911</v>
      </c>
      <c r="BM87" s="218" t="s">
        <v>915</v>
      </c>
    </row>
    <row r="88" spans="1:47" s="2" customFormat="1" ht="12">
      <c r="A88" s="40"/>
      <c r="B88" s="41"/>
      <c r="C88" s="42"/>
      <c r="D88" s="220" t="s">
        <v>161</v>
      </c>
      <c r="E88" s="42"/>
      <c r="F88" s="221" t="s">
        <v>916</v>
      </c>
      <c r="G88" s="42"/>
      <c r="H88" s="42"/>
      <c r="I88" s="222"/>
      <c r="J88" s="42"/>
      <c r="K88" s="42"/>
      <c r="L88" s="46"/>
      <c r="M88" s="223"/>
      <c r="N88" s="224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161</v>
      </c>
      <c r="AU88" s="19" t="s">
        <v>83</v>
      </c>
    </row>
    <row r="89" spans="1:65" s="2" customFormat="1" ht="16.5" customHeight="1">
      <c r="A89" s="40"/>
      <c r="B89" s="41"/>
      <c r="C89" s="207" t="s">
        <v>171</v>
      </c>
      <c r="D89" s="207" t="s">
        <v>154</v>
      </c>
      <c r="E89" s="208" t="s">
        <v>917</v>
      </c>
      <c r="F89" s="209" t="s">
        <v>918</v>
      </c>
      <c r="G89" s="210" t="s">
        <v>910</v>
      </c>
      <c r="H89" s="211">
        <v>1</v>
      </c>
      <c r="I89" s="212"/>
      <c r="J89" s="213">
        <f>ROUND(I89*H89,2)</f>
        <v>0</v>
      </c>
      <c r="K89" s="209" t="s">
        <v>158</v>
      </c>
      <c r="L89" s="46"/>
      <c r="M89" s="214" t="s">
        <v>19</v>
      </c>
      <c r="N89" s="215" t="s">
        <v>43</v>
      </c>
      <c r="O89" s="86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8" t="s">
        <v>911</v>
      </c>
      <c r="AT89" s="218" t="s">
        <v>154</v>
      </c>
      <c r="AU89" s="218" t="s">
        <v>83</v>
      </c>
      <c r="AY89" s="19" t="s">
        <v>152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9" t="s">
        <v>80</v>
      </c>
      <c r="BK89" s="219">
        <f>ROUND(I89*H89,2)</f>
        <v>0</v>
      </c>
      <c r="BL89" s="19" t="s">
        <v>911</v>
      </c>
      <c r="BM89" s="218" t="s">
        <v>919</v>
      </c>
    </row>
    <row r="90" spans="1:47" s="2" customFormat="1" ht="12">
      <c r="A90" s="40"/>
      <c r="B90" s="41"/>
      <c r="C90" s="42"/>
      <c r="D90" s="220" t="s">
        <v>161</v>
      </c>
      <c r="E90" s="42"/>
      <c r="F90" s="221" t="s">
        <v>920</v>
      </c>
      <c r="G90" s="42"/>
      <c r="H90" s="42"/>
      <c r="I90" s="222"/>
      <c r="J90" s="42"/>
      <c r="K90" s="42"/>
      <c r="L90" s="46"/>
      <c r="M90" s="223"/>
      <c r="N90" s="224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161</v>
      </c>
      <c r="AU90" s="19" t="s">
        <v>83</v>
      </c>
    </row>
    <row r="91" spans="1:65" s="2" customFormat="1" ht="16.5" customHeight="1">
      <c r="A91" s="40"/>
      <c r="B91" s="41"/>
      <c r="C91" s="207" t="s">
        <v>159</v>
      </c>
      <c r="D91" s="207" t="s">
        <v>154</v>
      </c>
      <c r="E91" s="208" t="s">
        <v>921</v>
      </c>
      <c r="F91" s="209" t="s">
        <v>922</v>
      </c>
      <c r="G91" s="210" t="s">
        <v>910</v>
      </c>
      <c r="H91" s="211">
        <v>1</v>
      </c>
      <c r="I91" s="212"/>
      <c r="J91" s="213">
        <f>ROUND(I91*H91,2)</f>
        <v>0</v>
      </c>
      <c r="K91" s="209" t="s">
        <v>158</v>
      </c>
      <c r="L91" s="46"/>
      <c r="M91" s="214" t="s">
        <v>19</v>
      </c>
      <c r="N91" s="215" t="s">
        <v>43</v>
      </c>
      <c r="O91" s="86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8" t="s">
        <v>911</v>
      </c>
      <c r="AT91" s="218" t="s">
        <v>154</v>
      </c>
      <c r="AU91" s="218" t="s">
        <v>83</v>
      </c>
      <c r="AY91" s="19" t="s">
        <v>152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9" t="s">
        <v>80</v>
      </c>
      <c r="BK91" s="219">
        <f>ROUND(I91*H91,2)</f>
        <v>0</v>
      </c>
      <c r="BL91" s="19" t="s">
        <v>911</v>
      </c>
      <c r="BM91" s="218" t="s">
        <v>923</v>
      </c>
    </row>
    <row r="92" spans="1:47" s="2" customFormat="1" ht="12">
      <c r="A92" s="40"/>
      <c r="B92" s="41"/>
      <c r="C92" s="42"/>
      <c r="D92" s="220" t="s">
        <v>161</v>
      </c>
      <c r="E92" s="42"/>
      <c r="F92" s="221" t="s">
        <v>924</v>
      </c>
      <c r="G92" s="42"/>
      <c r="H92" s="42"/>
      <c r="I92" s="222"/>
      <c r="J92" s="42"/>
      <c r="K92" s="42"/>
      <c r="L92" s="46"/>
      <c r="M92" s="223"/>
      <c r="N92" s="224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161</v>
      </c>
      <c r="AU92" s="19" t="s">
        <v>83</v>
      </c>
    </row>
    <row r="93" spans="1:65" s="2" customFormat="1" ht="16.5" customHeight="1">
      <c r="A93" s="40"/>
      <c r="B93" s="41"/>
      <c r="C93" s="207" t="s">
        <v>183</v>
      </c>
      <c r="D93" s="207" t="s">
        <v>154</v>
      </c>
      <c r="E93" s="208" t="s">
        <v>925</v>
      </c>
      <c r="F93" s="209" t="s">
        <v>926</v>
      </c>
      <c r="G93" s="210" t="s">
        <v>910</v>
      </c>
      <c r="H93" s="211">
        <v>1</v>
      </c>
      <c r="I93" s="212"/>
      <c r="J93" s="213">
        <f>ROUND(I93*H93,2)</f>
        <v>0</v>
      </c>
      <c r="K93" s="209" t="s">
        <v>158</v>
      </c>
      <c r="L93" s="46"/>
      <c r="M93" s="214" t="s">
        <v>19</v>
      </c>
      <c r="N93" s="215" t="s">
        <v>43</v>
      </c>
      <c r="O93" s="86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8" t="s">
        <v>911</v>
      </c>
      <c r="AT93" s="218" t="s">
        <v>154</v>
      </c>
      <c r="AU93" s="218" t="s">
        <v>83</v>
      </c>
      <c r="AY93" s="19" t="s">
        <v>152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9" t="s">
        <v>80</v>
      </c>
      <c r="BK93" s="219">
        <f>ROUND(I93*H93,2)</f>
        <v>0</v>
      </c>
      <c r="BL93" s="19" t="s">
        <v>911</v>
      </c>
      <c r="BM93" s="218" t="s">
        <v>927</v>
      </c>
    </row>
    <row r="94" spans="1:47" s="2" customFormat="1" ht="12">
      <c r="A94" s="40"/>
      <c r="B94" s="41"/>
      <c r="C94" s="42"/>
      <c r="D94" s="220" t="s">
        <v>161</v>
      </c>
      <c r="E94" s="42"/>
      <c r="F94" s="221" t="s">
        <v>928</v>
      </c>
      <c r="G94" s="42"/>
      <c r="H94" s="42"/>
      <c r="I94" s="222"/>
      <c r="J94" s="42"/>
      <c r="K94" s="42"/>
      <c r="L94" s="46"/>
      <c r="M94" s="223"/>
      <c r="N94" s="224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161</v>
      </c>
      <c r="AU94" s="19" t="s">
        <v>83</v>
      </c>
    </row>
    <row r="95" spans="1:63" s="12" customFormat="1" ht="22.8" customHeight="1">
      <c r="A95" s="12"/>
      <c r="B95" s="191"/>
      <c r="C95" s="192"/>
      <c r="D95" s="193" t="s">
        <v>71</v>
      </c>
      <c r="E95" s="205" t="s">
        <v>929</v>
      </c>
      <c r="F95" s="205" t="s">
        <v>930</v>
      </c>
      <c r="G95" s="192"/>
      <c r="H95" s="192"/>
      <c r="I95" s="195"/>
      <c r="J95" s="206">
        <f>BK95</f>
        <v>0</v>
      </c>
      <c r="K95" s="192"/>
      <c r="L95" s="197"/>
      <c r="M95" s="198"/>
      <c r="N95" s="199"/>
      <c r="O95" s="199"/>
      <c r="P95" s="200">
        <f>SUM(P96:P99)</f>
        <v>0</v>
      </c>
      <c r="Q95" s="199"/>
      <c r="R95" s="200">
        <f>SUM(R96:R99)</f>
        <v>0</v>
      </c>
      <c r="S95" s="199"/>
      <c r="T95" s="201">
        <f>SUM(T96:T99)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2" t="s">
        <v>183</v>
      </c>
      <c r="AT95" s="203" t="s">
        <v>71</v>
      </c>
      <c r="AU95" s="203" t="s">
        <v>80</v>
      </c>
      <c r="AY95" s="202" t="s">
        <v>152</v>
      </c>
      <c r="BK95" s="204">
        <f>SUM(BK96:BK99)</f>
        <v>0</v>
      </c>
    </row>
    <row r="96" spans="1:65" s="2" customFormat="1" ht="16.5" customHeight="1">
      <c r="A96" s="40"/>
      <c r="B96" s="41"/>
      <c r="C96" s="207" t="s">
        <v>190</v>
      </c>
      <c r="D96" s="207" t="s">
        <v>154</v>
      </c>
      <c r="E96" s="208" t="s">
        <v>931</v>
      </c>
      <c r="F96" s="209" t="s">
        <v>930</v>
      </c>
      <c r="G96" s="210" t="s">
        <v>910</v>
      </c>
      <c r="H96" s="211">
        <v>1</v>
      </c>
      <c r="I96" s="212"/>
      <c r="J96" s="213">
        <f>ROUND(I96*H96,2)</f>
        <v>0</v>
      </c>
      <c r="K96" s="209" t="s">
        <v>158</v>
      </c>
      <c r="L96" s="46"/>
      <c r="M96" s="214" t="s">
        <v>19</v>
      </c>
      <c r="N96" s="215" t="s">
        <v>43</v>
      </c>
      <c r="O96" s="86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8" t="s">
        <v>911</v>
      </c>
      <c r="AT96" s="218" t="s">
        <v>154</v>
      </c>
      <c r="AU96" s="218" t="s">
        <v>83</v>
      </c>
      <c r="AY96" s="19" t="s">
        <v>152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9" t="s">
        <v>80</v>
      </c>
      <c r="BK96" s="219">
        <f>ROUND(I96*H96,2)</f>
        <v>0</v>
      </c>
      <c r="BL96" s="19" t="s">
        <v>911</v>
      </c>
      <c r="BM96" s="218" t="s">
        <v>932</v>
      </c>
    </row>
    <row r="97" spans="1:47" s="2" customFormat="1" ht="12">
      <c r="A97" s="40"/>
      <c r="B97" s="41"/>
      <c r="C97" s="42"/>
      <c r="D97" s="220" t="s">
        <v>161</v>
      </c>
      <c r="E97" s="42"/>
      <c r="F97" s="221" t="s">
        <v>933</v>
      </c>
      <c r="G97" s="42"/>
      <c r="H97" s="42"/>
      <c r="I97" s="222"/>
      <c r="J97" s="42"/>
      <c r="K97" s="42"/>
      <c r="L97" s="46"/>
      <c r="M97" s="223"/>
      <c r="N97" s="224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161</v>
      </c>
      <c r="AU97" s="19" t="s">
        <v>83</v>
      </c>
    </row>
    <row r="98" spans="1:65" s="2" customFormat="1" ht="16.5" customHeight="1">
      <c r="A98" s="40"/>
      <c r="B98" s="41"/>
      <c r="C98" s="207" t="s">
        <v>196</v>
      </c>
      <c r="D98" s="207" t="s">
        <v>154</v>
      </c>
      <c r="E98" s="208" t="s">
        <v>934</v>
      </c>
      <c r="F98" s="209" t="s">
        <v>935</v>
      </c>
      <c r="G98" s="210" t="s">
        <v>910</v>
      </c>
      <c r="H98" s="211">
        <v>1</v>
      </c>
      <c r="I98" s="212"/>
      <c r="J98" s="213">
        <f>ROUND(I98*H98,2)</f>
        <v>0</v>
      </c>
      <c r="K98" s="209" t="s">
        <v>158</v>
      </c>
      <c r="L98" s="46"/>
      <c r="M98" s="214" t="s">
        <v>19</v>
      </c>
      <c r="N98" s="215" t="s">
        <v>43</v>
      </c>
      <c r="O98" s="86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8" t="s">
        <v>911</v>
      </c>
      <c r="AT98" s="218" t="s">
        <v>154</v>
      </c>
      <c r="AU98" s="218" t="s">
        <v>83</v>
      </c>
      <c r="AY98" s="19" t="s">
        <v>152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9" t="s">
        <v>80</v>
      </c>
      <c r="BK98" s="219">
        <f>ROUND(I98*H98,2)</f>
        <v>0</v>
      </c>
      <c r="BL98" s="19" t="s">
        <v>911</v>
      </c>
      <c r="BM98" s="218" t="s">
        <v>936</v>
      </c>
    </row>
    <row r="99" spans="1:47" s="2" customFormat="1" ht="12">
      <c r="A99" s="40"/>
      <c r="B99" s="41"/>
      <c r="C99" s="42"/>
      <c r="D99" s="220" t="s">
        <v>161</v>
      </c>
      <c r="E99" s="42"/>
      <c r="F99" s="221" t="s">
        <v>937</v>
      </c>
      <c r="G99" s="42"/>
      <c r="H99" s="42"/>
      <c r="I99" s="222"/>
      <c r="J99" s="42"/>
      <c r="K99" s="42"/>
      <c r="L99" s="46"/>
      <c r="M99" s="223"/>
      <c r="N99" s="224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161</v>
      </c>
      <c r="AU99" s="19" t="s">
        <v>83</v>
      </c>
    </row>
    <row r="100" spans="1:63" s="12" customFormat="1" ht="22.8" customHeight="1">
      <c r="A100" s="12"/>
      <c r="B100" s="191"/>
      <c r="C100" s="192"/>
      <c r="D100" s="193" t="s">
        <v>71</v>
      </c>
      <c r="E100" s="205" t="s">
        <v>938</v>
      </c>
      <c r="F100" s="205" t="s">
        <v>939</v>
      </c>
      <c r="G100" s="192"/>
      <c r="H100" s="192"/>
      <c r="I100" s="195"/>
      <c r="J100" s="206">
        <f>BK100</f>
        <v>0</v>
      </c>
      <c r="K100" s="192"/>
      <c r="L100" s="197"/>
      <c r="M100" s="198"/>
      <c r="N100" s="199"/>
      <c r="O100" s="199"/>
      <c r="P100" s="200">
        <f>SUM(P101:P111)</f>
        <v>0</v>
      </c>
      <c r="Q100" s="199"/>
      <c r="R100" s="200">
        <f>SUM(R101:R111)</f>
        <v>0</v>
      </c>
      <c r="S100" s="199"/>
      <c r="T100" s="201">
        <f>SUM(T101:T111)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2" t="s">
        <v>183</v>
      </c>
      <c r="AT100" s="203" t="s">
        <v>71</v>
      </c>
      <c r="AU100" s="203" t="s">
        <v>80</v>
      </c>
      <c r="AY100" s="202" t="s">
        <v>152</v>
      </c>
      <c r="BK100" s="204">
        <f>SUM(BK101:BK111)</f>
        <v>0</v>
      </c>
    </row>
    <row r="101" spans="1:65" s="2" customFormat="1" ht="16.5" customHeight="1">
      <c r="A101" s="40"/>
      <c r="B101" s="41"/>
      <c r="C101" s="207" t="s">
        <v>203</v>
      </c>
      <c r="D101" s="207" t="s">
        <v>154</v>
      </c>
      <c r="E101" s="208" t="s">
        <v>940</v>
      </c>
      <c r="F101" s="209" t="s">
        <v>941</v>
      </c>
      <c r="G101" s="210" t="s">
        <v>910</v>
      </c>
      <c r="H101" s="211">
        <v>7</v>
      </c>
      <c r="I101" s="212"/>
      <c r="J101" s="213">
        <f>ROUND(I101*H101,2)</f>
        <v>0</v>
      </c>
      <c r="K101" s="209" t="s">
        <v>158</v>
      </c>
      <c r="L101" s="46"/>
      <c r="M101" s="214" t="s">
        <v>19</v>
      </c>
      <c r="N101" s="215" t="s">
        <v>43</v>
      </c>
      <c r="O101" s="86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8" t="s">
        <v>911</v>
      </c>
      <c r="AT101" s="218" t="s">
        <v>154</v>
      </c>
      <c r="AU101" s="218" t="s">
        <v>83</v>
      </c>
      <c r="AY101" s="19" t="s">
        <v>152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9" t="s">
        <v>80</v>
      </c>
      <c r="BK101" s="219">
        <f>ROUND(I101*H101,2)</f>
        <v>0</v>
      </c>
      <c r="BL101" s="19" t="s">
        <v>911</v>
      </c>
      <c r="BM101" s="218" t="s">
        <v>942</v>
      </c>
    </row>
    <row r="102" spans="1:47" s="2" customFormat="1" ht="12">
      <c r="A102" s="40"/>
      <c r="B102" s="41"/>
      <c r="C102" s="42"/>
      <c r="D102" s="220" t="s">
        <v>161</v>
      </c>
      <c r="E102" s="42"/>
      <c r="F102" s="221" t="s">
        <v>943</v>
      </c>
      <c r="G102" s="42"/>
      <c r="H102" s="42"/>
      <c r="I102" s="222"/>
      <c r="J102" s="42"/>
      <c r="K102" s="42"/>
      <c r="L102" s="46"/>
      <c r="M102" s="223"/>
      <c r="N102" s="224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161</v>
      </c>
      <c r="AU102" s="19" t="s">
        <v>83</v>
      </c>
    </row>
    <row r="103" spans="1:51" s="15" customFormat="1" ht="12">
      <c r="A103" s="15"/>
      <c r="B103" s="249"/>
      <c r="C103" s="250"/>
      <c r="D103" s="227" t="s">
        <v>163</v>
      </c>
      <c r="E103" s="251" t="s">
        <v>19</v>
      </c>
      <c r="F103" s="252" t="s">
        <v>944</v>
      </c>
      <c r="G103" s="250"/>
      <c r="H103" s="251" t="s">
        <v>19</v>
      </c>
      <c r="I103" s="253"/>
      <c r="J103" s="250"/>
      <c r="K103" s="250"/>
      <c r="L103" s="254"/>
      <c r="M103" s="255"/>
      <c r="N103" s="256"/>
      <c r="O103" s="256"/>
      <c r="P103" s="256"/>
      <c r="Q103" s="256"/>
      <c r="R103" s="256"/>
      <c r="S103" s="256"/>
      <c r="T103" s="257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8" t="s">
        <v>163</v>
      </c>
      <c r="AU103" s="258" t="s">
        <v>83</v>
      </c>
      <c r="AV103" s="15" t="s">
        <v>80</v>
      </c>
      <c r="AW103" s="15" t="s">
        <v>33</v>
      </c>
      <c r="AX103" s="15" t="s">
        <v>72</v>
      </c>
      <c r="AY103" s="258" t="s">
        <v>152</v>
      </c>
    </row>
    <row r="104" spans="1:51" s="15" customFormat="1" ht="12">
      <c r="A104" s="15"/>
      <c r="B104" s="249"/>
      <c r="C104" s="250"/>
      <c r="D104" s="227" t="s">
        <v>163</v>
      </c>
      <c r="E104" s="251" t="s">
        <v>19</v>
      </c>
      <c r="F104" s="252" t="s">
        <v>945</v>
      </c>
      <c r="G104" s="250"/>
      <c r="H104" s="251" t="s">
        <v>19</v>
      </c>
      <c r="I104" s="253"/>
      <c r="J104" s="250"/>
      <c r="K104" s="250"/>
      <c r="L104" s="254"/>
      <c r="M104" s="255"/>
      <c r="N104" s="256"/>
      <c r="O104" s="256"/>
      <c r="P104" s="256"/>
      <c r="Q104" s="256"/>
      <c r="R104" s="256"/>
      <c r="S104" s="256"/>
      <c r="T104" s="257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58" t="s">
        <v>163</v>
      </c>
      <c r="AU104" s="258" t="s">
        <v>83</v>
      </c>
      <c r="AV104" s="15" t="s">
        <v>80</v>
      </c>
      <c r="AW104" s="15" t="s">
        <v>33</v>
      </c>
      <c r="AX104" s="15" t="s">
        <v>72</v>
      </c>
      <c r="AY104" s="258" t="s">
        <v>152</v>
      </c>
    </row>
    <row r="105" spans="1:51" s="15" customFormat="1" ht="12">
      <c r="A105" s="15"/>
      <c r="B105" s="249"/>
      <c r="C105" s="250"/>
      <c r="D105" s="227" t="s">
        <v>163</v>
      </c>
      <c r="E105" s="251" t="s">
        <v>19</v>
      </c>
      <c r="F105" s="252" t="s">
        <v>946</v>
      </c>
      <c r="G105" s="250"/>
      <c r="H105" s="251" t="s">
        <v>19</v>
      </c>
      <c r="I105" s="253"/>
      <c r="J105" s="250"/>
      <c r="K105" s="250"/>
      <c r="L105" s="254"/>
      <c r="M105" s="255"/>
      <c r="N105" s="256"/>
      <c r="O105" s="256"/>
      <c r="P105" s="256"/>
      <c r="Q105" s="256"/>
      <c r="R105" s="256"/>
      <c r="S105" s="256"/>
      <c r="T105" s="257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8" t="s">
        <v>163</v>
      </c>
      <c r="AU105" s="258" t="s">
        <v>83</v>
      </c>
      <c r="AV105" s="15" t="s">
        <v>80</v>
      </c>
      <c r="AW105" s="15" t="s">
        <v>33</v>
      </c>
      <c r="AX105" s="15" t="s">
        <v>72</v>
      </c>
      <c r="AY105" s="258" t="s">
        <v>152</v>
      </c>
    </row>
    <row r="106" spans="1:51" s="15" customFormat="1" ht="12">
      <c r="A106" s="15"/>
      <c r="B106" s="249"/>
      <c r="C106" s="250"/>
      <c r="D106" s="227" t="s">
        <v>163</v>
      </c>
      <c r="E106" s="251" t="s">
        <v>19</v>
      </c>
      <c r="F106" s="252" t="s">
        <v>947</v>
      </c>
      <c r="G106" s="250"/>
      <c r="H106" s="251" t="s">
        <v>19</v>
      </c>
      <c r="I106" s="253"/>
      <c r="J106" s="250"/>
      <c r="K106" s="250"/>
      <c r="L106" s="254"/>
      <c r="M106" s="255"/>
      <c r="N106" s="256"/>
      <c r="O106" s="256"/>
      <c r="P106" s="256"/>
      <c r="Q106" s="256"/>
      <c r="R106" s="256"/>
      <c r="S106" s="256"/>
      <c r="T106" s="257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58" t="s">
        <v>163</v>
      </c>
      <c r="AU106" s="258" t="s">
        <v>83</v>
      </c>
      <c r="AV106" s="15" t="s">
        <v>80</v>
      </c>
      <c r="AW106" s="15" t="s">
        <v>33</v>
      </c>
      <c r="AX106" s="15" t="s">
        <v>72</v>
      </c>
      <c r="AY106" s="258" t="s">
        <v>152</v>
      </c>
    </row>
    <row r="107" spans="1:51" s="13" customFormat="1" ht="12">
      <c r="A107" s="13"/>
      <c r="B107" s="225"/>
      <c r="C107" s="226"/>
      <c r="D107" s="227" t="s">
        <v>163</v>
      </c>
      <c r="E107" s="228" t="s">
        <v>19</v>
      </c>
      <c r="F107" s="229" t="s">
        <v>196</v>
      </c>
      <c r="G107" s="226"/>
      <c r="H107" s="230">
        <v>7</v>
      </c>
      <c r="I107" s="231"/>
      <c r="J107" s="226"/>
      <c r="K107" s="226"/>
      <c r="L107" s="232"/>
      <c r="M107" s="233"/>
      <c r="N107" s="234"/>
      <c r="O107" s="234"/>
      <c r="P107" s="234"/>
      <c r="Q107" s="234"/>
      <c r="R107" s="234"/>
      <c r="S107" s="234"/>
      <c r="T107" s="23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6" t="s">
        <v>163</v>
      </c>
      <c r="AU107" s="236" t="s">
        <v>83</v>
      </c>
      <c r="AV107" s="13" t="s">
        <v>83</v>
      </c>
      <c r="AW107" s="13" t="s">
        <v>33</v>
      </c>
      <c r="AX107" s="13" t="s">
        <v>80</v>
      </c>
      <c r="AY107" s="236" t="s">
        <v>152</v>
      </c>
    </row>
    <row r="108" spans="1:65" s="2" customFormat="1" ht="16.5" customHeight="1">
      <c r="A108" s="40"/>
      <c r="B108" s="41"/>
      <c r="C108" s="207" t="s">
        <v>209</v>
      </c>
      <c r="D108" s="207" t="s">
        <v>154</v>
      </c>
      <c r="E108" s="208" t="s">
        <v>948</v>
      </c>
      <c r="F108" s="209" t="s">
        <v>949</v>
      </c>
      <c r="G108" s="210" t="s">
        <v>910</v>
      </c>
      <c r="H108" s="211">
        <v>7</v>
      </c>
      <c r="I108" s="212"/>
      <c r="J108" s="213">
        <f>ROUND(I108*H108,2)</f>
        <v>0</v>
      </c>
      <c r="K108" s="209" t="s">
        <v>19</v>
      </c>
      <c r="L108" s="46"/>
      <c r="M108" s="214" t="s">
        <v>19</v>
      </c>
      <c r="N108" s="215" t="s">
        <v>43</v>
      </c>
      <c r="O108" s="86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8" t="s">
        <v>911</v>
      </c>
      <c r="AT108" s="218" t="s">
        <v>154</v>
      </c>
      <c r="AU108" s="218" t="s">
        <v>83</v>
      </c>
      <c r="AY108" s="19" t="s">
        <v>152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9" t="s">
        <v>80</v>
      </c>
      <c r="BK108" s="219">
        <f>ROUND(I108*H108,2)</f>
        <v>0</v>
      </c>
      <c r="BL108" s="19" t="s">
        <v>911</v>
      </c>
      <c r="BM108" s="218" t="s">
        <v>950</v>
      </c>
    </row>
    <row r="109" spans="1:51" s="15" customFormat="1" ht="12">
      <c r="A109" s="15"/>
      <c r="B109" s="249"/>
      <c r="C109" s="250"/>
      <c r="D109" s="227" t="s">
        <v>163</v>
      </c>
      <c r="E109" s="251" t="s">
        <v>19</v>
      </c>
      <c r="F109" s="252" t="s">
        <v>951</v>
      </c>
      <c r="G109" s="250"/>
      <c r="H109" s="251" t="s">
        <v>19</v>
      </c>
      <c r="I109" s="253"/>
      <c r="J109" s="250"/>
      <c r="K109" s="250"/>
      <c r="L109" s="254"/>
      <c r="M109" s="255"/>
      <c r="N109" s="256"/>
      <c r="O109" s="256"/>
      <c r="P109" s="256"/>
      <c r="Q109" s="256"/>
      <c r="R109" s="256"/>
      <c r="S109" s="256"/>
      <c r="T109" s="257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8" t="s">
        <v>163</v>
      </c>
      <c r="AU109" s="258" t="s">
        <v>83</v>
      </c>
      <c r="AV109" s="15" t="s">
        <v>80</v>
      </c>
      <c r="AW109" s="15" t="s">
        <v>33</v>
      </c>
      <c r="AX109" s="15" t="s">
        <v>72</v>
      </c>
      <c r="AY109" s="258" t="s">
        <v>152</v>
      </c>
    </row>
    <row r="110" spans="1:51" s="15" customFormat="1" ht="12">
      <c r="A110" s="15"/>
      <c r="B110" s="249"/>
      <c r="C110" s="250"/>
      <c r="D110" s="227" t="s">
        <v>163</v>
      </c>
      <c r="E110" s="251" t="s">
        <v>19</v>
      </c>
      <c r="F110" s="252" t="s">
        <v>952</v>
      </c>
      <c r="G110" s="250"/>
      <c r="H110" s="251" t="s">
        <v>19</v>
      </c>
      <c r="I110" s="253"/>
      <c r="J110" s="250"/>
      <c r="K110" s="250"/>
      <c r="L110" s="254"/>
      <c r="M110" s="255"/>
      <c r="N110" s="256"/>
      <c r="O110" s="256"/>
      <c r="P110" s="256"/>
      <c r="Q110" s="256"/>
      <c r="R110" s="256"/>
      <c r="S110" s="256"/>
      <c r="T110" s="257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8" t="s">
        <v>163</v>
      </c>
      <c r="AU110" s="258" t="s">
        <v>83</v>
      </c>
      <c r="AV110" s="15" t="s">
        <v>80</v>
      </c>
      <c r="AW110" s="15" t="s">
        <v>33</v>
      </c>
      <c r="AX110" s="15" t="s">
        <v>72</v>
      </c>
      <c r="AY110" s="258" t="s">
        <v>152</v>
      </c>
    </row>
    <row r="111" spans="1:51" s="13" customFormat="1" ht="12">
      <c r="A111" s="13"/>
      <c r="B111" s="225"/>
      <c r="C111" s="226"/>
      <c r="D111" s="227" t="s">
        <v>163</v>
      </c>
      <c r="E111" s="228" t="s">
        <v>19</v>
      </c>
      <c r="F111" s="229" t="s">
        <v>196</v>
      </c>
      <c r="G111" s="226"/>
      <c r="H111" s="230">
        <v>7</v>
      </c>
      <c r="I111" s="231"/>
      <c r="J111" s="226"/>
      <c r="K111" s="226"/>
      <c r="L111" s="232"/>
      <c r="M111" s="284"/>
      <c r="N111" s="285"/>
      <c r="O111" s="285"/>
      <c r="P111" s="285"/>
      <c r="Q111" s="285"/>
      <c r="R111" s="285"/>
      <c r="S111" s="285"/>
      <c r="T111" s="28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163</v>
      </c>
      <c r="AU111" s="236" t="s">
        <v>83</v>
      </c>
      <c r="AV111" s="13" t="s">
        <v>83</v>
      </c>
      <c r="AW111" s="13" t="s">
        <v>33</v>
      </c>
      <c r="AX111" s="13" t="s">
        <v>80</v>
      </c>
      <c r="AY111" s="236" t="s">
        <v>152</v>
      </c>
    </row>
    <row r="112" spans="1:31" s="2" customFormat="1" ht="6.95" customHeight="1">
      <c r="A112" s="40"/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46"/>
      <c r="M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</sheetData>
  <sheetProtection password="CC35" sheet="1" objects="1" scenarios="1" formatColumns="0" formatRows="0" autoFilter="0"/>
  <autoFilter ref="C82:K111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1_01/012103000"/>
    <hyperlink ref="F90" r:id="rId2" display="https://podminky.urs.cz/item/CS_URS_2021_01/012203000"/>
    <hyperlink ref="F92" r:id="rId3" display="https://podminky.urs.cz/item/CS_URS_2021_01/012303000"/>
    <hyperlink ref="F94" r:id="rId4" display="https://podminky.urs.cz/item/CS_URS_2021_01/013254000"/>
    <hyperlink ref="F97" r:id="rId5" display="https://podminky.urs.cz/item/CS_URS_2021_01/030001000"/>
    <hyperlink ref="F99" r:id="rId6" display="https://podminky.urs.cz/item/CS_URS_2021_01/034303000"/>
    <hyperlink ref="F102" r:id="rId7" display="https://podminky.urs.cz/item/CS_URS_2021_01/043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1"/>
      <c r="C3" s="132"/>
      <c r="D3" s="132"/>
      <c r="E3" s="132"/>
      <c r="F3" s="132"/>
      <c r="G3" s="132"/>
      <c r="H3" s="22"/>
    </row>
    <row r="4" spans="2:8" s="1" customFormat="1" ht="24.95" customHeight="1">
      <c r="B4" s="22"/>
      <c r="C4" s="133" t="s">
        <v>953</v>
      </c>
      <c r="H4" s="22"/>
    </row>
    <row r="5" spans="2:8" s="1" customFormat="1" ht="12" customHeight="1">
      <c r="B5" s="22"/>
      <c r="C5" s="287" t="s">
        <v>13</v>
      </c>
      <c r="D5" s="143" t="s">
        <v>14</v>
      </c>
      <c r="E5" s="1"/>
      <c r="F5" s="1"/>
      <c r="H5" s="22"/>
    </row>
    <row r="6" spans="2:8" s="1" customFormat="1" ht="36.95" customHeight="1">
      <c r="B6" s="22"/>
      <c r="C6" s="288" t="s">
        <v>16</v>
      </c>
      <c r="D6" s="289" t="s">
        <v>17</v>
      </c>
      <c r="E6" s="1"/>
      <c r="F6" s="1"/>
      <c r="H6" s="22"/>
    </row>
    <row r="7" spans="2:8" s="1" customFormat="1" ht="16.5" customHeight="1">
      <c r="B7" s="22"/>
      <c r="C7" s="135" t="s">
        <v>23</v>
      </c>
      <c r="D7" s="140" t="str">
        <f>'Rekapitulace stavby'!AN8</f>
        <v>12. 7. 2021</v>
      </c>
      <c r="H7" s="22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80"/>
      <c r="B9" s="290"/>
      <c r="C9" s="291" t="s">
        <v>53</v>
      </c>
      <c r="D9" s="292" t="s">
        <v>54</v>
      </c>
      <c r="E9" s="292" t="s">
        <v>139</v>
      </c>
      <c r="F9" s="293" t="s">
        <v>954</v>
      </c>
      <c r="G9" s="180"/>
      <c r="H9" s="290"/>
    </row>
    <row r="10" spans="1:8" s="2" customFormat="1" ht="26.4" customHeight="1">
      <c r="A10" s="40"/>
      <c r="B10" s="46"/>
      <c r="C10" s="294" t="s">
        <v>955</v>
      </c>
      <c r="D10" s="294" t="s">
        <v>78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295" t="s">
        <v>109</v>
      </c>
      <c r="D11" s="296" t="s">
        <v>110</v>
      </c>
      <c r="E11" s="297" t="s">
        <v>111</v>
      </c>
      <c r="F11" s="298">
        <v>40.32</v>
      </c>
      <c r="G11" s="40"/>
      <c r="H11" s="46"/>
    </row>
    <row r="12" spans="1:8" s="2" customFormat="1" ht="16.8" customHeight="1">
      <c r="A12" s="40"/>
      <c r="B12" s="46"/>
      <c r="C12" s="299" t="s">
        <v>19</v>
      </c>
      <c r="D12" s="299" t="s">
        <v>352</v>
      </c>
      <c r="E12" s="19" t="s">
        <v>19</v>
      </c>
      <c r="F12" s="300">
        <v>40.32</v>
      </c>
      <c r="G12" s="40"/>
      <c r="H12" s="46"/>
    </row>
    <row r="13" spans="1:8" s="2" customFormat="1" ht="16.8" customHeight="1">
      <c r="A13" s="40"/>
      <c r="B13" s="46"/>
      <c r="C13" s="299" t="s">
        <v>109</v>
      </c>
      <c r="D13" s="299" t="s">
        <v>170</v>
      </c>
      <c r="E13" s="19" t="s">
        <v>19</v>
      </c>
      <c r="F13" s="300">
        <v>40.32</v>
      </c>
      <c r="G13" s="40"/>
      <c r="H13" s="46"/>
    </row>
    <row r="14" spans="1:8" s="2" customFormat="1" ht="16.8" customHeight="1">
      <c r="A14" s="40"/>
      <c r="B14" s="46"/>
      <c r="C14" s="301" t="s">
        <v>956</v>
      </c>
      <c r="D14" s="40"/>
      <c r="E14" s="40"/>
      <c r="F14" s="40"/>
      <c r="G14" s="40"/>
      <c r="H14" s="46"/>
    </row>
    <row r="15" spans="1:8" s="2" customFormat="1" ht="16.8" customHeight="1">
      <c r="A15" s="40"/>
      <c r="B15" s="46"/>
      <c r="C15" s="299" t="s">
        <v>349</v>
      </c>
      <c r="D15" s="299" t="s">
        <v>957</v>
      </c>
      <c r="E15" s="19" t="s">
        <v>111</v>
      </c>
      <c r="F15" s="300">
        <v>40.32</v>
      </c>
      <c r="G15" s="40"/>
      <c r="H15" s="46"/>
    </row>
    <row r="16" spans="1:8" s="2" customFormat="1" ht="16.8" customHeight="1">
      <c r="A16" s="40"/>
      <c r="B16" s="46"/>
      <c r="C16" s="299" t="s">
        <v>267</v>
      </c>
      <c r="D16" s="299" t="s">
        <v>958</v>
      </c>
      <c r="E16" s="19" t="s">
        <v>111</v>
      </c>
      <c r="F16" s="300">
        <v>133.347</v>
      </c>
      <c r="G16" s="40"/>
      <c r="H16" s="46"/>
    </row>
    <row r="17" spans="1:8" s="2" customFormat="1" ht="16.8" customHeight="1">
      <c r="A17" s="40"/>
      <c r="B17" s="46"/>
      <c r="C17" s="299" t="s">
        <v>296</v>
      </c>
      <c r="D17" s="299" t="s">
        <v>959</v>
      </c>
      <c r="E17" s="19" t="s">
        <v>111</v>
      </c>
      <c r="F17" s="300">
        <v>133.347</v>
      </c>
      <c r="G17" s="40"/>
      <c r="H17" s="46"/>
    </row>
    <row r="18" spans="1:8" s="2" customFormat="1" ht="16.8" customHeight="1">
      <c r="A18" s="40"/>
      <c r="B18" s="46"/>
      <c r="C18" s="299" t="s">
        <v>302</v>
      </c>
      <c r="D18" s="299" t="s">
        <v>960</v>
      </c>
      <c r="E18" s="19" t="s">
        <v>111</v>
      </c>
      <c r="F18" s="300">
        <v>133.347</v>
      </c>
      <c r="G18" s="40"/>
      <c r="H18" s="46"/>
    </row>
    <row r="19" spans="1:8" s="2" customFormat="1" ht="16.8" customHeight="1">
      <c r="A19" s="40"/>
      <c r="B19" s="46"/>
      <c r="C19" s="299" t="s">
        <v>316</v>
      </c>
      <c r="D19" s="299" t="s">
        <v>961</v>
      </c>
      <c r="E19" s="19" t="s">
        <v>111</v>
      </c>
      <c r="F19" s="300">
        <v>249.796</v>
      </c>
      <c r="G19" s="40"/>
      <c r="H19" s="46"/>
    </row>
    <row r="20" spans="1:8" s="2" customFormat="1" ht="16.8" customHeight="1">
      <c r="A20" s="40"/>
      <c r="B20" s="46"/>
      <c r="C20" s="295" t="s">
        <v>113</v>
      </c>
      <c r="D20" s="296" t="s">
        <v>114</v>
      </c>
      <c r="E20" s="297" t="s">
        <v>111</v>
      </c>
      <c r="F20" s="298">
        <v>93.027</v>
      </c>
      <c r="G20" s="40"/>
      <c r="H20" s="46"/>
    </row>
    <row r="21" spans="1:8" s="2" customFormat="1" ht="16.8" customHeight="1">
      <c r="A21" s="40"/>
      <c r="B21" s="46"/>
      <c r="C21" s="299" t="s">
        <v>19</v>
      </c>
      <c r="D21" s="299" t="s">
        <v>333</v>
      </c>
      <c r="E21" s="19" t="s">
        <v>19</v>
      </c>
      <c r="F21" s="300">
        <v>108.864</v>
      </c>
      <c r="G21" s="40"/>
      <c r="H21" s="46"/>
    </row>
    <row r="22" spans="1:8" s="2" customFormat="1" ht="16.8" customHeight="1">
      <c r="A22" s="40"/>
      <c r="B22" s="46"/>
      <c r="C22" s="299" t="s">
        <v>19</v>
      </c>
      <c r="D22" s="299" t="s">
        <v>334</v>
      </c>
      <c r="E22" s="19" t="s">
        <v>19</v>
      </c>
      <c r="F22" s="300">
        <v>-15.837</v>
      </c>
      <c r="G22" s="40"/>
      <c r="H22" s="46"/>
    </row>
    <row r="23" spans="1:8" s="2" customFormat="1" ht="16.8" customHeight="1">
      <c r="A23" s="40"/>
      <c r="B23" s="46"/>
      <c r="C23" s="299" t="s">
        <v>113</v>
      </c>
      <c r="D23" s="299" t="s">
        <v>170</v>
      </c>
      <c r="E23" s="19" t="s">
        <v>19</v>
      </c>
      <c r="F23" s="300">
        <v>93.027</v>
      </c>
      <c r="G23" s="40"/>
      <c r="H23" s="46"/>
    </row>
    <row r="24" spans="1:8" s="2" customFormat="1" ht="16.8" customHeight="1">
      <c r="A24" s="40"/>
      <c r="B24" s="46"/>
      <c r="C24" s="301" t="s">
        <v>956</v>
      </c>
      <c r="D24" s="40"/>
      <c r="E24" s="40"/>
      <c r="F24" s="40"/>
      <c r="G24" s="40"/>
      <c r="H24" s="46"/>
    </row>
    <row r="25" spans="1:8" s="2" customFormat="1" ht="16.8" customHeight="1">
      <c r="A25" s="40"/>
      <c r="B25" s="46"/>
      <c r="C25" s="299" t="s">
        <v>329</v>
      </c>
      <c r="D25" s="299" t="s">
        <v>962</v>
      </c>
      <c r="E25" s="19" t="s">
        <v>111</v>
      </c>
      <c r="F25" s="300">
        <v>93.027</v>
      </c>
      <c r="G25" s="40"/>
      <c r="H25" s="46"/>
    </row>
    <row r="26" spans="1:8" s="2" customFormat="1" ht="16.8" customHeight="1">
      <c r="A26" s="40"/>
      <c r="B26" s="46"/>
      <c r="C26" s="299" t="s">
        <v>267</v>
      </c>
      <c r="D26" s="299" t="s">
        <v>958</v>
      </c>
      <c r="E26" s="19" t="s">
        <v>111</v>
      </c>
      <c r="F26" s="300">
        <v>133.347</v>
      </c>
      <c r="G26" s="40"/>
      <c r="H26" s="46"/>
    </row>
    <row r="27" spans="1:8" s="2" customFormat="1" ht="16.8" customHeight="1">
      <c r="A27" s="40"/>
      <c r="B27" s="46"/>
      <c r="C27" s="299" t="s">
        <v>296</v>
      </c>
      <c r="D27" s="299" t="s">
        <v>959</v>
      </c>
      <c r="E27" s="19" t="s">
        <v>111</v>
      </c>
      <c r="F27" s="300">
        <v>133.347</v>
      </c>
      <c r="G27" s="40"/>
      <c r="H27" s="46"/>
    </row>
    <row r="28" spans="1:8" s="2" customFormat="1" ht="16.8" customHeight="1">
      <c r="A28" s="40"/>
      <c r="B28" s="46"/>
      <c r="C28" s="299" t="s">
        <v>302</v>
      </c>
      <c r="D28" s="299" t="s">
        <v>960</v>
      </c>
      <c r="E28" s="19" t="s">
        <v>111</v>
      </c>
      <c r="F28" s="300">
        <v>133.347</v>
      </c>
      <c r="G28" s="40"/>
      <c r="H28" s="46"/>
    </row>
    <row r="29" spans="1:8" s="2" customFormat="1" ht="16.8" customHeight="1">
      <c r="A29" s="40"/>
      <c r="B29" s="46"/>
      <c r="C29" s="299" t="s">
        <v>336</v>
      </c>
      <c r="D29" s="299" t="s">
        <v>337</v>
      </c>
      <c r="E29" s="19" t="s">
        <v>311</v>
      </c>
      <c r="F29" s="300">
        <v>167.449</v>
      </c>
      <c r="G29" s="40"/>
      <c r="H29" s="46"/>
    </row>
    <row r="30" spans="1:8" s="2" customFormat="1" ht="16.8" customHeight="1">
      <c r="A30" s="40"/>
      <c r="B30" s="46"/>
      <c r="C30" s="295" t="s">
        <v>117</v>
      </c>
      <c r="D30" s="296" t="s">
        <v>118</v>
      </c>
      <c r="E30" s="297" t="s">
        <v>111</v>
      </c>
      <c r="F30" s="298">
        <v>108.864</v>
      </c>
      <c r="G30" s="40"/>
      <c r="H30" s="46"/>
    </row>
    <row r="31" spans="1:8" s="2" customFormat="1" ht="16.8" customHeight="1">
      <c r="A31" s="40"/>
      <c r="B31" s="46"/>
      <c r="C31" s="299" t="s">
        <v>19</v>
      </c>
      <c r="D31" s="299" t="s">
        <v>333</v>
      </c>
      <c r="E31" s="19" t="s">
        <v>19</v>
      </c>
      <c r="F31" s="300">
        <v>108.864</v>
      </c>
      <c r="G31" s="40"/>
      <c r="H31" s="46"/>
    </row>
    <row r="32" spans="1:8" s="2" customFormat="1" ht="16.8" customHeight="1">
      <c r="A32" s="40"/>
      <c r="B32" s="46"/>
      <c r="C32" s="299" t="s">
        <v>117</v>
      </c>
      <c r="D32" s="299" t="s">
        <v>248</v>
      </c>
      <c r="E32" s="19" t="s">
        <v>19</v>
      </c>
      <c r="F32" s="300">
        <v>108.864</v>
      </c>
      <c r="G32" s="40"/>
      <c r="H32" s="46"/>
    </row>
    <row r="33" spans="1:8" s="2" customFormat="1" ht="16.8" customHeight="1">
      <c r="A33" s="40"/>
      <c r="B33" s="46"/>
      <c r="C33" s="301" t="s">
        <v>956</v>
      </c>
      <c r="D33" s="40"/>
      <c r="E33" s="40"/>
      <c r="F33" s="40"/>
      <c r="G33" s="40"/>
      <c r="H33" s="46"/>
    </row>
    <row r="34" spans="1:8" s="2" customFormat="1" ht="16.8" customHeight="1">
      <c r="A34" s="40"/>
      <c r="B34" s="46"/>
      <c r="C34" s="299" t="s">
        <v>329</v>
      </c>
      <c r="D34" s="299" t="s">
        <v>962</v>
      </c>
      <c r="E34" s="19" t="s">
        <v>111</v>
      </c>
      <c r="F34" s="300">
        <v>93.027</v>
      </c>
      <c r="G34" s="40"/>
      <c r="H34" s="46"/>
    </row>
    <row r="35" spans="1:8" s="2" customFormat="1" ht="16.8" customHeight="1">
      <c r="A35" s="40"/>
      <c r="B35" s="46"/>
      <c r="C35" s="299" t="s">
        <v>316</v>
      </c>
      <c r="D35" s="299" t="s">
        <v>961</v>
      </c>
      <c r="E35" s="19" t="s">
        <v>111</v>
      </c>
      <c r="F35" s="300">
        <v>249.796</v>
      </c>
      <c r="G35" s="40"/>
      <c r="H35" s="46"/>
    </row>
    <row r="36" spans="1:8" s="2" customFormat="1" ht="16.8" customHeight="1">
      <c r="A36" s="40"/>
      <c r="B36" s="46"/>
      <c r="C36" s="295" t="s">
        <v>49</v>
      </c>
      <c r="D36" s="296" t="s">
        <v>120</v>
      </c>
      <c r="E36" s="297" t="s">
        <v>111</v>
      </c>
      <c r="F36" s="298">
        <v>398.98</v>
      </c>
      <c r="G36" s="40"/>
      <c r="H36" s="46"/>
    </row>
    <row r="37" spans="1:8" s="2" customFormat="1" ht="16.8" customHeight="1">
      <c r="A37" s="40"/>
      <c r="B37" s="46"/>
      <c r="C37" s="299" t="s">
        <v>19</v>
      </c>
      <c r="D37" s="299" t="s">
        <v>242</v>
      </c>
      <c r="E37" s="19" t="s">
        <v>19</v>
      </c>
      <c r="F37" s="300">
        <v>441.6</v>
      </c>
      <c r="G37" s="40"/>
      <c r="H37" s="46"/>
    </row>
    <row r="38" spans="1:8" s="2" customFormat="1" ht="16.8" customHeight="1">
      <c r="A38" s="40"/>
      <c r="B38" s="46"/>
      <c r="C38" s="299" t="s">
        <v>19</v>
      </c>
      <c r="D38" s="299" t="s">
        <v>243</v>
      </c>
      <c r="E38" s="19" t="s">
        <v>19</v>
      </c>
      <c r="F38" s="300">
        <v>0</v>
      </c>
      <c r="G38" s="40"/>
      <c r="H38" s="46"/>
    </row>
    <row r="39" spans="1:8" s="2" customFormat="1" ht="16.8" customHeight="1">
      <c r="A39" s="40"/>
      <c r="B39" s="46"/>
      <c r="C39" s="299" t="s">
        <v>19</v>
      </c>
      <c r="D39" s="299" t="s">
        <v>244</v>
      </c>
      <c r="E39" s="19" t="s">
        <v>19</v>
      </c>
      <c r="F39" s="300">
        <v>37.375</v>
      </c>
      <c r="G39" s="40"/>
      <c r="H39" s="46"/>
    </row>
    <row r="40" spans="1:8" s="2" customFormat="1" ht="16.8" customHeight="1">
      <c r="A40" s="40"/>
      <c r="B40" s="46"/>
      <c r="C40" s="299" t="s">
        <v>19</v>
      </c>
      <c r="D40" s="299" t="s">
        <v>245</v>
      </c>
      <c r="E40" s="19" t="s">
        <v>19</v>
      </c>
      <c r="F40" s="300">
        <v>10.938</v>
      </c>
      <c r="G40" s="40"/>
      <c r="H40" s="46"/>
    </row>
    <row r="41" spans="1:8" s="2" customFormat="1" ht="16.8" customHeight="1">
      <c r="A41" s="40"/>
      <c r="B41" s="46"/>
      <c r="C41" s="299" t="s">
        <v>19</v>
      </c>
      <c r="D41" s="299" t="s">
        <v>246</v>
      </c>
      <c r="E41" s="19" t="s">
        <v>19</v>
      </c>
      <c r="F41" s="300">
        <v>0</v>
      </c>
      <c r="G41" s="40"/>
      <c r="H41" s="46"/>
    </row>
    <row r="42" spans="1:8" s="2" customFormat="1" ht="16.8" customHeight="1">
      <c r="A42" s="40"/>
      <c r="B42" s="46"/>
      <c r="C42" s="299" t="s">
        <v>19</v>
      </c>
      <c r="D42" s="299" t="s">
        <v>247</v>
      </c>
      <c r="E42" s="19" t="s">
        <v>19</v>
      </c>
      <c r="F42" s="300">
        <v>-90.933</v>
      </c>
      <c r="G42" s="40"/>
      <c r="H42" s="46"/>
    </row>
    <row r="43" spans="1:8" s="2" customFormat="1" ht="16.8" customHeight="1">
      <c r="A43" s="40"/>
      <c r="B43" s="46"/>
      <c r="C43" s="299" t="s">
        <v>49</v>
      </c>
      <c r="D43" s="299" t="s">
        <v>248</v>
      </c>
      <c r="E43" s="19" t="s">
        <v>19</v>
      </c>
      <c r="F43" s="300">
        <v>398.98</v>
      </c>
      <c r="G43" s="40"/>
      <c r="H43" s="46"/>
    </row>
    <row r="44" spans="1:8" s="2" customFormat="1" ht="16.8" customHeight="1">
      <c r="A44" s="40"/>
      <c r="B44" s="46"/>
      <c r="C44" s="301" t="s">
        <v>956</v>
      </c>
      <c r="D44" s="40"/>
      <c r="E44" s="40"/>
      <c r="F44" s="40"/>
      <c r="G44" s="40"/>
      <c r="H44" s="46"/>
    </row>
    <row r="45" spans="1:8" s="2" customFormat="1" ht="16.8" customHeight="1">
      <c r="A45" s="40"/>
      <c r="B45" s="46"/>
      <c r="C45" s="299" t="s">
        <v>238</v>
      </c>
      <c r="D45" s="299" t="s">
        <v>963</v>
      </c>
      <c r="E45" s="19" t="s">
        <v>111</v>
      </c>
      <c r="F45" s="300">
        <v>159.592</v>
      </c>
      <c r="G45" s="40"/>
      <c r="H45" s="46"/>
    </row>
    <row r="46" spans="1:8" s="2" customFormat="1" ht="16.8" customHeight="1">
      <c r="A46" s="40"/>
      <c r="B46" s="46"/>
      <c r="C46" s="299" t="s">
        <v>226</v>
      </c>
      <c r="D46" s="299" t="s">
        <v>964</v>
      </c>
      <c r="E46" s="19" t="s">
        <v>111</v>
      </c>
      <c r="F46" s="300">
        <v>23.939</v>
      </c>
      <c r="G46" s="40"/>
      <c r="H46" s="46"/>
    </row>
    <row r="47" spans="1:8" s="2" customFormat="1" ht="16.8" customHeight="1">
      <c r="A47" s="40"/>
      <c r="B47" s="46"/>
      <c r="C47" s="299" t="s">
        <v>232</v>
      </c>
      <c r="D47" s="299" t="s">
        <v>965</v>
      </c>
      <c r="E47" s="19" t="s">
        <v>111</v>
      </c>
      <c r="F47" s="300">
        <v>119.694</v>
      </c>
      <c r="G47" s="40"/>
      <c r="H47" s="46"/>
    </row>
    <row r="48" spans="1:8" s="2" customFormat="1" ht="16.8" customHeight="1">
      <c r="A48" s="40"/>
      <c r="B48" s="46"/>
      <c r="C48" s="299" t="s">
        <v>250</v>
      </c>
      <c r="D48" s="299" t="s">
        <v>966</v>
      </c>
      <c r="E48" s="19" t="s">
        <v>111</v>
      </c>
      <c r="F48" s="300">
        <v>119.694</v>
      </c>
      <c r="G48" s="40"/>
      <c r="H48" s="46"/>
    </row>
    <row r="49" spans="1:8" s="2" customFormat="1" ht="16.8" customHeight="1">
      <c r="A49" s="40"/>
      <c r="B49" s="46"/>
      <c r="C49" s="299" t="s">
        <v>274</v>
      </c>
      <c r="D49" s="299" t="s">
        <v>967</v>
      </c>
      <c r="E49" s="19" t="s">
        <v>111</v>
      </c>
      <c r="F49" s="300">
        <v>279.286</v>
      </c>
      <c r="G49" s="40"/>
      <c r="H49" s="46"/>
    </row>
    <row r="50" spans="1:8" s="2" customFormat="1" ht="16.8" customHeight="1">
      <c r="A50" s="40"/>
      <c r="B50" s="46"/>
      <c r="C50" s="299" t="s">
        <v>280</v>
      </c>
      <c r="D50" s="299" t="s">
        <v>968</v>
      </c>
      <c r="E50" s="19" t="s">
        <v>111</v>
      </c>
      <c r="F50" s="300">
        <v>837.858</v>
      </c>
      <c r="G50" s="40"/>
      <c r="H50" s="46"/>
    </row>
    <row r="51" spans="1:8" s="2" customFormat="1" ht="16.8" customHeight="1">
      <c r="A51" s="40"/>
      <c r="B51" s="46"/>
      <c r="C51" s="299" t="s">
        <v>285</v>
      </c>
      <c r="D51" s="299" t="s">
        <v>969</v>
      </c>
      <c r="E51" s="19" t="s">
        <v>111</v>
      </c>
      <c r="F51" s="300">
        <v>119.694</v>
      </c>
      <c r="G51" s="40"/>
      <c r="H51" s="46"/>
    </row>
    <row r="52" spans="1:8" s="2" customFormat="1" ht="16.8" customHeight="1">
      <c r="A52" s="40"/>
      <c r="B52" s="46"/>
      <c r="C52" s="299" t="s">
        <v>290</v>
      </c>
      <c r="D52" s="299" t="s">
        <v>970</v>
      </c>
      <c r="E52" s="19" t="s">
        <v>111</v>
      </c>
      <c r="F52" s="300">
        <v>359.082</v>
      </c>
      <c r="G52" s="40"/>
      <c r="H52" s="46"/>
    </row>
    <row r="53" spans="1:8" s="2" customFormat="1" ht="16.8" customHeight="1">
      <c r="A53" s="40"/>
      <c r="B53" s="46"/>
      <c r="C53" s="299" t="s">
        <v>309</v>
      </c>
      <c r="D53" s="299" t="s">
        <v>971</v>
      </c>
      <c r="E53" s="19" t="s">
        <v>311</v>
      </c>
      <c r="F53" s="300">
        <v>797.96</v>
      </c>
      <c r="G53" s="40"/>
      <c r="H53" s="46"/>
    </row>
    <row r="54" spans="1:8" s="2" customFormat="1" ht="16.8" customHeight="1">
      <c r="A54" s="40"/>
      <c r="B54" s="46"/>
      <c r="C54" s="299" t="s">
        <v>316</v>
      </c>
      <c r="D54" s="299" t="s">
        <v>961</v>
      </c>
      <c r="E54" s="19" t="s">
        <v>111</v>
      </c>
      <c r="F54" s="300">
        <v>249.796</v>
      </c>
      <c r="G54" s="40"/>
      <c r="H54" s="46"/>
    </row>
    <row r="55" spans="1:8" s="2" customFormat="1" ht="16.8" customHeight="1">
      <c r="A55" s="40"/>
      <c r="B55" s="46"/>
      <c r="C55" s="295" t="s">
        <v>122</v>
      </c>
      <c r="D55" s="296" t="s">
        <v>123</v>
      </c>
      <c r="E55" s="297" t="s">
        <v>111</v>
      </c>
      <c r="F55" s="298">
        <v>249.796</v>
      </c>
      <c r="G55" s="40"/>
      <c r="H55" s="46"/>
    </row>
    <row r="56" spans="1:8" s="2" customFormat="1" ht="16.8" customHeight="1">
      <c r="A56" s="40"/>
      <c r="B56" s="46"/>
      <c r="C56" s="299" t="s">
        <v>19</v>
      </c>
      <c r="D56" s="299" t="s">
        <v>123</v>
      </c>
      <c r="E56" s="19" t="s">
        <v>19</v>
      </c>
      <c r="F56" s="300">
        <v>0</v>
      </c>
      <c r="G56" s="40"/>
      <c r="H56" s="46"/>
    </row>
    <row r="57" spans="1:8" s="2" customFormat="1" ht="16.8" customHeight="1">
      <c r="A57" s="40"/>
      <c r="B57" s="46"/>
      <c r="C57" s="299" t="s">
        <v>122</v>
      </c>
      <c r="D57" s="299" t="s">
        <v>320</v>
      </c>
      <c r="E57" s="19" t="s">
        <v>19</v>
      </c>
      <c r="F57" s="300">
        <v>249.796</v>
      </c>
      <c r="G57" s="40"/>
      <c r="H57" s="46"/>
    </row>
    <row r="58" spans="1:8" s="2" customFormat="1" ht="16.8" customHeight="1">
      <c r="A58" s="40"/>
      <c r="B58" s="46"/>
      <c r="C58" s="301" t="s">
        <v>956</v>
      </c>
      <c r="D58" s="40"/>
      <c r="E58" s="40"/>
      <c r="F58" s="40"/>
      <c r="G58" s="40"/>
      <c r="H58" s="46"/>
    </row>
    <row r="59" spans="1:8" s="2" customFormat="1" ht="16.8" customHeight="1">
      <c r="A59" s="40"/>
      <c r="B59" s="46"/>
      <c r="C59" s="299" t="s">
        <v>316</v>
      </c>
      <c r="D59" s="299" t="s">
        <v>961</v>
      </c>
      <c r="E59" s="19" t="s">
        <v>111</v>
      </c>
      <c r="F59" s="300">
        <v>249.796</v>
      </c>
      <c r="G59" s="40"/>
      <c r="H59" s="46"/>
    </row>
    <row r="60" spans="1:8" s="2" customFormat="1" ht="16.8" customHeight="1">
      <c r="A60" s="40"/>
      <c r="B60" s="46"/>
      <c r="C60" s="299" t="s">
        <v>323</v>
      </c>
      <c r="D60" s="299" t="s">
        <v>324</v>
      </c>
      <c r="E60" s="19" t="s">
        <v>311</v>
      </c>
      <c r="F60" s="300">
        <v>449.633</v>
      </c>
      <c r="G60" s="40"/>
      <c r="H60" s="46"/>
    </row>
    <row r="61" spans="1:8" s="2" customFormat="1" ht="26.4" customHeight="1">
      <c r="A61" s="40"/>
      <c r="B61" s="46"/>
      <c r="C61" s="294" t="s">
        <v>972</v>
      </c>
      <c r="D61" s="294" t="s">
        <v>85</v>
      </c>
      <c r="E61" s="40"/>
      <c r="F61" s="40"/>
      <c r="G61" s="40"/>
      <c r="H61" s="46"/>
    </row>
    <row r="62" spans="1:8" s="2" customFormat="1" ht="16.8" customHeight="1">
      <c r="A62" s="40"/>
      <c r="B62" s="46"/>
      <c r="C62" s="295" t="s">
        <v>109</v>
      </c>
      <c r="D62" s="296" t="s">
        <v>110</v>
      </c>
      <c r="E62" s="297" t="s">
        <v>111</v>
      </c>
      <c r="F62" s="298">
        <v>2.805</v>
      </c>
      <c r="G62" s="40"/>
      <c r="H62" s="46"/>
    </row>
    <row r="63" spans="1:8" s="2" customFormat="1" ht="16.8" customHeight="1">
      <c r="A63" s="40"/>
      <c r="B63" s="46"/>
      <c r="C63" s="299" t="s">
        <v>19</v>
      </c>
      <c r="D63" s="299" t="s">
        <v>550</v>
      </c>
      <c r="E63" s="19" t="s">
        <v>19</v>
      </c>
      <c r="F63" s="300">
        <v>2.805</v>
      </c>
      <c r="G63" s="40"/>
      <c r="H63" s="46"/>
    </row>
    <row r="64" spans="1:8" s="2" customFormat="1" ht="16.8" customHeight="1">
      <c r="A64" s="40"/>
      <c r="B64" s="46"/>
      <c r="C64" s="299" t="s">
        <v>109</v>
      </c>
      <c r="D64" s="299" t="s">
        <v>170</v>
      </c>
      <c r="E64" s="19" t="s">
        <v>19</v>
      </c>
      <c r="F64" s="300">
        <v>2.805</v>
      </c>
      <c r="G64" s="40"/>
      <c r="H64" s="46"/>
    </row>
    <row r="65" spans="1:8" s="2" customFormat="1" ht="16.8" customHeight="1">
      <c r="A65" s="40"/>
      <c r="B65" s="46"/>
      <c r="C65" s="301" t="s">
        <v>956</v>
      </c>
      <c r="D65" s="40"/>
      <c r="E65" s="40"/>
      <c r="F65" s="40"/>
      <c r="G65" s="40"/>
      <c r="H65" s="46"/>
    </row>
    <row r="66" spans="1:8" s="2" customFormat="1" ht="16.8" customHeight="1">
      <c r="A66" s="40"/>
      <c r="B66" s="46"/>
      <c r="C66" s="299" t="s">
        <v>349</v>
      </c>
      <c r="D66" s="299" t="s">
        <v>957</v>
      </c>
      <c r="E66" s="19" t="s">
        <v>111</v>
      </c>
      <c r="F66" s="300">
        <v>2.805</v>
      </c>
      <c r="G66" s="40"/>
      <c r="H66" s="46"/>
    </row>
    <row r="67" spans="1:8" s="2" customFormat="1" ht="16.8" customHeight="1">
      <c r="A67" s="40"/>
      <c r="B67" s="46"/>
      <c r="C67" s="299" t="s">
        <v>267</v>
      </c>
      <c r="D67" s="299" t="s">
        <v>958</v>
      </c>
      <c r="E67" s="19" t="s">
        <v>111</v>
      </c>
      <c r="F67" s="300">
        <v>11.407</v>
      </c>
      <c r="G67" s="40"/>
      <c r="H67" s="46"/>
    </row>
    <row r="68" spans="1:8" s="2" customFormat="1" ht="16.8" customHeight="1">
      <c r="A68" s="40"/>
      <c r="B68" s="46"/>
      <c r="C68" s="299" t="s">
        <v>296</v>
      </c>
      <c r="D68" s="299" t="s">
        <v>959</v>
      </c>
      <c r="E68" s="19" t="s">
        <v>111</v>
      </c>
      <c r="F68" s="300">
        <v>11.407</v>
      </c>
      <c r="G68" s="40"/>
      <c r="H68" s="46"/>
    </row>
    <row r="69" spans="1:8" s="2" customFormat="1" ht="16.8" customHeight="1">
      <c r="A69" s="40"/>
      <c r="B69" s="46"/>
      <c r="C69" s="299" t="s">
        <v>302</v>
      </c>
      <c r="D69" s="299" t="s">
        <v>960</v>
      </c>
      <c r="E69" s="19" t="s">
        <v>111</v>
      </c>
      <c r="F69" s="300">
        <v>11.407</v>
      </c>
      <c r="G69" s="40"/>
      <c r="H69" s="46"/>
    </row>
    <row r="70" spans="1:8" s="2" customFormat="1" ht="16.8" customHeight="1">
      <c r="A70" s="40"/>
      <c r="B70" s="46"/>
      <c r="C70" s="299" t="s">
        <v>316</v>
      </c>
      <c r="D70" s="299" t="s">
        <v>961</v>
      </c>
      <c r="E70" s="19" t="s">
        <v>111</v>
      </c>
      <c r="F70" s="300">
        <v>25.253</v>
      </c>
      <c r="G70" s="40"/>
      <c r="H70" s="46"/>
    </row>
    <row r="71" spans="1:8" s="2" customFormat="1" ht="16.8" customHeight="1">
      <c r="A71" s="40"/>
      <c r="B71" s="46"/>
      <c r="C71" s="295" t="s">
        <v>117</v>
      </c>
      <c r="D71" s="296" t="s">
        <v>494</v>
      </c>
      <c r="E71" s="297" t="s">
        <v>111</v>
      </c>
      <c r="F71" s="298">
        <v>8.602</v>
      </c>
      <c r="G71" s="40"/>
      <c r="H71" s="46"/>
    </row>
    <row r="72" spans="1:8" s="2" customFormat="1" ht="16.8" customHeight="1">
      <c r="A72" s="40"/>
      <c r="B72" s="46"/>
      <c r="C72" s="299" t="s">
        <v>19</v>
      </c>
      <c r="D72" s="299" t="s">
        <v>544</v>
      </c>
      <c r="E72" s="19" t="s">
        <v>19</v>
      </c>
      <c r="F72" s="300">
        <v>8.602</v>
      </c>
      <c r="G72" s="40"/>
      <c r="H72" s="46"/>
    </row>
    <row r="73" spans="1:8" s="2" customFormat="1" ht="16.8" customHeight="1">
      <c r="A73" s="40"/>
      <c r="B73" s="46"/>
      <c r="C73" s="299" t="s">
        <v>117</v>
      </c>
      <c r="D73" s="299" t="s">
        <v>170</v>
      </c>
      <c r="E73" s="19" t="s">
        <v>19</v>
      </c>
      <c r="F73" s="300">
        <v>8.602</v>
      </c>
      <c r="G73" s="40"/>
      <c r="H73" s="46"/>
    </row>
    <row r="74" spans="1:8" s="2" customFormat="1" ht="16.8" customHeight="1">
      <c r="A74" s="40"/>
      <c r="B74" s="46"/>
      <c r="C74" s="301" t="s">
        <v>956</v>
      </c>
      <c r="D74" s="40"/>
      <c r="E74" s="40"/>
      <c r="F74" s="40"/>
      <c r="G74" s="40"/>
      <c r="H74" s="46"/>
    </row>
    <row r="75" spans="1:8" s="2" customFormat="1" ht="16.8" customHeight="1">
      <c r="A75" s="40"/>
      <c r="B75" s="46"/>
      <c r="C75" s="299" t="s">
        <v>329</v>
      </c>
      <c r="D75" s="299" t="s">
        <v>962</v>
      </c>
      <c r="E75" s="19" t="s">
        <v>111</v>
      </c>
      <c r="F75" s="300">
        <v>8.602</v>
      </c>
      <c r="G75" s="40"/>
      <c r="H75" s="46"/>
    </row>
    <row r="76" spans="1:8" s="2" customFormat="1" ht="16.8" customHeight="1">
      <c r="A76" s="40"/>
      <c r="B76" s="46"/>
      <c r="C76" s="299" t="s">
        <v>267</v>
      </c>
      <c r="D76" s="299" t="s">
        <v>958</v>
      </c>
      <c r="E76" s="19" t="s">
        <v>111</v>
      </c>
      <c r="F76" s="300">
        <v>11.407</v>
      </c>
      <c r="G76" s="40"/>
      <c r="H76" s="46"/>
    </row>
    <row r="77" spans="1:8" s="2" customFormat="1" ht="16.8" customHeight="1">
      <c r="A77" s="40"/>
      <c r="B77" s="46"/>
      <c r="C77" s="299" t="s">
        <v>296</v>
      </c>
      <c r="D77" s="299" t="s">
        <v>959</v>
      </c>
      <c r="E77" s="19" t="s">
        <v>111</v>
      </c>
      <c r="F77" s="300">
        <v>11.407</v>
      </c>
      <c r="G77" s="40"/>
      <c r="H77" s="46"/>
    </row>
    <row r="78" spans="1:8" s="2" customFormat="1" ht="16.8" customHeight="1">
      <c r="A78" s="40"/>
      <c r="B78" s="46"/>
      <c r="C78" s="299" t="s">
        <v>302</v>
      </c>
      <c r="D78" s="299" t="s">
        <v>960</v>
      </c>
      <c r="E78" s="19" t="s">
        <v>111</v>
      </c>
      <c r="F78" s="300">
        <v>11.407</v>
      </c>
      <c r="G78" s="40"/>
      <c r="H78" s="46"/>
    </row>
    <row r="79" spans="1:8" s="2" customFormat="1" ht="16.8" customHeight="1">
      <c r="A79" s="40"/>
      <c r="B79" s="46"/>
      <c r="C79" s="299" t="s">
        <v>316</v>
      </c>
      <c r="D79" s="299" t="s">
        <v>961</v>
      </c>
      <c r="E79" s="19" t="s">
        <v>111</v>
      </c>
      <c r="F79" s="300">
        <v>25.253</v>
      </c>
      <c r="G79" s="40"/>
      <c r="H79" s="46"/>
    </row>
    <row r="80" spans="1:8" s="2" customFormat="1" ht="16.8" customHeight="1">
      <c r="A80" s="40"/>
      <c r="B80" s="46"/>
      <c r="C80" s="299" t="s">
        <v>336</v>
      </c>
      <c r="D80" s="299" t="s">
        <v>337</v>
      </c>
      <c r="E80" s="19" t="s">
        <v>311</v>
      </c>
      <c r="F80" s="300">
        <v>15.484</v>
      </c>
      <c r="G80" s="40"/>
      <c r="H80" s="46"/>
    </row>
    <row r="81" spans="1:8" s="2" customFormat="1" ht="16.8" customHeight="1">
      <c r="A81" s="40"/>
      <c r="B81" s="46"/>
      <c r="C81" s="295" t="s">
        <v>49</v>
      </c>
      <c r="D81" s="296" t="s">
        <v>120</v>
      </c>
      <c r="E81" s="297" t="s">
        <v>111</v>
      </c>
      <c r="F81" s="298">
        <v>36.66</v>
      </c>
      <c r="G81" s="40"/>
      <c r="H81" s="46"/>
    </row>
    <row r="82" spans="1:8" s="2" customFormat="1" ht="16.8" customHeight="1">
      <c r="A82" s="40"/>
      <c r="B82" s="46"/>
      <c r="C82" s="299" t="s">
        <v>19</v>
      </c>
      <c r="D82" s="299" t="s">
        <v>518</v>
      </c>
      <c r="E82" s="19" t="s">
        <v>19</v>
      </c>
      <c r="F82" s="300">
        <v>43.01</v>
      </c>
      <c r="G82" s="40"/>
      <c r="H82" s="46"/>
    </row>
    <row r="83" spans="1:8" s="2" customFormat="1" ht="16.8" customHeight="1">
      <c r="A83" s="40"/>
      <c r="B83" s="46"/>
      <c r="C83" s="299" t="s">
        <v>19</v>
      </c>
      <c r="D83" s="299" t="s">
        <v>246</v>
      </c>
      <c r="E83" s="19" t="s">
        <v>19</v>
      </c>
      <c r="F83" s="300">
        <v>0</v>
      </c>
      <c r="G83" s="40"/>
      <c r="H83" s="46"/>
    </row>
    <row r="84" spans="1:8" s="2" customFormat="1" ht="16.8" customHeight="1">
      <c r="A84" s="40"/>
      <c r="B84" s="46"/>
      <c r="C84" s="299" t="s">
        <v>19</v>
      </c>
      <c r="D84" s="299" t="s">
        <v>519</v>
      </c>
      <c r="E84" s="19" t="s">
        <v>19</v>
      </c>
      <c r="F84" s="300">
        <v>-5.075</v>
      </c>
      <c r="G84" s="40"/>
      <c r="H84" s="46"/>
    </row>
    <row r="85" spans="1:8" s="2" customFormat="1" ht="16.8" customHeight="1">
      <c r="A85" s="40"/>
      <c r="B85" s="46"/>
      <c r="C85" s="299" t="s">
        <v>19</v>
      </c>
      <c r="D85" s="299" t="s">
        <v>520</v>
      </c>
      <c r="E85" s="19" t="s">
        <v>19</v>
      </c>
      <c r="F85" s="300">
        <v>-0.315</v>
      </c>
      <c r="G85" s="40"/>
      <c r="H85" s="46"/>
    </row>
    <row r="86" spans="1:8" s="2" customFormat="1" ht="16.8" customHeight="1">
      <c r="A86" s="40"/>
      <c r="B86" s="46"/>
      <c r="C86" s="299" t="s">
        <v>19</v>
      </c>
      <c r="D86" s="299" t="s">
        <v>521</v>
      </c>
      <c r="E86" s="19" t="s">
        <v>19</v>
      </c>
      <c r="F86" s="300">
        <v>-0.96</v>
      </c>
      <c r="G86" s="40"/>
      <c r="H86" s="46"/>
    </row>
    <row r="87" spans="1:8" s="2" customFormat="1" ht="16.8" customHeight="1">
      <c r="A87" s="40"/>
      <c r="B87" s="46"/>
      <c r="C87" s="299" t="s">
        <v>49</v>
      </c>
      <c r="D87" s="299" t="s">
        <v>248</v>
      </c>
      <c r="E87" s="19" t="s">
        <v>19</v>
      </c>
      <c r="F87" s="300">
        <v>36.66</v>
      </c>
      <c r="G87" s="40"/>
      <c r="H87" s="46"/>
    </row>
    <row r="88" spans="1:8" s="2" customFormat="1" ht="16.8" customHeight="1">
      <c r="A88" s="40"/>
      <c r="B88" s="46"/>
      <c r="C88" s="301" t="s">
        <v>956</v>
      </c>
      <c r="D88" s="40"/>
      <c r="E88" s="40"/>
      <c r="F88" s="40"/>
      <c r="G88" s="40"/>
      <c r="H88" s="46"/>
    </row>
    <row r="89" spans="1:8" s="2" customFormat="1" ht="16.8" customHeight="1">
      <c r="A89" s="40"/>
      <c r="B89" s="46"/>
      <c r="C89" s="299" t="s">
        <v>238</v>
      </c>
      <c r="D89" s="299" t="s">
        <v>963</v>
      </c>
      <c r="E89" s="19" t="s">
        <v>111</v>
      </c>
      <c r="F89" s="300">
        <v>14.664</v>
      </c>
      <c r="G89" s="40"/>
      <c r="H89" s="46"/>
    </row>
    <row r="90" spans="1:8" s="2" customFormat="1" ht="16.8" customHeight="1">
      <c r="A90" s="40"/>
      <c r="B90" s="46"/>
      <c r="C90" s="299" t="s">
        <v>226</v>
      </c>
      <c r="D90" s="299" t="s">
        <v>964</v>
      </c>
      <c r="E90" s="19" t="s">
        <v>111</v>
      </c>
      <c r="F90" s="300">
        <v>2.2</v>
      </c>
      <c r="G90" s="40"/>
      <c r="H90" s="46"/>
    </row>
    <row r="91" spans="1:8" s="2" customFormat="1" ht="16.8" customHeight="1">
      <c r="A91" s="40"/>
      <c r="B91" s="46"/>
      <c r="C91" s="299" t="s">
        <v>232</v>
      </c>
      <c r="D91" s="299" t="s">
        <v>965</v>
      </c>
      <c r="E91" s="19" t="s">
        <v>111</v>
      </c>
      <c r="F91" s="300">
        <v>10.998</v>
      </c>
      <c r="G91" s="40"/>
      <c r="H91" s="46"/>
    </row>
    <row r="92" spans="1:8" s="2" customFormat="1" ht="16.8" customHeight="1">
      <c r="A92" s="40"/>
      <c r="B92" s="46"/>
      <c r="C92" s="299" t="s">
        <v>250</v>
      </c>
      <c r="D92" s="299" t="s">
        <v>966</v>
      </c>
      <c r="E92" s="19" t="s">
        <v>111</v>
      </c>
      <c r="F92" s="300">
        <v>10.998</v>
      </c>
      <c r="G92" s="40"/>
      <c r="H92" s="46"/>
    </row>
    <row r="93" spans="1:8" s="2" customFormat="1" ht="16.8" customHeight="1">
      <c r="A93" s="40"/>
      <c r="B93" s="46"/>
      <c r="C93" s="299" t="s">
        <v>274</v>
      </c>
      <c r="D93" s="299" t="s">
        <v>967</v>
      </c>
      <c r="E93" s="19" t="s">
        <v>111</v>
      </c>
      <c r="F93" s="300">
        <v>25.662</v>
      </c>
      <c r="G93" s="40"/>
      <c r="H93" s="46"/>
    </row>
    <row r="94" spans="1:8" s="2" customFormat="1" ht="16.8" customHeight="1">
      <c r="A94" s="40"/>
      <c r="B94" s="46"/>
      <c r="C94" s="299" t="s">
        <v>280</v>
      </c>
      <c r="D94" s="299" t="s">
        <v>968</v>
      </c>
      <c r="E94" s="19" t="s">
        <v>111</v>
      </c>
      <c r="F94" s="300">
        <v>76.986</v>
      </c>
      <c r="G94" s="40"/>
      <c r="H94" s="46"/>
    </row>
    <row r="95" spans="1:8" s="2" customFormat="1" ht="16.8" customHeight="1">
      <c r="A95" s="40"/>
      <c r="B95" s="46"/>
      <c r="C95" s="299" t="s">
        <v>285</v>
      </c>
      <c r="D95" s="299" t="s">
        <v>969</v>
      </c>
      <c r="E95" s="19" t="s">
        <v>111</v>
      </c>
      <c r="F95" s="300">
        <v>10.998</v>
      </c>
      <c r="G95" s="40"/>
      <c r="H95" s="46"/>
    </row>
    <row r="96" spans="1:8" s="2" customFormat="1" ht="16.8" customHeight="1">
      <c r="A96" s="40"/>
      <c r="B96" s="46"/>
      <c r="C96" s="299" t="s">
        <v>290</v>
      </c>
      <c r="D96" s="299" t="s">
        <v>970</v>
      </c>
      <c r="E96" s="19" t="s">
        <v>111</v>
      </c>
      <c r="F96" s="300">
        <v>32.994</v>
      </c>
      <c r="G96" s="40"/>
      <c r="H96" s="46"/>
    </row>
    <row r="97" spans="1:8" s="2" customFormat="1" ht="16.8" customHeight="1">
      <c r="A97" s="40"/>
      <c r="B97" s="46"/>
      <c r="C97" s="299" t="s">
        <v>309</v>
      </c>
      <c r="D97" s="299" t="s">
        <v>971</v>
      </c>
      <c r="E97" s="19" t="s">
        <v>311</v>
      </c>
      <c r="F97" s="300">
        <v>73.32</v>
      </c>
      <c r="G97" s="40"/>
      <c r="H97" s="46"/>
    </row>
    <row r="98" spans="1:8" s="2" customFormat="1" ht="16.8" customHeight="1">
      <c r="A98" s="40"/>
      <c r="B98" s="46"/>
      <c r="C98" s="299" t="s">
        <v>316</v>
      </c>
      <c r="D98" s="299" t="s">
        <v>961</v>
      </c>
      <c r="E98" s="19" t="s">
        <v>111</v>
      </c>
      <c r="F98" s="300">
        <v>25.253</v>
      </c>
      <c r="G98" s="40"/>
      <c r="H98" s="46"/>
    </row>
    <row r="99" spans="1:8" s="2" customFormat="1" ht="16.8" customHeight="1">
      <c r="A99" s="40"/>
      <c r="B99" s="46"/>
      <c r="C99" s="295" t="s">
        <v>122</v>
      </c>
      <c r="D99" s="296" t="s">
        <v>123</v>
      </c>
      <c r="E99" s="297" t="s">
        <v>111</v>
      </c>
      <c r="F99" s="298">
        <v>25.253</v>
      </c>
      <c r="G99" s="40"/>
      <c r="H99" s="46"/>
    </row>
    <row r="100" spans="1:8" s="2" customFormat="1" ht="16.8" customHeight="1">
      <c r="A100" s="40"/>
      <c r="B100" s="46"/>
      <c r="C100" s="299" t="s">
        <v>19</v>
      </c>
      <c r="D100" s="299" t="s">
        <v>123</v>
      </c>
      <c r="E100" s="19" t="s">
        <v>19</v>
      </c>
      <c r="F100" s="300">
        <v>0</v>
      </c>
      <c r="G100" s="40"/>
      <c r="H100" s="46"/>
    </row>
    <row r="101" spans="1:8" s="2" customFormat="1" ht="16.8" customHeight="1">
      <c r="A101" s="40"/>
      <c r="B101" s="46"/>
      <c r="C101" s="299" t="s">
        <v>122</v>
      </c>
      <c r="D101" s="299" t="s">
        <v>320</v>
      </c>
      <c r="E101" s="19" t="s">
        <v>19</v>
      </c>
      <c r="F101" s="300">
        <v>25.253</v>
      </c>
      <c r="G101" s="40"/>
      <c r="H101" s="46"/>
    </row>
    <row r="102" spans="1:8" s="2" customFormat="1" ht="16.8" customHeight="1">
      <c r="A102" s="40"/>
      <c r="B102" s="46"/>
      <c r="C102" s="301" t="s">
        <v>956</v>
      </c>
      <c r="D102" s="40"/>
      <c r="E102" s="40"/>
      <c r="F102" s="40"/>
      <c r="G102" s="40"/>
      <c r="H102" s="46"/>
    </row>
    <row r="103" spans="1:8" s="2" customFormat="1" ht="16.8" customHeight="1">
      <c r="A103" s="40"/>
      <c r="B103" s="46"/>
      <c r="C103" s="299" t="s">
        <v>316</v>
      </c>
      <c r="D103" s="299" t="s">
        <v>961</v>
      </c>
      <c r="E103" s="19" t="s">
        <v>111</v>
      </c>
      <c r="F103" s="300">
        <v>25.253</v>
      </c>
      <c r="G103" s="40"/>
      <c r="H103" s="46"/>
    </row>
    <row r="104" spans="1:8" s="2" customFormat="1" ht="16.8" customHeight="1">
      <c r="A104" s="40"/>
      <c r="B104" s="46"/>
      <c r="C104" s="299" t="s">
        <v>323</v>
      </c>
      <c r="D104" s="299" t="s">
        <v>324</v>
      </c>
      <c r="E104" s="19" t="s">
        <v>311</v>
      </c>
      <c r="F104" s="300">
        <v>45.455</v>
      </c>
      <c r="G104" s="40"/>
      <c r="H104" s="46"/>
    </row>
    <row r="105" spans="1:8" s="2" customFormat="1" ht="26.4" customHeight="1">
      <c r="A105" s="40"/>
      <c r="B105" s="46"/>
      <c r="C105" s="294" t="s">
        <v>973</v>
      </c>
      <c r="D105" s="294" t="s">
        <v>78</v>
      </c>
      <c r="E105" s="40"/>
      <c r="F105" s="40"/>
      <c r="G105" s="40"/>
      <c r="H105" s="46"/>
    </row>
    <row r="106" spans="1:8" s="2" customFormat="1" ht="16.8" customHeight="1">
      <c r="A106" s="40"/>
      <c r="B106" s="46"/>
      <c r="C106" s="295" t="s">
        <v>109</v>
      </c>
      <c r="D106" s="296" t="s">
        <v>110</v>
      </c>
      <c r="E106" s="297" t="s">
        <v>111</v>
      </c>
      <c r="F106" s="298">
        <v>12.575</v>
      </c>
      <c r="G106" s="40"/>
      <c r="H106" s="46"/>
    </row>
    <row r="107" spans="1:8" s="2" customFormat="1" ht="16.8" customHeight="1">
      <c r="A107" s="40"/>
      <c r="B107" s="46"/>
      <c r="C107" s="299" t="s">
        <v>19</v>
      </c>
      <c r="D107" s="299" t="s">
        <v>619</v>
      </c>
      <c r="E107" s="19" t="s">
        <v>19</v>
      </c>
      <c r="F107" s="300">
        <v>12.575</v>
      </c>
      <c r="G107" s="40"/>
      <c r="H107" s="46"/>
    </row>
    <row r="108" spans="1:8" s="2" customFormat="1" ht="16.8" customHeight="1">
      <c r="A108" s="40"/>
      <c r="B108" s="46"/>
      <c r="C108" s="299" t="s">
        <v>109</v>
      </c>
      <c r="D108" s="299" t="s">
        <v>170</v>
      </c>
      <c r="E108" s="19" t="s">
        <v>19</v>
      </c>
      <c r="F108" s="300">
        <v>12.575</v>
      </c>
      <c r="G108" s="40"/>
      <c r="H108" s="46"/>
    </row>
    <row r="109" spans="1:8" s="2" customFormat="1" ht="16.8" customHeight="1">
      <c r="A109" s="40"/>
      <c r="B109" s="46"/>
      <c r="C109" s="301" t="s">
        <v>956</v>
      </c>
      <c r="D109" s="40"/>
      <c r="E109" s="40"/>
      <c r="F109" s="40"/>
      <c r="G109" s="40"/>
      <c r="H109" s="46"/>
    </row>
    <row r="110" spans="1:8" s="2" customFormat="1" ht="16.8" customHeight="1">
      <c r="A110" s="40"/>
      <c r="B110" s="46"/>
      <c r="C110" s="299" t="s">
        <v>349</v>
      </c>
      <c r="D110" s="299" t="s">
        <v>957</v>
      </c>
      <c r="E110" s="19" t="s">
        <v>111</v>
      </c>
      <c r="F110" s="300">
        <v>12.575</v>
      </c>
      <c r="G110" s="40"/>
      <c r="H110" s="46"/>
    </row>
    <row r="111" spans="1:8" s="2" customFormat="1" ht="16.8" customHeight="1">
      <c r="A111" s="40"/>
      <c r="B111" s="46"/>
      <c r="C111" s="299" t="s">
        <v>267</v>
      </c>
      <c r="D111" s="299" t="s">
        <v>958</v>
      </c>
      <c r="E111" s="19" t="s">
        <v>111</v>
      </c>
      <c r="F111" s="300">
        <v>41.588</v>
      </c>
      <c r="G111" s="40"/>
      <c r="H111" s="46"/>
    </row>
    <row r="112" spans="1:8" s="2" customFormat="1" ht="16.8" customHeight="1">
      <c r="A112" s="40"/>
      <c r="B112" s="46"/>
      <c r="C112" s="299" t="s">
        <v>296</v>
      </c>
      <c r="D112" s="299" t="s">
        <v>959</v>
      </c>
      <c r="E112" s="19" t="s">
        <v>111</v>
      </c>
      <c r="F112" s="300">
        <v>41.588</v>
      </c>
      <c r="G112" s="40"/>
      <c r="H112" s="46"/>
    </row>
    <row r="113" spans="1:8" s="2" customFormat="1" ht="16.8" customHeight="1">
      <c r="A113" s="40"/>
      <c r="B113" s="46"/>
      <c r="C113" s="299" t="s">
        <v>302</v>
      </c>
      <c r="D113" s="299" t="s">
        <v>960</v>
      </c>
      <c r="E113" s="19" t="s">
        <v>111</v>
      </c>
      <c r="F113" s="300">
        <v>41.588</v>
      </c>
      <c r="G113" s="40"/>
      <c r="H113" s="46"/>
    </row>
    <row r="114" spans="1:8" s="2" customFormat="1" ht="16.8" customHeight="1">
      <c r="A114" s="40"/>
      <c r="B114" s="46"/>
      <c r="C114" s="299" t="s">
        <v>316</v>
      </c>
      <c r="D114" s="299" t="s">
        <v>961</v>
      </c>
      <c r="E114" s="19" t="s">
        <v>111</v>
      </c>
      <c r="F114" s="300">
        <v>109.355</v>
      </c>
      <c r="G114" s="40"/>
      <c r="H114" s="46"/>
    </row>
    <row r="115" spans="1:8" s="2" customFormat="1" ht="16.8" customHeight="1">
      <c r="A115" s="40"/>
      <c r="B115" s="46"/>
      <c r="C115" s="295" t="s">
        <v>113</v>
      </c>
      <c r="D115" s="296" t="s">
        <v>114</v>
      </c>
      <c r="E115" s="297" t="s">
        <v>111</v>
      </c>
      <c r="F115" s="298">
        <v>29.013</v>
      </c>
      <c r="G115" s="40"/>
      <c r="H115" s="46"/>
    </row>
    <row r="116" spans="1:8" s="2" customFormat="1" ht="16.8" customHeight="1">
      <c r="A116" s="40"/>
      <c r="B116" s="46"/>
      <c r="C116" s="299" t="s">
        <v>19</v>
      </c>
      <c r="D116" s="299" t="s">
        <v>617</v>
      </c>
      <c r="E116" s="19" t="s">
        <v>19</v>
      </c>
      <c r="F116" s="300">
        <v>33.952</v>
      </c>
      <c r="G116" s="40"/>
      <c r="H116" s="46"/>
    </row>
    <row r="117" spans="1:8" s="2" customFormat="1" ht="16.8" customHeight="1">
      <c r="A117" s="40"/>
      <c r="B117" s="46"/>
      <c r="C117" s="299" t="s">
        <v>19</v>
      </c>
      <c r="D117" s="299" t="s">
        <v>618</v>
      </c>
      <c r="E117" s="19" t="s">
        <v>19</v>
      </c>
      <c r="F117" s="300">
        <v>-4.939</v>
      </c>
      <c r="G117" s="40"/>
      <c r="H117" s="46"/>
    </row>
    <row r="118" spans="1:8" s="2" customFormat="1" ht="16.8" customHeight="1">
      <c r="A118" s="40"/>
      <c r="B118" s="46"/>
      <c r="C118" s="299" t="s">
        <v>113</v>
      </c>
      <c r="D118" s="299" t="s">
        <v>170</v>
      </c>
      <c r="E118" s="19" t="s">
        <v>19</v>
      </c>
      <c r="F118" s="300">
        <v>29.013</v>
      </c>
      <c r="G118" s="40"/>
      <c r="H118" s="46"/>
    </row>
    <row r="119" spans="1:8" s="2" customFormat="1" ht="16.8" customHeight="1">
      <c r="A119" s="40"/>
      <c r="B119" s="46"/>
      <c r="C119" s="301" t="s">
        <v>956</v>
      </c>
      <c r="D119" s="40"/>
      <c r="E119" s="40"/>
      <c r="F119" s="40"/>
      <c r="G119" s="40"/>
      <c r="H119" s="46"/>
    </row>
    <row r="120" spans="1:8" s="2" customFormat="1" ht="16.8" customHeight="1">
      <c r="A120" s="40"/>
      <c r="B120" s="46"/>
      <c r="C120" s="299" t="s">
        <v>329</v>
      </c>
      <c r="D120" s="299" t="s">
        <v>962</v>
      </c>
      <c r="E120" s="19" t="s">
        <v>111</v>
      </c>
      <c r="F120" s="300">
        <v>29.013</v>
      </c>
      <c r="G120" s="40"/>
      <c r="H120" s="46"/>
    </row>
    <row r="121" spans="1:8" s="2" customFormat="1" ht="16.8" customHeight="1">
      <c r="A121" s="40"/>
      <c r="B121" s="46"/>
      <c r="C121" s="299" t="s">
        <v>267</v>
      </c>
      <c r="D121" s="299" t="s">
        <v>958</v>
      </c>
      <c r="E121" s="19" t="s">
        <v>111</v>
      </c>
      <c r="F121" s="300">
        <v>41.588</v>
      </c>
      <c r="G121" s="40"/>
      <c r="H121" s="46"/>
    </row>
    <row r="122" spans="1:8" s="2" customFormat="1" ht="16.8" customHeight="1">
      <c r="A122" s="40"/>
      <c r="B122" s="46"/>
      <c r="C122" s="299" t="s">
        <v>296</v>
      </c>
      <c r="D122" s="299" t="s">
        <v>959</v>
      </c>
      <c r="E122" s="19" t="s">
        <v>111</v>
      </c>
      <c r="F122" s="300">
        <v>41.588</v>
      </c>
      <c r="G122" s="40"/>
      <c r="H122" s="46"/>
    </row>
    <row r="123" spans="1:8" s="2" customFormat="1" ht="16.8" customHeight="1">
      <c r="A123" s="40"/>
      <c r="B123" s="46"/>
      <c r="C123" s="299" t="s">
        <v>302</v>
      </c>
      <c r="D123" s="299" t="s">
        <v>960</v>
      </c>
      <c r="E123" s="19" t="s">
        <v>111</v>
      </c>
      <c r="F123" s="300">
        <v>41.588</v>
      </c>
      <c r="G123" s="40"/>
      <c r="H123" s="46"/>
    </row>
    <row r="124" spans="1:8" s="2" customFormat="1" ht="16.8" customHeight="1">
      <c r="A124" s="40"/>
      <c r="B124" s="46"/>
      <c r="C124" s="299" t="s">
        <v>336</v>
      </c>
      <c r="D124" s="299" t="s">
        <v>337</v>
      </c>
      <c r="E124" s="19" t="s">
        <v>311</v>
      </c>
      <c r="F124" s="300">
        <v>52.223</v>
      </c>
      <c r="G124" s="40"/>
      <c r="H124" s="46"/>
    </row>
    <row r="125" spans="1:8" s="2" customFormat="1" ht="16.8" customHeight="1">
      <c r="A125" s="40"/>
      <c r="B125" s="46"/>
      <c r="C125" s="295" t="s">
        <v>117</v>
      </c>
      <c r="D125" s="296" t="s">
        <v>118</v>
      </c>
      <c r="E125" s="297" t="s">
        <v>111</v>
      </c>
      <c r="F125" s="298">
        <v>33.952</v>
      </c>
      <c r="G125" s="40"/>
      <c r="H125" s="46"/>
    </row>
    <row r="126" spans="1:8" s="2" customFormat="1" ht="16.8" customHeight="1">
      <c r="A126" s="40"/>
      <c r="B126" s="46"/>
      <c r="C126" s="299" t="s">
        <v>19</v>
      </c>
      <c r="D126" s="299" t="s">
        <v>617</v>
      </c>
      <c r="E126" s="19" t="s">
        <v>19</v>
      </c>
      <c r="F126" s="300">
        <v>33.952</v>
      </c>
      <c r="G126" s="40"/>
      <c r="H126" s="46"/>
    </row>
    <row r="127" spans="1:8" s="2" customFormat="1" ht="16.8" customHeight="1">
      <c r="A127" s="40"/>
      <c r="B127" s="46"/>
      <c r="C127" s="299" t="s">
        <v>117</v>
      </c>
      <c r="D127" s="299" t="s">
        <v>248</v>
      </c>
      <c r="E127" s="19" t="s">
        <v>19</v>
      </c>
      <c r="F127" s="300">
        <v>33.952</v>
      </c>
      <c r="G127" s="40"/>
      <c r="H127" s="46"/>
    </row>
    <row r="128" spans="1:8" s="2" customFormat="1" ht="16.8" customHeight="1">
      <c r="A128" s="40"/>
      <c r="B128" s="46"/>
      <c r="C128" s="301" t="s">
        <v>956</v>
      </c>
      <c r="D128" s="40"/>
      <c r="E128" s="40"/>
      <c r="F128" s="40"/>
      <c r="G128" s="40"/>
      <c r="H128" s="46"/>
    </row>
    <row r="129" spans="1:8" s="2" customFormat="1" ht="16.8" customHeight="1">
      <c r="A129" s="40"/>
      <c r="B129" s="46"/>
      <c r="C129" s="299" t="s">
        <v>329</v>
      </c>
      <c r="D129" s="299" t="s">
        <v>962</v>
      </c>
      <c r="E129" s="19" t="s">
        <v>111</v>
      </c>
      <c r="F129" s="300">
        <v>29.013</v>
      </c>
      <c r="G129" s="40"/>
      <c r="H129" s="46"/>
    </row>
    <row r="130" spans="1:8" s="2" customFormat="1" ht="16.8" customHeight="1">
      <c r="A130" s="40"/>
      <c r="B130" s="46"/>
      <c r="C130" s="299" t="s">
        <v>316</v>
      </c>
      <c r="D130" s="299" t="s">
        <v>961</v>
      </c>
      <c r="E130" s="19" t="s">
        <v>111</v>
      </c>
      <c r="F130" s="300">
        <v>109.355</v>
      </c>
      <c r="G130" s="40"/>
      <c r="H130" s="46"/>
    </row>
    <row r="131" spans="1:8" s="2" customFormat="1" ht="16.8" customHeight="1">
      <c r="A131" s="40"/>
      <c r="B131" s="46"/>
      <c r="C131" s="295" t="s">
        <v>49</v>
      </c>
      <c r="D131" s="296" t="s">
        <v>120</v>
      </c>
      <c r="E131" s="297" t="s">
        <v>111</v>
      </c>
      <c r="F131" s="298">
        <v>155.882</v>
      </c>
      <c r="G131" s="40"/>
      <c r="H131" s="46"/>
    </row>
    <row r="132" spans="1:8" s="2" customFormat="1" ht="16.8" customHeight="1">
      <c r="A132" s="40"/>
      <c r="B132" s="46"/>
      <c r="C132" s="299" t="s">
        <v>19</v>
      </c>
      <c r="D132" s="299" t="s">
        <v>607</v>
      </c>
      <c r="E132" s="19" t="s">
        <v>19</v>
      </c>
      <c r="F132" s="300">
        <v>157.484</v>
      </c>
      <c r="G132" s="40"/>
      <c r="H132" s="46"/>
    </row>
    <row r="133" spans="1:8" s="2" customFormat="1" ht="16.8" customHeight="1">
      <c r="A133" s="40"/>
      <c r="B133" s="46"/>
      <c r="C133" s="299" t="s">
        <v>19</v>
      </c>
      <c r="D133" s="299" t="s">
        <v>243</v>
      </c>
      <c r="E133" s="19" t="s">
        <v>19</v>
      </c>
      <c r="F133" s="300">
        <v>0</v>
      </c>
      <c r="G133" s="40"/>
      <c r="H133" s="46"/>
    </row>
    <row r="134" spans="1:8" s="2" customFormat="1" ht="16.8" customHeight="1">
      <c r="A134" s="40"/>
      <c r="B134" s="46"/>
      <c r="C134" s="299" t="s">
        <v>19</v>
      </c>
      <c r="D134" s="299" t="s">
        <v>608</v>
      </c>
      <c r="E134" s="19" t="s">
        <v>19</v>
      </c>
      <c r="F134" s="300">
        <v>17.095</v>
      </c>
      <c r="G134" s="40"/>
      <c r="H134" s="46"/>
    </row>
    <row r="135" spans="1:8" s="2" customFormat="1" ht="16.8" customHeight="1">
      <c r="A135" s="40"/>
      <c r="B135" s="46"/>
      <c r="C135" s="299" t="s">
        <v>19</v>
      </c>
      <c r="D135" s="299" t="s">
        <v>609</v>
      </c>
      <c r="E135" s="19" t="s">
        <v>19</v>
      </c>
      <c r="F135" s="300">
        <v>4.375</v>
      </c>
      <c r="G135" s="40"/>
      <c r="H135" s="46"/>
    </row>
    <row r="136" spans="1:8" s="2" customFormat="1" ht="16.8" customHeight="1">
      <c r="A136" s="40"/>
      <c r="B136" s="46"/>
      <c r="C136" s="299" t="s">
        <v>19</v>
      </c>
      <c r="D136" s="299" t="s">
        <v>246</v>
      </c>
      <c r="E136" s="19" t="s">
        <v>19</v>
      </c>
      <c r="F136" s="300">
        <v>0</v>
      </c>
      <c r="G136" s="40"/>
      <c r="H136" s="46"/>
    </row>
    <row r="137" spans="1:8" s="2" customFormat="1" ht="16.8" customHeight="1">
      <c r="A137" s="40"/>
      <c r="B137" s="46"/>
      <c r="C137" s="299" t="s">
        <v>19</v>
      </c>
      <c r="D137" s="299" t="s">
        <v>610</v>
      </c>
      <c r="E137" s="19" t="s">
        <v>19</v>
      </c>
      <c r="F137" s="300">
        <v>-1.464</v>
      </c>
      <c r="G137" s="40"/>
      <c r="H137" s="46"/>
    </row>
    <row r="138" spans="1:8" s="2" customFormat="1" ht="16.8" customHeight="1">
      <c r="A138" s="40"/>
      <c r="B138" s="46"/>
      <c r="C138" s="299" t="s">
        <v>19</v>
      </c>
      <c r="D138" s="299" t="s">
        <v>611</v>
      </c>
      <c r="E138" s="19" t="s">
        <v>19</v>
      </c>
      <c r="F138" s="300">
        <v>-21.608</v>
      </c>
      <c r="G138" s="40"/>
      <c r="H138" s="46"/>
    </row>
    <row r="139" spans="1:8" s="2" customFormat="1" ht="16.8" customHeight="1">
      <c r="A139" s="40"/>
      <c r="B139" s="46"/>
      <c r="C139" s="299" t="s">
        <v>49</v>
      </c>
      <c r="D139" s="299" t="s">
        <v>248</v>
      </c>
      <c r="E139" s="19" t="s">
        <v>19</v>
      </c>
      <c r="F139" s="300">
        <v>155.882</v>
      </c>
      <c r="G139" s="40"/>
      <c r="H139" s="46"/>
    </row>
    <row r="140" spans="1:8" s="2" customFormat="1" ht="16.8" customHeight="1">
      <c r="A140" s="40"/>
      <c r="B140" s="46"/>
      <c r="C140" s="301" t="s">
        <v>956</v>
      </c>
      <c r="D140" s="40"/>
      <c r="E140" s="40"/>
      <c r="F140" s="40"/>
      <c r="G140" s="40"/>
      <c r="H140" s="46"/>
    </row>
    <row r="141" spans="1:8" s="2" customFormat="1" ht="16.8" customHeight="1">
      <c r="A141" s="40"/>
      <c r="B141" s="46"/>
      <c r="C141" s="299" t="s">
        <v>238</v>
      </c>
      <c r="D141" s="299" t="s">
        <v>963</v>
      </c>
      <c r="E141" s="19" t="s">
        <v>111</v>
      </c>
      <c r="F141" s="300">
        <v>62.353</v>
      </c>
      <c r="G141" s="40"/>
      <c r="H141" s="46"/>
    </row>
    <row r="142" spans="1:8" s="2" customFormat="1" ht="16.8" customHeight="1">
      <c r="A142" s="40"/>
      <c r="B142" s="46"/>
      <c r="C142" s="299" t="s">
        <v>226</v>
      </c>
      <c r="D142" s="299" t="s">
        <v>964</v>
      </c>
      <c r="E142" s="19" t="s">
        <v>111</v>
      </c>
      <c r="F142" s="300">
        <v>9.353</v>
      </c>
      <c r="G142" s="40"/>
      <c r="H142" s="46"/>
    </row>
    <row r="143" spans="1:8" s="2" customFormat="1" ht="16.8" customHeight="1">
      <c r="A143" s="40"/>
      <c r="B143" s="46"/>
      <c r="C143" s="299" t="s">
        <v>232</v>
      </c>
      <c r="D143" s="299" t="s">
        <v>965</v>
      </c>
      <c r="E143" s="19" t="s">
        <v>111</v>
      </c>
      <c r="F143" s="300">
        <v>46.765</v>
      </c>
      <c r="G143" s="40"/>
      <c r="H143" s="46"/>
    </row>
    <row r="144" spans="1:8" s="2" customFormat="1" ht="16.8" customHeight="1">
      <c r="A144" s="40"/>
      <c r="B144" s="46"/>
      <c r="C144" s="299" t="s">
        <v>250</v>
      </c>
      <c r="D144" s="299" t="s">
        <v>966</v>
      </c>
      <c r="E144" s="19" t="s">
        <v>111</v>
      </c>
      <c r="F144" s="300">
        <v>46.765</v>
      </c>
      <c r="G144" s="40"/>
      <c r="H144" s="46"/>
    </row>
    <row r="145" spans="1:8" s="2" customFormat="1" ht="16.8" customHeight="1">
      <c r="A145" s="40"/>
      <c r="B145" s="46"/>
      <c r="C145" s="299" t="s">
        <v>274</v>
      </c>
      <c r="D145" s="299" t="s">
        <v>967</v>
      </c>
      <c r="E145" s="19" t="s">
        <v>111</v>
      </c>
      <c r="F145" s="300">
        <v>109.117</v>
      </c>
      <c r="G145" s="40"/>
      <c r="H145" s="46"/>
    </row>
    <row r="146" spans="1:8" s="2" customFormat="1" ht="16.8" customHeight="1">
      <c r="A146" s="40"/>
      <c r="B146" s="46"/>
      <c r="C146" s="299" t="s">
        <v>280</v>
      </c>
      <c r="D146" s="299" t="s">
        <v>968</v>
      </c>
      <c r="E146" s="19" t="s">
        <v>111</v>
      </c>
      <c r="F146" s="300">
        <v>327.351</v>
      </c>
      <c r="G146" s="40"/>
      <c r="H146" s="46"/>
    </row>
    <row r="147" spans="1:8" s="2" customFormat="1" ht="16.8" customHeight="1">
      <c r="A147" s="40"/>
      <c r="B147" s="46"/>
      <c r="C147" s="299" t="s">
        <v>285</v>
      </c>
      <c r="D147" s="299" t="s">
        <v>969</v>
      </c>
      <c r="E147" s="19" t="s">
        <v>111</v>
      </c>
      <c r="F147" s="300">
        <v>46.765</v>
      </c>
      <c r="G147" s="40"/>
      <c r="H147" s="46"/>
    </row>
    <row r="148" spans="1:8" s="2" customFormat="1" ht="16.8" customHeight="1">
      <c r="A148" s="40"/>
      <c r="B148" s="46"/>
      <c r="C148" s="299" t="s">
        <v>290</v>
      </c>
      <c r="D148" s="299" t="s">
        <v>970</v>
      </c>
      <c r="E148" s="19" t="s">
        <v>111</v>
      </c>
      <c r="F148" s="300">
        <v>140.295</v>
      </c>
      <c r="G148" s="40"/>
      <c r="H148" s="46"/>
    </row>
    <row r="149" spans="1:8" s="2" customFormat="1" ht="16.8" customHeight="1">
      <c r="A149" s="40"/>
      <c r="B149" s="46"/>
      <c r="C149" s="299" t="s">
        <v>309</v>
      </c>
      <c r="D149" s="299" t="s">
        <v>971</v>
      </c>
      <c r="E149" s="19" t="s">
        <v>311</v>
      </c>
      <c r="F149" s="300">
        <v>311.764</v>
      </c>
      <c r="G149" s="40"/>
      <c r="H149" s="46"/>
    </row>
    <row r="150" spans="1:8" s="2" customFormat="1" ht="16.8" customHeight="1">
      <c r="A150" s="40"/>
      <c r="B150" s="46"/>
      <c r="C150" s="299" t="s">
        <v>316</v>
      </c>
      <c r="D150" s="299" t="s">
        <v>961</v>
      </c>
      <c r="E150" s="19" t="s">
        <v>111</v>
      </c>
      <c r="F150" s="300">
        <v>109.355</v>
      </c>
      <c r="G150" s="40"/>
      <c r="H150" s="46"/>
    </row>
    <row r="151" spans="1:8" s="2" customFormat="1" ht="16.8" customHeight="1">
      <c r="A151" s="40"/>
      <c r="B151" s="46"/>
      <c r="C151" s="295" t="s">
        <v>122</v>
      </c>
      <c r="D151" s="296" t="s">
        <v>123</v>
      </c>
      <c r="E151" s="297" t="s">
        <v>111</v>
      </c>
      <c r="F151" s="298">
        <v>109.355</v>
      </c>
      <c r="G151" s="40"/>
      <c r="H151" s="46"/>
    </row>
    <row r="152" spans="1:8" s="2" customFormat="1" ht="16.8" customHeight="1">
      <c r="A152" s="40"/>
      <c r="B152" s="46"/>
      <c r="C152" s="299" t="s">
        <v>19</v>
      </c>
      <c r="D152" s="299" t="s">
        <v>123</v>
      </c>
      <c r="E152" s="19" t="s">
        <v>19</v>
      </c>
      <c r="F152" s="300">
        <v>0</v>
      </c>
      <c r="G152" s="40"/>
      <c r="H152" s="46"/>
    </row>
    <row r="153" spans="1:8" s="2" customFormat="1" ht="16.8" customHeight="1">
      <c r="A153" s="40"/>
      <c r="B153" s="46"/>
      <c r="C153" s="299" t="s">
        <v>122</v>
      </c>
      <c r="D153" s="299" t="s">
        <v>320</v>
      </c>
      <c r="E153" s="19" t="s">
        <v>19</v>
      </c>
      <c r="F153" s="300">
        <v>109.355</v>
      </c>
      <c r="G153" s="40"/>
      <c r="H153" s="46"/>
    </row>
    <row r="154" spans="1:8" s="2" customFormat="1" ht="16.8" customHeight="1">
      <c r="A154" s="40"/>
      <c r="B154" s="46"/>
      <c r="C154" s="301" t="s">
        <v>956</v>
      </c>
      <c r="D154" s="40"/>
      <c r="E154" s="40"/>
      <c r="F154" s="40"/>
      <c r="G154" s="40"/>
      <c r="H154" s="46"/>
    </row>
    <row r="155" spans="1:8" s="2" customFormat="1" ht="16.8" customHeight="1">
      <c r="A155" s="40"/>
      <c r="B155" s="46"/>
      <c r="C155" s="299" t="s">
        <v>316</v>
      </c>
      <c r="D155" s="299" t="s">
        <v>961</v>
      </c>
      <c r="E155" s="19" t="s">
        <v>111</v>
      </c>
      <c r="F155" s="300">
        <v>109.355</v>
      </c>
      <c r="G155" s="40"/>
      <c r="H155" s="46"/>
    </row>
    <row r="156" spans="1:8" s="2" customFormat="1" ht="16.8" customHeight="1">
      <c r="A156" s="40"/>
      <c r="B156" s="46"/>
      <c r="C156" s="299" t="s">
        <v>323</v>
      </c>
      <c r="D156" s="299" t="s">
        <v>324</v>
      </c>
      <c r="E156" s="19" t="s">
        <v>311</v>
      </c>
      <c r="F156" s="300">
        <v>196.839</v>
      </c>
      <c r="G156" s="40"/>
      <c r="H156" s="46"/>
    </row>
    <row r="157" spans="1:8" s="2" customFormat="1" ht="26.4" customHeight="1">
      <c r="A157" s="40"/>
      <c r="B157" s="46"/>
      <c r="C157" s="294" t="s">
        <v>974</v>
      </c>
      <c r="D157" s="294" t="s">
        <v>85</v>
      </c>
      <c r="E157" s="40"/>
      <c r="F157" s="40"/>
      <c r="G157" s="40"/>
      <c r="H157" s="46"/>
    </row>
    <row r="158" spans="1:8" s="2" customFormat="1" ht="16.8" customHeight="1">
      <c r="A158" s="40"/>
      <c r="B158" s="46"/>
      <c r="C158" s="295" t="s">
        <v>109</v>
      </c>
      <c r="D158" s="296" t="s">
        <v>110</v>
      </c>
      <c r="E158" s="297" t="s">
        <v>111</v>
      </c>
      <c r="F158" s="298">
        <v>1.98</v>
      </c>
      <c r="G158" s="40"/>
      <c r="H158" s="46"/>
    </row>
    <row r="159" spans="1:8" s="2" customFormat="1" ht="16.8" customHeight="1">
      <c r="A159" s="40"/>
      <c r="B159" s="46"/>
      <c r="C159" s="299" t="s">
        <v>19</v>
      </c>
      <c r="D159" s="299" t="s">
        <v>655</v>
      </c>
      <c r="E159" s="19" t="s">
        <v>19</v>
      </c>
      <c r="F159" s="300">
        <v>1.98</v>
      </c>
      <c r="G159" s="40"/>
      <c r="H159" s="46"/>
    </row>
    <row r="160" spans="1:8" s="2" customFormat="1" ht="16.8" customHeight="1">
      <c r="A160" s="40"/>
      <c r="B160" s="46"/>
      <c r="C160" s="299" t="s">
        <v>109</v>
      </c>
      <c r="D160" s="299" t="s">
        <v>170</v>
      </c>
      <c r="E160" s="19" t="s">
        <v>19</v>
      </c>
      <c r="F160" s="300">
        <v>1.98</v>
      </c>
      <c r="G160" s="40"/>
      <c r="H160" s="46"/>
    </row>
    <row r="161" spans="1:8" s="2" customFormat="1" ht="16.8" customHeight="1">
      <c r="A161" s="40"/>
      <c r="B161" s="46"/>
      <c r="C161" s="301" t="s">
        <v>956</v>
      </c>
      <c r="D161" s="40"/>
      <c r="E161" s="40"/>
      <c r="F161" s="40"/>
      <c r="G161" s="40"/>
      <c r="H161" s="46"/>
    </row>
    <row r="162" spans="1:8" s="2" customFormat="1" ht="16.8" customHeight="1">
      <c r="A162" s="40"/>
      <c r="B162" s="46"/>
      <c r="C162" s="299" t="s">
        <v>349</v>
      </c>
      <c r="D162" s="299" t="s">
        <v>957</v>
      </c>
      <c r="E162" s="19" t="s">
        <v>111</v>
      </c>
      <c r="F162" s="300">
        <v>1.98</v>
      </c>
      <c r="G162" s="40"/>
      <c r="H162" s="46"/>
    </row>
    <row r="163" spans="1:8" s="2" customFormat="1" ht="16.8" customHeight="1">
      <c r="A163" s="40"/>
      <c r="B163" s="46"/>
      <c r="C163" s="299" t="s">
        <v>267</v>
      </c>
      <c r="D163" s="299" t="s">
        <v>958</v>
      </c>
      <c r="E163" s="19" t="s">
        <v>111</v>
      </c>
      <c r="F163" s="300">
        <v>8.052</v>
      </c>
      <c r="G163" s="40"/>
      <c r="H163" s="46"/>
    </row>
    <row r="164" spans="1:8" s="2" customFormat="1" ht="16.8" customHeight="1">
      <c r="A164" s="40"/>
      <c r="B164" s="46"/>
      <c r="C164" s="299" t="s">
        <v>296</v>
      </c>
      <c r="D164" s="299" t="s">
        <v>959</v>
      </c>
      <c r="E164" s="19" t="s">
        <v>111</v>
      </c>
      <c r="F164" s="300">
        <v>8.052</v>
      </c>
      <c r="G164" s="40"/>
      <c r="H164" s="46"/>
    </row>
    <row r="165" spans="1:8" s="2" customFormat="1" ht="16.8" customHeight="1">
      <c r="A165" s="40"/>
      <c r="B165" s="46"/>
      <c r="C165" s="299" t="s">
        <v>302</v>
      </c>
      <c r="D165" s="299" t="s">
        <v>960</v>
      </c>
      <c r="E165" s="19" t="s">
        <v>111</v>
      </c>
      <c r="F165" s="300">
        <v>8.052</v>
      </c>
      <c r="G165" s="40"/>
      <c r="H165" s="46"/>
    </row>
    <row r="166" spans="1:8" s="2" customFormat="1" ht="16.8" customHeight="1">
      <c r="A166" s="40"/>
      <c r="B166" s="46"/>
      <c r="C166" s="299" t="s">
        <v>316</v>
      </c>
      <c r="D166" s="299" t="s">
        <v>961</v>
      </c>
      <c r="E166" s="19" t="s">
        <v>111</v>
      </c>
      <c r="F166" s="300">
        <v>23.401</v>
      </c>
      <c r="G166" s="40"/>
      <c r="H166" s="46"/>
    </row>
    <row r="167" spans="1:8" s="2" customFormat="1" ht="16.8" customHeight="1">
      <c r="A167" s="40"/>
      <c r="B167" s="46"/>
      <c r="C167" s="295" t="s">
        <v>117</v>
      </c>
      <c r="D167" s="296" t="s">
        <v>494</v>
      </c>
      <c r="E167" s="297" t="s">
        <v>111</v>
      </c>
      <c r="F167" s="298">
        <v>6.072</v>
      </c>
      <c r="G167" s="40"/>
      <c r="H167" s="46"/>
    </row>
    <row r="168" spans="1:8" s="2" customFormat="1" ht="16.8" customHeight="1">
      <c r="A168" s="40"/>
      <c r="B168" s="46"/>
      <c r="C168" s="299" t="s">
        <v>19</v>
      </c>
      <c r="D168" s="299" t="s">
        <v>654</v>
      </c>
      <c r="E168" s="19" t="s">
        <v>19</v>
      </c>
      <c r="F168" s="300">
        <v>6.072</v>
      </c>
      <c r="G168" s="40"/>
      <c r="H168" s="46"/>
    </row>
    <row r="169" spans="1:8" s="2" customFormat="1" ht="16.8" customHeight="1">
      <c r="A169" s="40"/>
      <c r="B169" s="46"/>
      <c r="C169" s="299" t="s">
        <v>117</v>
      </c>
      <c r="D169" s="299" t="s">
        <v>170</v>
      </c>
      <c r="E169" s="19" t="s">
        <v>19</v>
      </c>
      <c r="F169" s="300">
        <v>6.072</v>
      </c>
      <c r="G169" s="40"/>
      <c r="H169" s="46"/>
    </row>
    <row r="170" spans="1:8" s="2" customFormat="1" ht="16.8" customHeight="1">
      <c r="A170" s="40"/>
      <c r="B170" s="46"/>
      <c r="C170" s="301" t="s">
        <v>956</v>
      </c>
      <c r="D170" s="40"/>
      <c r="E170" s="40"/>
      <c r="F170" s="40"/>
      <c r="G170" s="40"/>
      <c r="H170" s="46"/>
    </row>
    <row r="171" spans="1:8" s="2" customFormat="1" ht="16.8" customHeight="1">
      <c r="A171" s="40"/>
      <c r="B171" s="46"/>
      <c r="C171" s="299" t="s">
        <v>329</v>
      </c>
      <c r="D171" s="299" t="s">
        <v>962</v>
      </c>
      <c r="E171" s="19" t="s">
        <v>111</v>
      </c>
      <c r="F171" s="300">
        <v>6.072</v>
      </c>
      <c r="G171" s="40"/>
      <c r="H171" s="46"/>
    </row>
    <row r="172" spans="1:8" s="2" customFormat="1" ht="16.8" customHeight="1">
      <c r="A172" s="40"/>
      <c r="B172" s="46"/>
      <c r="C172" s="299" t="s">
        <v>267</v>
      </c>
      <c r="D172" s="299" t="s">
        <v>958</v>
      </c>
      <c r="E172" s="19" t="s">
        <v>111</v>
      </c>
      <c r="F172" s="300">
        <v>8.052</v>
      </c>
      <c r="G172" s="40"/>
      <c r="H172" s="46"/>
    </row>
    <row r="173" spans="1:8" s="2" customFormat="1" ht="16.8" customHeight="1">
      <c r="A173" s="40"/>
      <c r="B173" s="46"/>
      <c r="C173" s="299" t="s">
        <v>296</v>
      </c>
      <c r="D173" s="299" t="s">
        <v>959</v>
      </c>
      <c r="E173" s="19" t="s">
        <v>111</v>
      </c>
      <c r="F173" s="300">
        <v>8.052</v>
      </c>
      <c r="G173" s="40"/>
      <c r="H173" s="46"/>
    </row>
    <row r="174" spans="1:8" s="2" customFormat="1" ht="16.8" customHeight="1">
      <c r="A174" s="40"/>
      <c r="B174" s="46"/>
      <c r="C174" s="299" t="s">
        <v>302</v>
      </c>
      <c r="D174" s="299" t="s">
        <v>960</v>
      </c>
      <c r="E174" s="19" t="s">
        <v>111</v>
      </c>
      <c r="F174" s="300">
        <v>8.052</v>
      </c>
      <c r="G174" s="40"/>
      <c r="H174" s="46"/>
    </row>
    <row r="175" spans="1:8" s="2" customFormat="1" ht="16.8" customHeight="1">
      <c r="A175" s="40"/>
      <c r="B175" s="46"/>
      <c r="C175" s="299" t="s">
        <v>316</v>
      </c>
      <c r="D175" s="299" t="s">
        <v>961</v>
      </c>
      <c r="E175" s="19" t="s">
        <v>111</v>
      </c>
      <c r="F175" s="300">
        <v>23.401</v>
      </c>
      <c r="G175" s="40"/>
      <c r="H175" s="46"/>
    </row>
    <row r="176" spans="1:8" s="2" customFormat="1" ht="16.8" customHeight="1">
      <c r="A176" s="40"/>
      <c r="B176" s="46"/>
      <c r="C176" s="299" t="s">
        <v>336</v>
      </c>
      <c r="D176" s="299" t="s">
        <v>337</v>
      </c>
      <c r="E176" s="19" t="s">
        <v>311</v>
      </c>
      <c r="F176" s="300">
        <v>10.93</v>
      </c>
      <c r="G176" s="40"/>
      <c r="H176" s="46"/>
    </row>
    <row r="177" spans="1:8" s="2" customFormat="1" ht="16.8" customHeight="1">
      <c r="A177" s="40"/>
      <c r="B177" s="46"/>
      <c r="C177" s="295" t="s">
        <v>49</v>
      </c>
      <c r="D177" s="296" t="s">
        <v>120</v>
      </c>
      <c r="E177" s="297" t="s">
        <v>111</v>
      </c>
      <c r="F177" s="298">
        <v>31.453</v>
      </c>
      <c r="G177" s="40"/>
      <c r="H177" s="46"/>
    </row>
    <row r="178" spans="1:8" s="2" customFormat="1" ht="16.8" customHeight="1">
      <c r="A178" s="40"/>
      <c r="B178" s="46"/>
      <c r="C178" s="299" t="s">
        <v>19</v>
      </c>
      <c r="D178" s="299" t="s">
        <v>646</v>
      </c>
      <c r="E178" s="19" t="s">
        <v>19</v>
      </c>
      <c r="F178" s="300">
        <v>34.716</v>
      </c>
      <c r="G178" s="40"/>
      <c r="H178" s="46"/>
    </row>
    <row r="179" spans="1:8" s="2" customFormat="1" ht="16.8" customHeight="1">
      <c r="A179" s="40"/>
      <c r="B179" s="46"/>
      <c r="C179" s="299" t="s">
        <v>19</v>
      </c>
      <c r="D179" s="299" t="s">
        <v>246</v>
      </c>
      <c r="E179" s="19" t="s">
        <v>19</v>
      </c>
      <c r="F179" s="300">
        <v>0</v>
      </c>
      <c r="G179" s="40"/>
      <c r="H179" s="46"/>
    </row>
    <row r="180" spans="1:8" s="2" customFormat="1" ht="16.8" customHeight="1">
      <c r="A180" s="40"/>
      <c r="B180" s="46"/>
      <c r="C180" s="299" t="s">
        <v>19</v>
      </c>
      <c r="D180" s="299" t="s">
        <v>647</v>
      </c>
      <c r="E180" s="19" t="s">
        <v>19</v>
      </c>
      <c r="F180" s="300">
        <v>-2.408</v>
      </c>
      <c r="G180" s="40"/>
      <c r="H180" s="46"/>
    </row>
    <row r="181" spans="1:8" s="2" customFormat="1" ht="16.8" customHeight="1">
      <c r="A181" s="40"/>
      <c r="B181" s="46"/>
      <c r="C181" s="299" t="s">
        <v>19</v>
      </c>
      <c r="D181" s="299" t="s">
        <v>648</v>
      </c>
      <c r="E181" s="19" t="s">
        <v>19</v>
      </c>
      <c r="F181" s="300">
        <v>-0.855</v>
      </c>
      <c r="G181" s="40"/>
      <c r="H181" s="46"/>
    </row>
    <row r="182" spans="1:8" s="2" customFormat="1" ht="16.8" customHeight="1">
      <c r="A182" s="40"/>
      <c r="B182" s="46"/>
      <c r="C182" s="299" t="s">
        <v>49</v>
      </c>
      <c r="D182" s="299" t="s">
        <v>248</v>
      </c>
      <c r="E182" s="19" t="s">
        <v>19</v>
      </c>
      <c r="F182" s="300">
        <v>31.453</v>
      </c>
      <c r="G182" s="40"/>
      <c r="H182" s="46"/>
    </row>
    <row r="183" spans="1:8" s="2" customFormat="1" ht="16.8" customHeight="1">
      <c r="A183" s="40"/>
      <c r="B183" s="46"/>
      <c r="C183" s="301" t="s">
        <v>956</v>
      </c>
      <c r="D183" s="40"/>
      <c r="E183" s="40"/>
      <c r="F183" s="40"/>
      <c r="G183" s="40"/>
      <c r="H183" s="46"/>
    </row>
    <row r="184" spans="1:8" s="2" customFormat="1" ht="16.8" customHeight="1">
      <c r="A184" s="40"/>
      <c r="B184" s="46"/>
      <c r="C184" s="299" t="s">
        <v>238</v>
      </c>
      <c r="D184" s="299" t="s">
        <v>963</v>
      </c>
      <c r="E184" s="19" t="s">
        <v>111</v>
      </c>
      <c r="F184" s="300">
        <v>12.581</v>
      </c>
      <c r="G184" s="40"/>
      <c r="H184" s="46"/>
    </row>
    <row r="185" spans="1:8" s="2" customFormat="1" ht="16.8" customHeight="1">
      <c r="A185" s="40"/>
      <c r="B185" s="46"/>
      <c r="C185" s="299" t="s">
        <v>226</v>
      </c>
      <c r="D185" s="299" t="s">
        <v>964</v>
      </c>
      <c r="E185" s="19" t="s">
        <v>111</v>
      </c>
      <c r="F185" s="300">
        <v>1.887</v>
      </c>
      <c r="G185" s="40"/>
      <c r="H185" s="46"/>
    </row>
    <row r="186" spans="1:8" s="2" customFormat="1" ht="16.8" customHeight="1">
      <c r="A186" s="40"/>
      <c r="B186" s="46"/>
      <c r="C186" s="299" t="s">
        <v>232</v>
      </c>
      <c r="D186" s="299" t="s">
        <v>965</v>
      </c>
      <c r="E186" s="19" t="s">
        <v>111</v>
      </c>
      <c r="F186" s="300">
        <v>9.436</v>
      </c>
      <c r="G186" s="40"/>
      <c r="H186" s="46"/>
    </row>
    <row r="187" spans="1:8" s="2" customFormat="1" ht="16.8" customHeight="1">
      <c r="A187" s="40"/>
      <c r="B187" s="46"/>
      <c r="C187" s="299" t="s">
        <v>250</v>
      </c>
      <c r="D187" s="299" t="s">
        <v>966</v>
      </c>
      <c r="E187" s="19" t="s">
        <v>111</v>
      </c>
      <c r="F187" s="300">
        <v>9.436</v>
      </c>
      <c r="G187" s="40"/>
      <c r="H187" s="46"/>
    </row>
    <row r="188" spans="1:8" s="2" customFormat="1" ht="16.8" customHeight="1">
      <c r="A188" s="40"/>
      <c r="B188" s="46"/>
      <c r="C188" s="299" t="s">
        <v>274</v>
      </c>
      <c r="D188" s="299" t="s">
        <v>967</v>
      </c>
      <c r="E188" s="19" t="s">
        <v>111</v>
      </c>
      <c r="F188" s="300">
        <v>22.017</v>
      </c>
      <c r="G188" s="40"/>
      <c r="H188" s="46"/>
    </row>
    <row r="189" spans="1:8" s="2" customFormat="1" ht="16.8" customHeight="1">
      <c r="A189" s="40"/>
      <c r="B189" s="46"/>
      <c r="C189" s="299" t="s">
        <v>280</v>
      </c>
      <c r="D189" s="299" t="s">
        <v>968</v>
      </c>
      <c r="E189" s="19" t="s">
        <v>111</v>
      </c>
      <c r="F189" s="300">
        <v>66.051</v>
      </c>
      <c r="G189" s="40"/>
      <c r="H189" s="46"/>
    </row>
    <row r="190" spans="1:8" s="2" customFormat="1" ht="16.8" customHeight="1">
      <c r="A190" s="40"/>
      <c r="B190" s="46"/>
      <c r="C190" s="299" t="s">
        <v>285</v>
      </c>
      <c r="D190" s="299" t="s">
        <v>969</v>
      </c>
      <c r="E190" s="19" t="s">
        <v>111</v>
      </c>
      <c r="F190" s="300">
        <v>9.436</v>
      </c>
      <c r="G190" s="40"/>
      <c r="H190" s="46"/>
    </row>
    <row r="191" spans="1:8" s="2" customFormat="1" ht="16.8" customHeight="1">
      <c r="A191" s="40"/>
      <c r="B191" s="46"/>
      <c r="C191" s="299" t="s">
        <v>290</v>
      </c>
      <c r="D191" s="299" t="s">
        <v>970</v>
      </c>
      <c r="E191" s="19" t="s">
        <v>111</v>
      </c>
      <c r="F191" s="300">
        <v>28.308</v>
      </c>
      <c r="G191" s="40"/>
      <c r="H191" s="46"/>
    </row>
    <row r="192" spans="1:8" s="2" customFormat="1" ht="16.8" customHeight="1">
      <c r="A192" s="40"/>
      <c r="B192" s="46"/>
      <c r="C192" s="299" t="s">
        <v>309</v>
      </c>
      <c r="D192" s="299" t="s">
        <v>971</v>
      </c>
      <c r="E192" s="19" t="s">
        <v>311</v>
      </c>
      <c r="F192" s="300">
        <v>62.906</v>
      </c>
      <c r="G192" s="40"/>
      <c r="H192" s="46"/>
    </row>
    <row r="193" spans="1:8" s="2" customFormat="1" ht="16.8" customHeight="1">
      <c r="A193" s="40"/>
      <c r="B193" s="46"/>
      <c r="C193" s="299" t="s">
        <v>316</v>
      </c>
      <c r="D193" s="299" t="s">
        <v>961</v>
      </c>
      <c r="E193" s="19" t="s">
        <v>111</v>
      </c>
      <c r="F193" s="300">
        <v>23.401</v>
      </c>
      <c r="G193" s="40"/>
      <c r="H193" s="46"/>
    </row>
    <row r="194" spans="1:8" s="2" customFormat="1" ht="16.8" customHeight="1">
      <c r="A194" s="40"/>
      <c r="B194" s="46"/>
      <c r="C194" s="295" t="s">
        <v>122</v>
      </c>
      <c r="D194" s="296" t="s">
        <v>123</v>
      </c>
      <c r="E194" s="297" t="s">
        <v>111</v>
      </c>
      <c r="F194" s="298">
        <v>23.401</v>
      </c>
      <c r="G194" s="40"/>
      <c r="H194" s="46"/>
    </row>
    <row r="195" spans="1:8" s="2" customFormat="1" ht="16.8" customHeight="1">
      <c r="A195" s="40"/>
      <c r="B195" s="46"/>
      <c r="C195" s="299" t="s">
        <v>19</v>
      </c>
      <c r="D195" s="299" t="s">
        <v>123</v>
      </c>
      <c r="E195" s="19" t="s">
        <v>19</v>
      </c>
      <c r="F195" s="300">
        <v>0</v>
      </c>
      <c r="G195" s="40"/>
      <c r="H195" s="46"/>
    </row>
    <row r="196" spans="1:8" s="2" customFormat="1" ht="16.8" customHeight="1">
      <c r="A196" s="40"/>
      <c r="B196" s="46"/>
      <c r="C196" s="299" t="s">
        <v>122</v>
      </c>
      <c r="D196" s="299" t="s">
        <v>320</v>
      </c>
      <c r="E196" s="19" t="s">
        <v>19</v>
      </c>
      <c r="F196" s="300">
        <v>23.401</v>
      </c>
      <c r="G196" s="40"/>
      <c r="H196" s="46"/>
    </row>
    <row r="197" spans="1:8" s="2" customFormat="1" ht="16.8" customHeight="1">
      <c r="A197" s="40"/>
      <c r="B197" s="46"/>
      <c r="C197" s="301" t="s">
        <v>956</v>
      </c>
      <c r="D197" s="40"/>
      <c r="E197" s="40"/>
      <c r="F197" s="40"/>
      <c r="G197" s="40"/>
      <c r="H197" s="46"/>
    </row>
    <row r="198" spans="1:8" s="2" customFormat="1" ht="16.8" customHeight="1">
      <c r="A198" s="40"/>
      <c r="B198" s="46"/>
      <c r="C198" s="299" t="s">
        <v>316</v>
      </c>
      <c r="D198" s="299" t="s">
        <v>961</v>
      </c>
      <c r="E198" s="19" t="s">
        <v>111</v>
      </c>
      <c r="F198" s="300">
        <v>23.401</v>
      </c>
      <c r="G198" s="40"/>
      <c r="H198" s="46"/>
    </row>
    <row r="199" spans="1:8" s="2" customFormat="1" ht="16.8" customHeight="1">
      <c r="A199" s="40"/>
      <c r="B199" s="46"/>
      <c r="C199" s="299" t="s">
        <v>323</v>
      </c>
      <c r="D199" s="299" t="s">
        <v>324</v>
      </c>
      <c r="E199" s="19" t="s">
        <v>311</v>
      </c>
      <c r="F199" s="300">
        <v>42.122</v>
      </c>
      <c r="G199" s="40"/>
      <c r="H199" s="46"/>
    </row>
    <row r="200" spans="1:8" s="2" customFormat="1" ht="26.4" customHeight="1">
      <c r="A200" s="40"/>
      <c r="B200" s="46"/>
      <c r="C200" s="294" t="s">
        <v>975</v>
      </c>
      <c r="D200" s="294" t="s">
        <v>78</v>
      </c>
      <c r="E200" s="40"/>
      <c r="F200" s="40"/>
      <c r="G200" s="40"/>
      <c r="H200" s="46"/>
    </row>
    <row r="201" spans="1:8" s="2" customFormat="1" ht="16.8" customHeight="1">
      <c r="A201" s="40"/>
      <c r="B201" s="46"/>
      <c r="C201" s="295" t="s">
        <v>109</v>
      </c>
      <c r="D201" s="296" t="s">
        <v>110</v>
      </c>
      <c r="E201" s="297" t="s">
        <v>111</v>
      </c>
      <c r="F201" s="298">
        <v>34.826</v>
      </c>
      <c r="G201" s="40"/>
      <c r="H201" s="46"/>
    </row>
    <row r="202" spans="1:8" s="2" customFormat="1" ht="16.8" customHeight="1">
      <c r="A202" s="40"/>
      <c r="B202" s="46"/>
      <c r="C202" s="299" t="s">
        <v>19</v>
      </c>
      <c r="D202" s="299" t="s">
        <v>685</v>
      </c>
      <c r="E202" s="19" t="s">
        <v>19</v>
      </c>
      <c r="F202" s="300">
        <v>34.826</v>
      </c>
      <c r="G202" s="40"/>
      <c r="H202" s="46"/>
    </row>
    <row r="203" spans="1:8" s="2" customFormat="1" ht="16.8" customHeight="1">
      <c r="A203" s="40"/>
      <c r="B203" s="46"/>
      <c r="C203" s="299" t="s">
        <v>109</v>
      </c>
      <c r="D203" s="299" t="s">
        <v>170</v>
      </c>
      <c r="E203" s="19" t="s">
        <v>19</v>
      </c>
      <c r="F203" s="300">
        <v>34.826</v>
      </c>
      <c r="G203" s="40"/>
      <c r="H203" s="46"/>
    </row>
    <row r="204" spans="1:8" s="2" customFormat="1" ht="16.8" customHeight="1">
      <c r="A204" s="40"/>
      <c r="B204" s="46"/>
      <c r="C204" s="301" t="s">
        <v>956</v>
      </c>
      <c r="D204" s="40"/>
      <c r="E204" s="40"/>
      <c r="F204" s="40"/>
      <c r="G204" s="40"/>
      <c r="H204" s="46"/>
    </row>
    <row r="205" spans="1:8" s="2" customFormat="1" ht="16.8" customHeight="1">
      <c r="A205" s="40"/>
      <c r="B205" s="46"/>
      <c r="C205" s="299" t="s">
        <v>349</v>
      </c>
      <c r="D205" s="299" t="s">
        <v>957</v>
      </c>
      <c r="E205" s="19" t="s">
        <v>111</v>
      </c>
      <c r="F205" s="300">
        <v>34.826</v>
      </c>
      <c r="G205" s="40"/>
      <c r="H205" s="46"/>
    </row>
    <row r="206" spans="1:8" s="2" customFormat="1" ht="16.8" customHeight="1">
      <c r="A206" s="40"/>
      <c r="B206" s="46"/>
      <c r="C206" s="299" t="s">
        <v>267</v>
      </c>
      <c r="D206" s="299" t="s">
        <v>958</v>
      </c>
      <c r="E206" s="19" t="s">
        <v>111</v>
      </c>
      <c r="F206" s="300">
        <v>115.178</v>
      </c>
      <c r="G206" s="40"/>
      <c r="H206" s="46"/>
    </row>
    <row r="207" spans="1:8" s="2" customFormat="1" ht="16.8" customHeight="1">
      <c r="A207" s="40"/>
      <c r="B207" s="46"/>
      <c r="C207" s="299" t="s">
        <v>296</v>
      </c>
      <c r="D207" s="299" t="s">
        <v>959</v>
      </c>
      <c r="E207" s="19" t="s">
        <v>111</v>
      </c>
      <c r="F207" s="300">
        <v>115.178</v>
      </c>
      <c r="G207" s="40"/>
      <c r="H207" s="46"/>
    </row>
    <row r="208" spans="1:8" s="2" customFormat="1" ht="16.8" customHeight="1">
      <c r="A208" s="40"/>
      <c r="B208" s="46"/>
      <c r="C208" s="299" t="s">
        <v>302</v>
      </c>
      <c r="D208" s="299" t="s">
        <v>960</v>
      </c>
      <c r="E208" s="19" t="s">
        <v>111</v>
      </c>
      <c r="F208" s="300">
        <v>115.178</v>
      </c>
      <c r="G208" s="40"/>
      <c r="H208" s="46"/>
    </row>
    <row r="209" spans="1:8" s="2" customFormat="1" ht="16.8" customHeight="1">
      <c r="A209" s="40"/>
      <c r="B209" s="46"/>
      <c r="C209" s="299" t="s">
        <v>316</v>
      </c>
      <c r="D209" s="299" t="s">
        <v>961</v>
      </c>
      <c r="E209" s="19" t="s">
        <v>111</v>
      </c>
      <c r="F209" s="300">
        <v>291.95</v>
      </c>
      <c r="G209" s="40"/>
      <c r="H209" s="46"/>
    </row>
    <row r="210" spans="1:8" s="2" customFormat="1" ht="16.8" customHeight="1">
      <c r="A210" s="40"/>
      <c r="B210" s="46"/>
      <c r="C210" s="295" t="s">
        <v>113</v>
      </c>
      <c r="D210" s="296" t="s">
        <v>114</v>
      </c>
      <c r="E210" s="297" t="s">
        <v>111</v>
      </c>
      <c r="F210" s="298">
        <v>80.352</v>
      </c>
      <c r="G210" s="40"/>
      <c r="H210" s="46"/>
    </row>
    <row r="211" spans="1:8" s="2" customFormat="1" ht="16.8" customHeight="1">
      <c r="A211" s="40"/>
      <c r="B211" s="46"/>
      <c r="C211" s="299" t="s">
        <v>19</v>
      </c>
      <c r="D211" s="299" t="s">
        <v>683</v>
      </c>
      <c r="E211" s="19" t="s">
        <v>19</v>
      </c>
      <c r="F211" s="300">
        <v>94.031</v>
      </c>
      <c r="G211" s="40"/>
      <c r="H211" s="46"/>
    </row>
    <row r="212" spans="1:8" s="2" customFormat="1" ht="16.8" customHeight="1">
      <c r="A212" s="40"/>
      <c r="B212" s="46"/>
      <c r="C212" s="299" t="s">
        <v>19</v>
      </c>
      <c r="D212" s="299" t="s">
        <v>684</v>
      </c>
      <c r="E212" s="19" t="s">
        <v>19</v>
      </c>
      <c r="F212" s="300">
        <v>-13.679</v>
      </c>
      <c r="G212" s="40"/>
      <c r="H212" s="46"/>
    </row>
    <row r="213" spans="1:8" s="2" customFormat="1" ht="16.8" customHeight="1">
      <c r="A213" s="40"/>
      <c r="B213" s="46"/>
      <c r="C213" s="299" t="s">
        <v>113</v>
      </c>
      <c r="D213" s="299" t="s">
        <v>170</v>
      </c>
      <c r="E213" s="19" t="s">
        <v>19</v>
      </c>
      <c r="F213" s="300">
        <v>80.352</v>
      </c>
      <c r="G213" s="40"/>
      <c r="H213" s="46"/>
    </row>
    <row r="214" spans="1:8" s="2" customFormat="1" ht="16.8" customHeight="1">
      <c r="A214" s="40"/>
      <c r="B214" s="46"/>
      <c r="C214" s="301" t="s">
        <v>956</v>
      </c>
      <c r="D214" s="40"/>
      <c r="E214" s="40"/>
      <c r="F214" s="40"/>
      <c r="G214" s="40"/>
      <c r="H214" s="46"/>
    </row>
    <row r="215" spans="1:8" s="2" customFormat="1" ht="16.8" customHeight="1">
      <c r="A215" s="40"/>
      <c r="B215" s="46"/>
      <c r="C215" s="299" t="s">
        <v>329</v>
      </c>
      <c r="D215" s="299" t="s">
        <v>962</v>
      </c>
      <c r="E215" s="19" t="s">
        <v>111</v>
      </c>
      <c r="F215" s="300">
        <v>80.352</v>
      </c>
      <c r="G215" s="40"/>
      <c r="H215" s="46"/>
    </row>
    <row r="216" spans="1:8" s="2" customFormat="1" ht="16.8" customHeight="1">
      <c r="A216" s="40"/>
      <c r="B216" s="46"/>
      <c r="C216" s="299" t="s">
        <v>267</v>
      </c>
      <c r="D216" s="299" t="s">
        <v>958</v>
      </c>
      <c r="E216" s="19" t="s">
        <v>111</v>
      </c>
      <c r="F216" s="300">
        <v>115.178</v>
      </c>
      <c r="G216" s="40"/>
      <c r="H216" s="46"/>
    </row>
    <row r="217" spans="1:8" s="2" customFormat="1" ht="16.8" customHeight="1">
      <c r="A217" s="40"/>
      <c r="B217" s="46"/>
      <c r="C217" s="299" t="s">
        <v>296</v>
      </c>
      <c r="D217" s="299" t="s">
        <v>959</v>
      </c>
      <c r="E217" s="19" t="s">
        <v>111</v>
      </c>
      <c r="F217" s="300">
        <v>115.178</v>
      </c>
      <c r="G217" s="40"/>
      <c r="H217" s="46"/>
    </row>
    <row r="218" spans="1:8" s="2" customFormat="1" ht="16.8" customHeight="1">
      <c r="A218" s="40"/>
      <c r="B218" s="46"/>
      <c r="C218" s="299" t="s">
        <v>302</v>
      </c>
      <c r="D218" s="299" t="s">
        <v>960</v>
      </c>
      <c r="E218" s="19" t="s">
        <v>111</v>
      </c>
      <c r="F218" s="300">
        <v>115.178</v>
      </c>
      <c r="G218" s="40"/>
      <c r="H218" s="46"/>
    </row>
    <row r="219" spans="1:8" s="2" customFormat="1" ht="16.8" customHeight="1">
      <c r="A219" s="40"/>
      <c r="B219" s="46"/>
      <c r="C219" s="299" t="s">
        <v>336</v>
      </c>
      <c r="D219" s="299" t="s">
        <v>337</v>
      </c>
      <c r="E219" s="19" t="s">
        <v>311</v>
      </c>
      <c r="F219" s="300">
        <v>144.634</v>
      </c>
      <c r="G219" s="40"/>
      <c r="H219" s="46"/>
    </row>
    <row r="220" spans="1:8" s="2" customFormat="1" ht="16.8" customHeight="1">
      <c r="A220" s="40"/>
      <c r="B220" s="46"/>
      <c r="C220" s="295" t="s">
        <v>117</v>
      </c>
      <c r="D220" s="296" t="s">
        <v>118</v>
      </c>
      <c r="E220" s="297" t="s">
        <v>111</v>
      </c>
      <c r="F220" s="298">
        <v>94.031</v>
      </c>
      <c r="G220" s="40"/>
      <c r="H220" s="46"/>
    </row>
    <row r="221" spans="1:8" s="2" customFormat="1" ht="16.8" customHeight="1">
      <c r="A221" s="40"/>
      <c r="B221" s="46"/>
      <c r="C221" s="299" t="s">
        <v>19</v>
      </c>
      <c r="D221" s="299" t="s">
        <v>683</v>
      </c>
      <c r="E221" s="19" t="s">
        <v>19</v>
      </c>
      <c r="F221" s="300">
        <v>94.031</v>
      </c>
      <c r="G221" s="40"/>
      <c r="H221" s="46"/>
    </row>
    <row r="222" spans="1:8" s="2" customFormat="1" ht="16.8" customHeight="1">
      <c r="A222" s="40"/>
      <c r="B222" s="46"/>
      <c r="C222" s="299" t="s">
        <v>117</v>
      </c>
      <c r="D222" s="299" t="s">
        <v>248</v>
      </c>
      <c r="E222" s="19" t="s">
        <v>19</v>
      </c>
      <c r="F222" s="300">
        <v>94.031</v>
      </c>
      <c r="G222" s="40"/>
      <c r="H222" s="46"/>
    </row>
    <row r="223" spans="1:8" s="2" customFormat="1" ht="16.8" customHeight="1">
      <c r="A223" s="40"/>
      <c r="B223" s="46"/>
      <c r="C223" s="301" t="s">
        <v>956</v>
      </c>
      <c r="D223" s="40"/>
      <c r="E223" s="40"/>
      <c r="F223" s="40"/>
      <c r="G223" s="40"/>
      <c r="H223" s="46"/>
    </row>
    <row r="224" spans="1:8" s="2" customFormat="1" ht="16.8" customHeight="1">
      <c r="A224" s="40"/>
      <c r="B224" s="46"/>
      <c r="C224" s="299" t="s">
        <v>329</v>
      </c>
      <c r="D224" s="299" t="s">
        <v>962</v>
      </c>
      <c r="E224" s="19" t="s">
        <v>111</v>
      </c>
      <c r="F224" s="300">
        <v>80.352</v>
      </c>
      <c r="G224" s="40"/>
      <c r="H224" s="46"/>
    </row>
    <row r="225" spans="1:8" s="2" customFormat="1" ht="16.8" customHeight="1">
      <c r="A225" s="40"/>
      <c r="B225" s="46"/>
      <c r="C225" s="299" t="s">
        <v>316</v>
      </c>
      <c r="D225" s="299" t="s">
        <v>961</v>
      </c>
      <c r="E225" s="19" t="s">
        <v>111</v>
      </c>
      <c r="F225" s="300">
        <v>291.95</v>
      </c>
      <c r="G225" s="40"/>
      <c r="H225" s="46"/>
    </row>
    <row r="226" spans="1:8" s="2" customFormat="1" ht="16.8" customHeight="1">
      <c r="A226" s="40"/>
      <c r="B226" s="46"/>
      <c r="C226" s="295" t="s">
        <v>49</v>
      </c>
      <c r="D226" s="296" t="s">
        <v>120</v>
      </c>
      <c r="E226" s="297" t="s">
        <v>111</v>
      </c>
      <c r="F226" s="298">
        <v>420.807</v>
      </c>
      <c r="G226" s="40"/>
      <c r="H226" s="46"/>
    </row>
    <row r="227" spans="1:8" s="2" customFormat="1" ht="16.8" customHeight="1">
      <c r="A227" s="40"/>
      <c r="B227" s="46"/>
      <c r="C227" s="299" t="s">
        <v>19</v>
      </c>
      <c r="D227" s="299" t="s">
        <v>675</v>
      </c>
      <c r="E227" s="19" t="s">
        <v>19</v>
      </c>
      <c r="F227" s="300">
        <v>444.451</v>
      </c>
      <c r="G227" s="40"/>
      <c r="H227" s="46"/>
    </row>
    <row r="228" spans="1:8" s="2" customFormat="1" ht="16.8" customHeight="1">
      <c r="A228" s="40"/>
      <c r="B228" s="46"/>
      <c r="C228" s="299" t="s">
        <v>19</v>
      </c>
      <c r="D228" s="299" t="s">
        <v>243</v>
      </c>
      <c r="E228" s="19" t="s">
        <v>19</v>
      </c>
      <c r="F228" s="300">
        <v>0</v>
      </c>
      <c r="G228" s="40"/>
      <c r="H228" s="46"/>
    </row>
    <row r="229" spans="1:8" s="2" customFormat="1" ht="16.8" customHeight="1">
      <c r="A229" s="40"/>
      <c r="B229" s="46"/>
      <c r="C229" s="299" t="s">
        <v>19</v>
      </c>
      <c r="D229" s="299" t="s">
        <v>676</v>
      </c>
      <c r="E229" s="19" t="s">
        <v>19</v>
      </c>
      <c r="F229" s="300">
        <v>43.55</v>
      </c>
      <c r="G229" s="40"/>
      <c r="H229" s="46"/>
    </row>
    <row r="230" spans="1:8" s="2" customFormat="1" ht="16.8" customHeight="1">
      <c r="A230" s="40"/>
      <c r="B230" s="46"/>
      <c r="C230" s="299" t="s">
        <v>19</v>
      </c>
      <c r="D230" s="299" t="s">
        <v>245</v>
      </c>
      <c r="E230" s="19" t="s">
        <v>19</v>
      </c>
      <c r="F230" s="300">
        <v>10.938</v>
      </c>
      <c r="G230" s="40"/>
      <c r="H230" s="46"/>
    </row>
    <row r="231" spans="1:8" s="2" customFormat="1" ht="16.8" customHeight="1">
      <c r="A231" s="40"/>
      <c r="B231" s="46"/>
      <c r="C231" s="299" t="s">
        <v>19</v>
      </c>
      <c r="D231" s="299" t="s">
        <v>246</v>
      </c>
      <c r="E231" s="19" t="s">
        <v>19</v>
      </c>
      <c r="F231" s="300">
        <v>0</v>
      </c>
      <c r="G231" s="40"/>
      <c r="H231" s="46"/>
    </row>
    <row r="232" spans="1:8" s="2" customFormat="1" ht="16.8" customHeight="1">
      <c r="A232" s="40"/>
      <c r="B232" s="46"/>
      <c r="C232" s="299" t="s">
        <v>19</v>
      </c>
      <c r="D232" s="299" t="s">
        <v>677</v>
      </c>
      <c r="E232" s="19" t="s">
        <v>19</v>
      </c>
      <c r="F232" s="300">
        <v>-78.132</v>
      </c>
      <c r="G232" s="40"/>
      <c r="H232" s="46"/>
    </row>
    <row r="233" spans="1:8" s="2" customFormat="1" ht="16.8" customHeight="1">
      <c r="A233" s="40"/>
      <c r="B233" s="46"/>
      <c r="C233" s="299" t="s">
        <v>49</v>
      </c>
      <c r="D233" s="299" t="s">
        <v>248</v>
      </c>
      <c r="E233" s="19" t="s">
        <v>19</v>
      </c>
      <c r="F233" s="300">
        <v>420.807</v>
      </c>
      <c r="G233" s="40"/>
      <c r="H233" s="46"/>
    </row>
    <row r="234" spans="1:8" s="2" customFormat="1" ht="16.8" customHeight="1">
      <c r="A234" s="40"/>
      <c r="B234" s="46"/>
      <c r="C234" s="301" t="s">
        <v>956</v>
      </c>
      <c r="D234" s="40"/>
      <c r="E234" s="40"/>
      <c r="F234" s="40"/>
      <c r="G234" s="40"/>
      <c r="H234" s="46"/>
    </row>
    <row r="235" spans="1:8" s="2" customFormat="1" ht="16.8" customHeight="1">
      <c r="A235" s="40"/>
      <c r="B235" s="46"/>
      <c r="C235" s="299" t="s">
        <v>238</v>
      </c>
      <c r="D235" s="299" t="s">
        <v>963</v>
      </c>
      <c r="E235" s="19" t="s">
        <v>111</v>
      </c>
      <c r="F235" s="300">
        <v>168.323</v>
      </c>
      <c r="G235" s="40"/>
      <c r="H235" s="46"/>
    </row>
    <row r="236" spans="1:8" s="2" customFormat="1" ht="16.8" customHeight="1">
      <c r="A236" s="40"/>
      <c r="B236" s="46"/>
      <c r="C236" s="299" t="s">
        <v>226</v>
      </c>
      <c r="D236" s="299" t="s">
        <v>964</v>
      </c>
      <c r="E236" s="19" t="s">
        <v>111</v>
      </c>
      <c r="F236" s="300">
        <v>25.248</v>
      </c>
      <c r="G236" s="40"/>
      <c r="H236" s="46"/>
    </row>
    <row r="237" spans="1:8" s="2" customFormat="1" ht="16.8" customHeight="1">
      <c r="A237" s="40"/>
      <c r="B237" s="46"/>
      <c r="C237" s="299" t="s">
        <v>232</v>
      </c>
      <c r="D237" s="299" t="s">
        <v>965</v>
      </c>
      <c r="E237" s="19" t="s">
        <v>111</v>
      </c>
      <c r="F237" s="300">
        <v>126.242</v>
      </c>
      <c r="G237" s="40"/>
      <c r="H237" s="46"/>
    </row>
    <row r="238" spans="1:8" s="2" customFormat="1" ht="16.8" customHeight="1">
      <c r="A238" s="40"/>
      <c r="B238" s="46"/>
      <c r="C238" s="299" t="s">
        <v>250</v>
      </c>
      <c r="D238" s="299" t="s">
        <v>966</v>
      </c>
      <c r="E238" s="19" t="s">
        <v>111</v>
      </c>
      <c r="F238" s="300">
        <v>126.242</v>
      </c>
      <c r="G238" s="40"/>
      <c r="H238" s="46"/>
    </row>
    <row r="239" spans="1:8" s="2" customFormat="1" ht="16.8" customHeight="1">
      <c r="A239" s="40"/>
      <c r="B239" s="46"/>
      <c r="C239" s="299" t="s">
        <v>274</v>
      </c>
      <c r="D239" s="299" t="s">
        <v>967</v>
      </c>
      <c r="E239" s="19" t="s">
        <v>111</v>
      </c>
      <c r="F239" s="300">
        <v>294.565</v>
      </c>
      <c r="G239" s="40"/>
      <c r="H239" s="46"/>
    </row>
    <row r="240" spans="1:8" s="2" customFormat="1" ht="16.8" customHeight="1">
      <c r="A240" s="40"/>
      <c r="B240" s="46"/>
      <c r="C240" s="299" t="s">
        <v>280</v>
      </c>
      <c r="D240" s="299" t="s">
        <v>968</v>
      </c>
      <c r="E240" s="19" t="s">
        <v>111</v>
      </c>
      <c r="F240" s="300">
        <v>883.695</v>
      </c>
      <c r="G240" s="40"/>
      <c r="H240" s="46"/>
    </row>
    <row r="241" spans="1:8" s="2" customFormat="1" ht="16.8" customHeight="1">
      <c r="A241" s="40"/>
      <c r="B241" s="46"/>
      <c r="C241" s="299" t="s">
        <v>285</v>
      </c>
      <c r="D241" s="299" t="s">
        <v>969</v>
      </c>
      <c r="E241" s="19" t="s">
        <v>111</v>
      </c>
      <c r="F241" s="300">
        <v>126.242</v>
      </c>
      <c r="G241" s="40"/>
      <c r="H241" s="46"/>
    </row>
    <row r="242" spans="1:8" s="2" customFormat="1" ht="16.8" customHeight="1">
      <c r="A242" s="40"/>
      <c r="B242" s="46"/>
      <c r="C242" s="299" t="s">
        <v>290</v>
      </c>
      <c r="D242" s="299" t="s">
        <v>970</v>
      </c>
      <c r="E242" s="19" t="s">
        <v>111</v>
      </c>
      <c r="F242" s="300">
        <v>378.726</v>
      </c>
      <c r="G242" s="40"/>
      <c r="H242" s="46"/>
    </row>
    <row r="243" spans="1:8" s="2" customFormat="1" ht="16.8" customHeight="1">
      <c r="A243" s="40"/>
      <c r="B243" s="46"/>
      <c r="C243" s="299" t="s">
        <v>309</v>
      </c>
      <c r="D243" s="299" t="s">
        <v>971</v>
      </c>
      <c r="E243" s="19" t="s">
        <v>311</v>
      </c>
      <c r="F243" s="300">
        <v>841.614</v>
      </c>
      <c r="G243" s="40"/>
      <c r="H243" s="46"/>
    </row>
    <row r="244" spans="1:8" s="2" customFormat="1" ht="16.8" customHeight="1">
      <c r="A244" s="40"/>
      <c r="B244" s="46"/>
      <c r="C244" s="299" t="s">
        <v>316</v>
      </c>
      <c r="D244" s="299" t="s">
        <v>961</v>
      </c>
      <c r="E244" s="19" t="s">
        <v>111</v>
      </c>
      <c r="F244" s="300">
        <v>291.95</v>
      </c>
      <c r="G244" s="40"/>
      <c r="H244" s="46"/>
    </row>
    <row r="245" spans="1:8" s="2" customFormat="1" ht="16.8" customHeight="1">
      <c r="A245" s="40"/>
      <c r="B245" s="46"/>
      <c r="C245" s="295" t="s">
        <v>122</v>
      </c>
      <c r="D245" s="296" t="s">
        <v>123</v>
      </c>
      <c r="E245" s="297" t="s">
        <v>111</v>
      </c>
      <c r="F245" s="298">
        <v>291.95</v>
      </c>
      <c r="G245" s="40"/>
      <c r="H245" s="46"/>
    </row>
    <row r="246" spans="1:8" s="2" customFormat="1" ht="16.8" customHeight="1">
      <c r="A246" s="40"/>
      <c r="B246" s="46"/>
      <c r="C246" s="299" t="s">
        <v>19</v>
      </c>
      <c r="D246" s="299" t="s">
        <v>123</v>
      </c>
      <c r="E246" s="19" t="s">
        <v>19</v>
      </c>
      <c r="F246" s="300">
        <v>0</v>
      </c>
      <c r="G246" s="40"/>
      <c r="H246" s="46"/>
    </row>
    <row r="247" spans="1:8" s="2" customFormat="1" ht="16.8" customHeight="1">
      <c r="A247" s="40"/>
      <c r="B247" s="46"/>
      <c r="C247" s="299" t="s">
        <v>122</v>
      </c>
      <c r="D247" s="299" t="s">
        <v>320</v>
      </c>
      <c r="E247" s="19" t="s">
        <v>19</v>
      </c>
      <c r="F247" s="300">
        <v>291.95</v>
      </c>
      <c r="G247" s="40"/>
      <c r="H247" s="46"/>
    </row>
    <row r="248" spans="1:8" s="2" customFormat="1" ht="16.8" customHeight="1">
      <c r="A248" s="40"/>
      <c r="B248" s="46"/>
      <c r="C248" s="301" t="s">
        <v>956</v>
      </c>
      <c r="D248" s="40"/>
      <c r="E248" s="40"/>
      <c r="F248" s="40"/>
      <c r="G248" s="40"/>
      <c r="H248" s="46"/>
    </row>
    <row r="249" spans="1:8" s="2" customFormat="1" ht="16.8" customHeight="1">
      <c r="A249" s="40"/>
      <c r="B249" s="46"/>
      <c r="C249" s="299" t="s">
        <v>316</v>
      </c>
      <c r="D249" s="299" t="s">
        <v>961</v>
      </c>
      <c r="E249" s="19" t="s">
        <v>111</v>
      </c>
      <c r="F249" s="300">
        <v>291.95</v>
      </c>
      <c r="G249" s="40"/>
      <c r="H249" s="46"/>
    </row>
    <row r="250" spans="1:8" s="2" customFormat="1" ht="16.8" customHeight="1">
      <c r="A250" s="40"/>
      <c r="B250" s="46"/>
      <c r="C250" s="299" t="s">
        <v>323</v>
      </c>
      <c r="D250" s="299" t="s">
        <v>324</v>
      </c>
      <c r="E250" s="19" t="s">
        <v>311</v>
      </c>
      <c r="F250" s="300">
        <v>525.51</v>
      </c>
      <c r="G250" s="40"/>
      <c r="H250" s="46"/>
    </row>
    <row r="251" spans="1:8" s="2" customFormat="1" ht="26.4" customHeight="1">
      <c r="A251" s="40"/>
      <c r="B251" s="46"/>
      <c r="C251" s="294" t="s">
        <v>976</v>
      </c>
      <c r="D251" s="294" t="s">
        <v>85</v>
      </c>
      <c r="E251" s="40"/>
      <c r="F251" s="40"/>
      <c r="G251" s="40"/>
      <c r="H251" s="46"/>
    </row>
    <row r="252" spans="1:8" s="2" customFormat="1" ht="16.8" customHeight="1">
      <c r="A252" s="40"/>
      <c r="B252" s="46"/>
      <c r="C252" s="295" t="s">
        <v>109</v>
      </c>
      <c r="D252" s="296" t="s">
        <v>110</v>
      </c>
      <c r="E252" s="297" t="s">
        <v>111</v>
      </c>
      <c r="F252" s="298">
        <v>4.785</v>
      </c>
      <c r="G252" s="40"/>
      <c r="H252" s="46"/>
    </row>
    <row r="253" spans="1:8" s="2" customFormat="1" ht="16.8" customHeight="1">
      <c r="A253" s="40"/>
      <c r="B253" s="46"/>
      <c r="C253" s="299" t="s">
        <v>19</v>
      </c>
      <c r="D253" s="299" t="s">
        <v>715</v>
      </c>
      <c r="E253" s="19" t="s">
        <v>19</v>
      </c>
      <c r="F253" s="300">
        <v>4.785</v>
      </c>
      <c r="G253" s="40"/>
      <c r="H253" s="46"/>
    </row>
    <row r="254" spans="1:8" s="2" customFormat="1" ht="16.8" customHeight="1">
      <c r="A254" s="40"/>
      <c r="B254" s="46"/>
      <c r="C254" s="299" t="s">
        <v>109</v>
      </c>
      <c r="D254" s="299" t="s">
        <v>170</v>
      </c>
      <c r="E254" s="19" t="s">
        <v>19</v>
      </c>
      <c r="F254" s="300">
        <v>4.785</v>
      </c>
      <c r="G254" s="40"/>
      <c r="H254" s="46"/>
    </row>
    <row r="255" spans="1:8" s="2" customFormat="1" ht="16.8" customHeight="1">
      <c r="A255" s="40"/>
      <c r="B255" s="46"/>
      <c r="C255" s="301" t="s">
        <v>956</v>
      </c>
      <c r="D255" s="40"/>
      <c r="E255" s="40"/>
      <c r="F255" s="40"/>
      <c r="G255" s="40"/>
      <c r="H255" s="46"/>
    </row>
    <row r="256" spans="1:8" s="2" customFormat="1" ht="16.8" customHeight="1">
      <c r="A256" s="40"/>
      <c r="B256" s="46"/>
      <c r="C256" s="299" t="s">
        <v>349</v>
      </c>
      <c r="D256" s="299" t="s">
        <v>957</v>
      </c>
      <c r="E256" s="19" t="s">
        <v>111</v>
      </c>
      <c r="F256" s="300">
        <v>4.785</v>
      </c>
      <c r="G256" s="40"/>
      <c r="H256" s="46"/>
    </row>
    <row r="257" spans="1:8" s="2" customFormat="1" ht="16.8" customHeight="1">
      <c r="A257" s="40"/>
      <c r="B257" s="46"/>
      <c r="C257" s="299" t="s">
        <v>267</v>
      </c>
      <c r="D257" s="299" t="s">
        <v>958</v>
      </c>
      <c r="E257" s="19" t="s">
        <v>111</v>
      </c>
      <c r="F257" s="300">
        <v>19.459</v>
      </c>
      <c r="G257" s="40"/>
      <c r="H257" s="46"/>
    </row>
    <row r="258" spans="1:8" s="2" customFormat="1" ht="16.8" customHeight="1">
      <c r="A258" s="40"/>
      <c r="B258" s="46"/>
      <c r="C258" s="299" t="s">
        <v>296</v>
      </c>
      <c r="D258" s="299" t="s">
        <v>959</v>
      </c>
      <c r="E258" s="19" t="s">
        <v>111</v>
      </c>
      <c r="F258" s="300">
        <v>19.459</v>
      </c>
      <c r="G258" s="40"/>
      <c r="H258" s="46"/>
    </row>
    <row r="259" spans="1:8" s="2" customFormat="1" ht="16.8" customHeight="1">
      <c r="A259" s="40"/>
      <c r="B259" s="46"/>
      <c r="C259" s="299" t="s">
        <v>302</v>
      </c>
      <c r="D259" s="299" t="s">
        <v>960</v>
      </c>
      <c r="E259" s="19" t="s">
        <v>111</v>
      </c>
      <c r="F259" s="300">
        <v>19.459</v>
      </c>
      <c r="G259" s="40"/>
      <c r="H259" s="46"/>
    </row>
    <row r="260" spans="1:8" s="2" customFormat="1" ht="16.8" customHeight="1">
      <c r="A260" s="40"/>
      <c r="B260" s="46"/>
      <c r="C260" s="299" t="s">
        <v>316</v>
      </c>
      <c r="D260" s="299" t="s">
        <v>961</v>
      </c>
      <c r="E260" s="19" t="s">
        <v>111</v>
      </c>
      <c r="F260" s="300">
        <v>56.517</v>
      </c>
      <c r="G260" s="40"/>
      <c r="H260" s="46"/>
    </row>
    <row r="261" spans="1:8" s="2" customFormat="1" ht="16.8" customHeight="1">
      <c r="A261" s="40"/>
      <c r="B261" s="46"/>
      <c r="C261" s="295" t="s">
        <v>117</v>
      </c>
      <c r="D261" s="296" t="s">
        <v>494</v>
      </c>
      <c r="E261" s="297" t="s">
        <v>111</v>
      </c>
      <c r="F261" s="298">
        <v>14.674</v>
      </c>
      <c r="G261" s="40"/>
      <c r="H261" s="46"/>
    </row>
    <row r="262" spans="1:8" s="2" customFormat="1" ht="16.8" customHeight="1">
      <c r="A262" s="40"/>
      <c r="B262" s="46"/>
      <c r="C262" s="299" t="s">
        <v>19</v>
      </c>
      <c r="D262" s="299" t="s">
        <v>714</v>
      </c>
      <c r="E262" s="19" t="s">
        <v>19</v>
      </c>
      <c r="F262" s="300">
        <v>14.674</v>
      </c>
      <c r="G262" s="40"/>
      <c r="H262" s="46"/>
    </row>
    <row r="263" spans="1:8" s="2" customFormat="1" ht="16.8" customHeight="1">
      <c r="A263" s="40"/>
      <c r="B263" s="46"/>
      <c r="C263" s="299" t="s">
        <v>117</v>
      </c>
      <c r="D263" s="299" t="s">
        <v>170</v>
      </c>
      <c r="E263" s="19" t="s">
        <v>19</v>
      </c>
      <c r="F263" s="300">
        <v>14.674</v>
      </c>
      <c r="G263" s="40"/>
      <c r="H263" s="46"/>
    </row>
    <row r="264" spans="1:8" s="2" customFormat="1" ht="16.8" customHeight="1">
      <c r="A264" s="40"/>
      <c r="B264" s="46"/>
      <c r="C264" s="301" t="s">
        <v>956</v>
      </c>
      <c r="D264" s="40"/>
      <c r="E264" s="40"/>
      <c r="F264" s="40"/>
      <c r="G264" s="40"/>
      <c r="H264" s="46"/>
    </row>
    <row r="265" spans="1:8" s="2" customFormat="1" ht="16.8" customHeight="1">
      <c r="A265" s="40"/>
      <c r="B265" s="46"/>
      <c r="C265" s="299" t="s">
        <v>329</v>
      </c>
      <c r="D265" s="299" t="s">
        <v>962</v>
      </c>
      <c r="E265" s="19" t="s">
        <v>111</v>
      </c>
      <c r="F265" s="300">
        <v>14.674</v>
      </c>
      <c r="G265" s="40"/>
      <c r="H265" s="46"/>
    </row>
    <row r="266" spans="1:8" s="2" customFormat="1" ht="16.8" customHeight="1">
      <c r="A266" s="40"/>
      <c r="B266" s="46"/>
      <c r="C266" s="299" t="s">
        <v>267</v>
      </c>
      <c r="D266" s="299" t="s">
        <v>958</v>
      </c>
      <c r="E266" s="19" t="s">
        <v>111</v>
      </c>
      <c r="F266" s="300">
        <v>19.459</v>
      </c>
      <c r="G266" s="40"/>
      <c r="H266" s="46"/>
    </row>
    <row r="267" spans="1:8" s="2" customFormat="1" ht="16.8" customHeight="1">
      <c r="A267" s="40"/>
      <c r="B267" s="46"/>
      <c r="C267" s="299" t="s">
        <v>296</v>
      </c>
      <c r="D267" s="299" t="s">
        <v>959</v>
      </c>
      <c r="E267" s="19" t="s">
        <v>111</v>
      </c>
      <c r="F267" s="300">
        <v>19.459</v>
      </c>
      <c r="G267" s="40"/>
      <c r="H267" s="46"/>
    </row>
    <row r="268" spans="1:8" s="2" customFormat="1" ht="16.8" customHeight="1">
      <c r="A268" s="40"/>
      <c r="B268" s="46"/>
      <c r="C268" s="299" t="s">
        <v>302</v>
      </c>
      <c r="D268" s="299" t="s">
        <v>960</v>
      </c>
      <c r="E268" s="19" t="s">
        <v>111</v>
      </c>
      <c r="F268" s="300">
        <v>19.459</v>
      </c>
      <c r="G268" s="40"/>
      <c r="H268" s="46"/>
    </row>
    <row r="269" spans="1:8" s="2" customFormat="1" ht="16.8" customHeight="1">
      <c r="A269" s="40"/>
      <c r="B269" s="46"/>
      <c r="C269" s="299" t="s">
        <v>316</v>
      </c>
      <c r="D269" s="299" t="s">
        <v>961</v>
      </c>
      <c r="E269" s="19" t="s">
        <v>111</v>
      </c>
      <c r="F269" s="300">
        <v>56.517</v>
      </c>
      <c r="G269" s="40"/>
      <c r="H269" s="46"/>
    </row>
    <row r="270" spans="1:8" s="2" customFormat="1" ht="16.8" customHeight="1">
      <c r="A270" s="40"/>
      <c r="B270" s="46"/>
      <c r="C270" s="299" t="s">
        <v>336</v>
      </c>
      <c r="D270" s="299" t="s">
        <v>337</v>
      </c>
      <c r="E270" s="19" t="s">
        <v>311</v>
      </c>
      <c r="F270" s="300">
        <v>26.413</v>
      </c>
      <c r="G270" s="40"/>
      <c r="H270" s="46"/>
    </row>
    <row r="271" spans="1:8" s="2" customFormat="1" ht="16.8" customHeight="1">
      <c r="A271" s="40"/>
      <c r="B271" s="46"/>
      <c r="C271" s="295" t="s">
        <v>49</v>
      </c>
      <c r="D271" s="296" t="s">
        <v>120</v>
      </c>
      <c r="E271" s="297" t="s">
        <v>111</v>
      </c>
      <c r="F271" s="298">
        <v>75.976</v>
      </c>
      <c r="G271" s="40"/>
      <c r="H271" s="46"/>
    </row>
    <row r="272" spans="1:8" s="2" customFormat="1" ht="16.8" customHeight="1">
      <c r="A272" s="40"/>
      <c r="B272" s="46"/>
      <c r="C272" s="299" t="s">
        <v>19</v>
      </c>
      <c r="D272" s="299" t="s">
        <v>705</v>
      </c>
      <c r="E272" s="19" t="s">
        <v>19</v>
      </c>
      <c r="F272" s="300">
        <v>85.492</v>
      </c>
      <c r="G272" s="40"/>
      <c r="H272" s="46"/>
    </row>
    <row r="273" spans="1:8" s="2" customFormat="1" ht="16.8" customHeight="1">
      <c r="A273" s="40"/>
      <c r="B273" s="46"/>
      <c r="C273" s="299" t="s">
        <v>19</v>
      </c>
      <c r="D273" s="299" t="s">
        <v>246</v>
      </c>
      <c r="E273" s="19" t="s">
        <v>19</v>
      </c>
      <c r="F273" s="300">
        <v>0</v>
      </c>
      <c r="G273" s="40"/>
      <c r="H273" s="46"/>
    </row>
    <row r="274" spans="1:8" s="2" customFormat="1" ht="16.8" customHeight="1">
      <c r="A274" s="40"/>
      <c r="B274" s="46"/>
      <c r="C274" s="299" t="s">
        <v>19</v>
      </c>
      <c r="D274" s="299" t="s">
        <v>706</v>
      </c>
      <c r="E274" s="19" t="s">
        <v>19</v>
      </c>
      <c r="F274" s="300">
        <v>-7.864</v>
      </c>
      <c r="G274" s="40"/>
      <c r="H274" s="46"/>
    </row>
    <row r="275" spans="1:8" s="2" customFormat="1" ht="16.8" customHeight="1">
      <c r="A275" s="40"/>
      <c r="B275" s="46"/>
      <c r="C275" s="299" t="s">
        <v>19</v>
      </c>
      <c r="D275" s="299" t="s">
        <v>707</v>
      </c>
      <c r="E275" s="19" t="s">
        <v>19</v>
      </c>
      <c r="F275" s="300">
        <v>-0.521</v>
      </c>
      <c r="G275" s="40"/>
      <c r="H275" s="46"/>
    </row>
    <row r="276" spans="1:8" s="2" customFormat="1" ht="16.8" customHeight="1">
      <c r="A276" s="40"/>
      <c r="B276" s="46"/>
      <c r="C276" s="299" t="s">
        <v>19</v>
      </c>
      <c r="D276" s="299" t="s">
        <v>708</v>
      </c>
      <c r="E276" s="19" t="s">
        <v>19</v>
      </c>
      <c r="F276" s="300">
        <v>-1.131</v>
      </c>
      <c r="G276" s="40"/>
      <c r="H276" s="46"/>
    </row>
    <row r="277" spans="1:8" s="2" customFormat="1" ht="16.8" customHeight="1">
      <c r="A277" s="40"/>
      <c r="B277" s="46"/>
      <c r="C277" s="299" t="s">
        <v>49</v>
      </c>
      <c r="D277" s="299" t="s">
        <v>248</v>
      </c>
      <c r="E277" s="19" t="s">
        <v>19</v>
      </c>
      <c r="F277" s="300">
        <v>75.976</v>
      </c>
      <c r="G277" s="40"/>
      <c r="H277" s="46"/>
    </row>
    <row r="278" spans="1:8" s="2" customFormat="1" ht="16.8" customHeight="1">
      <c r="A278" s="40"/>
      <c r="B278" s="46"/>
      <c r="C278" s="301" t="s">
        <v>956</v>
      </c>
      <c r="D278" s="40"/>
      <c r="E278" s="40"/>
      <c r="F278" s="40"/>
      <c r="G278" s="40"/>
      <c r="H278" s="46"/>
    </row>
    <row r="279" spans="1:8" s="2" customFormat="1" ht="16.8" customHeight="1">
      <c r="A279" s="40"/>
      <c r="B279" s="46"/>
      <c r="C279" s="299" t="s">
        <v>238</v>
      </c>
      <c r="D279" s="299" t="s">
        <v>963</v>
      </c>
      <c r="E279" s="19" t="s">
        <v>111</v>
      </c>
      <c r="F279" s="300">
        <v>30.39</v>
      </c>
      <c r="G279" s="40"/>
      <c r="H279" s="46"/>
    </row>
    <row r="280" spans="1:8" s="2" customFormat="1" ht="16.8" customHeight="1">
      <c r="A280" s="40"/>
      <c r="B280" s="46"/>
      <c r="C280" s="299" t="s">
        <v>226</v>
      </c>
      <c r="D280" s="299" t="s">
        <v>964</v>
      </c>
      <c r="E280" s="19" t="s">
        <v>111</v>
      </c>
      <c r="F280" s="300">
        <v>4.559</v>
      </c>
      <c r="G280" s="40"/>
      <c r="H280" s="46"/>
    </row>
    <row r="281" spans="1:8" s="2" customFormat="1" ht="16.8" customHeight="1">
      <c r="A281" s="40"/>
      <c r="B281" s="46"/>
      <c r="C281" s="299" t="s">
        <v>232</v>
      </c>
      <c r="D281" s="299" t="s">
        <v>965</v>
      </c>
      <c r="E281" s="19" t="s">
        <v>111</v>
      </c>
      <c r="F281" s="300">
        <v>22.793</v>
      </c>
      <c r="G281" s="40"/>
      <c r="H281" s="46"/>
    </row>
    <row r="282" spans="1:8" s="2" customFormat="1" ht="16.8" customHeight="1">
      <c r="A282" s="40"/>
      <c r="B282" s="46"/>
      <c r="C282" s="299" t="s">
        <v>250</v>
      </c>
      <c r="D282" s="299" t="s">
        <v>966</v>
      </c>
      <c r="E282" s="19" t="s">
        <v>111</v>
      </c>
      <c r="F282" s="300">
        <v>22.793</v>
      </c>
      <c r="G282" s="40"/>
      <c r="H282" s="46"/>
    </row>
    <row r="283" spans="1:8" s="2" customFormat="1" ht="16.8" customHeight="1">
      <c r="A283" s="40"/>
      <c r="B283" s="46"/>
      <c r="C283" s="299" t="s">
        <v>274</v>
      </c>
      <c r="D283" s="299" t="s">
        <v>967</v>
      </c>
      <c r="E283" s="19" t="s">
        <v>111</v>
      </c>
      <c r="F283" s="300">
        <v>53.183</v>
      </c>
      <c r="G283" s="40"/>
      <c r="H283" s="46"/>
    </row>
    <row r="284" spans="1:8" s="2" customFormat="1" ht="16.8" customHeight="1">
      <c r="A284" s="40"/>
      <c r="B284" s="46"/>
      <c r="C284" s="299" t="s">
        <v>280</v>
      </c>
      <c r="D284" s="299" t="s">
        <v>968</v>
      </c>
      <c r="E284" s="19" t="s">
        <v>111</v>
      </c>
      <c r="F284" s="300">
        <v>159.549</v>
      </c>
      <c r="G284" s="40"/>
      <c r="H284" s="46"/>
    </row>
    <row r="285" spans="1:8" s="2" customFormat="1" ht="16.8" customHeight="1">
      <c r="A285" s="40"/>
      <c r="B285" s="46"/>
      <c r="C285" s="299" t="s">
        <v>285</v>
      </c>
      <c r="D285" s="299" t="s">
        <v>969</v>
      </c>
      <c r="E285" s="19" t="s">
        <v>111</v>
      </c>
      <c r="F285" s="300">
        <v>22.793</v>
      </c>
      <c r="G285" s="40"/>
      <c r="H285" s="46"/>
    </row>
    <row r="286" spans="1:8" s="2" customFormat="1" ht="16.8" customHeight="1">
      <c r="A286" s="40"/>
      <c r="B286" s="46"/>
      <c r="C286" s="299" t="s">
        <v>290</v>
      </c>
      <c r="D286" s="299" t="s">
        <v>970</v>
      </c>
      <c r="E286" s="19" t="s">
        <v>111</v>
      </c>
      <c r="F286" s="300">
        <v>68.379</v>
      </c>
      <c r="G286" s="40"/>
      <c r="H286" s="46"/>
    </row>
    <row r="287" spans="1:8" s="2" customFormat="1" ht="16.8" customHeight="1">
      <c r="A287" s="40"/>
      <c r="B287" s="46"/>
      <c r="C287" s="299" t="s">
        <v>309</v>
      </c>
      <c r="D287" s="299" t="s">
        <v>971</v>
      </c>
      <c r="E287" s="19" t="s">
        <v>311</v>
      </c>
      <c r="F287" s="300">
        <v>151.952</v>
      </c>
      <c r="G287" s="40"/>
      <c r="H287" s="46"/>
    </row>
    <row r="288" spans="1:8" s="2" customFormat="1" ht="16.8" customHeight="1">
      <c r="A288" s="40"/>
      <c r="B288" s="46"/>
      <c r="C288" s="299" t="s">
        <v>316</v>
      </c>
      <c r="D288" s="299" t="s">
        <v>961</v>
      </c>
      <c r="E288" s="19" t="s">
        <v>111</v>
      </c>
      <c r="F288" s="300">
        <v>56.517</v>
      </c>
      <c r="G288" s="40"/>
      <c r="H288" s="46"/>
    </row>
    <row r="289" spans="1:8" s="2" customFormat="1" ht="16.8" customHeight="1">
      <c r="A289" s="40"/>
      <c r="B289" s="46"/>
      <c r="C289" s="295" t="s">
        <v>122</v>
      </c>
      <c r="D289" s="296" t="s">
        <v>123</v>
      </c>
      <c r="E289" s="297" t="s">
        <v>111</v>
      </c>
      <c r="F289" s="298">
        <v>56.517</v>
      </c>
      <c r="G289" s="40"/>
      <c r="H289" s="46"/>
    </row>
    <row r="290" spans="1:8" s="2" customFormat="1" ht="16.8" customHeight="1">
      <c r="A290" s="40"/>
      <c r="B290" s="46"/>
      <c r="C290" s="299" t="s">
        <v>19</v>
      </c>
      <c r="D290" s="299" t="s">
        <v>123</v>
      </c>
      <c r="E290" s="19" t="s">
        <v>19</v>
      </c>
      <c r="F290" s="300">
        <v>0</v>
      </c>
      <c r="G290" s="40"/>
      <c r="H290" s="46"/>
    </row>
    <row r="291" spans="1:8" s="2" customFormat="1" ht="16.8" customHeight="1">
      <c r="A291" s="40"/>
      <c r="B291" s="46"/>
      <c r="C291" s="299" t="s">
        <v>122</v>
      </c>
      <c r="D291" s="299" t="s">
        <v>320</v>
      </c>
      <c r="E291" s="19" t="s">
        <v>19</v>
      </c>
      <c r="F291" s="300">
        <v>56.517</v>
      </c>
      <c r="G291" s="40"/>
      <c r="H291" s="46"/>
    </row>
    <row r="292" spans="1:8" s="2" customFormat="1" ht="16.8" customHeight="1">
      <c r="A292" s="40"/>
      <c r="B292" s="46"/>
      <c r="C292" s="301" t="s">
        <v>956</v>
      </c>
      <c r="D292" s="40"/>
      <c r="E292" s="40"/>
      <c r="F292" s="40"/>
      <c r="G292" s="40"/>
      <c r="H292" s="46"/>
    </row>
    <row r="293" spans="1:8" s="2" customFormat="1" ht="16.8" customHeight="1">
      <c r="A293" s="40"/>
      <c r="B293" s="46"/>
      <c r="C293" s="299" t="s">
        <v>316</v>
      </c>
      <c r="D293" s="299" t="s">
        <v>961</v>
      </c>
      <c r="E293" s="19" t="s">
        <v>111</v>
      </c>
      <c r="F293" s="300">
        <v>56.517</v>
      </c>
      <c r="G293" s="40"/>
      <c r="H293" s="46"/>
    </row>
    <row r="294" spans="1:8" s="2" customFormat="1" ht="16.8" customHeight="1">
      <c r="A294" s="40"/>
      <c r="B294" s="46"/>
      <c r="C294" s="299" t="s">
        <v>323</v>
      </c>
      <c r="D294" s="299" t="s">
        <v>324</v>
      </c>
      <c r="E294" s="19" t="s">
        <v>311</v>
      </c>
      <c r="F294" s="300">
        <v>101.731</v>
      </c>
      <c r="G294" s="40"/>
      <c r="H294" s="46"/>
    </row>
    <row r="295" spans="1:8" s="2" customFormat="1" ht="26.4" customHeight="1">
      <c r="A295" s="40"/>
      <c r="B295" s="46"/>
      <c r="C295" s="294" t="s">
        <v>977</v>
      </c>
      <c r="D295" s="294" t="s">
        <v>78</v>
      </c>
      <c r="E295" s="40"/>
      <c r="F295" s="40"/>
      <c r="G295" s="40"/>
      <c r="H295" s="46"/>
    </row>
    <row r="296" spans="1:8" s="2" customFormat="1" ht="16.8" customHeight="1">
      <c r="A296" s="40"/>
      <c r="B296" s="46"/>
      <c r="C296" s="295" t="s">
        <v>109</v>
      </c>
      <c r="D296" s="296" t="s">
        <v>110</v>
      </c>
      <c r="E296" s="297" t="s">
        <v>111</v>
      </c>
      <c r="F296" s="298">
        <v>10.483</v>
      </c>
      <c r="G296" s="40"/>
      <c r="H296" s="46"/>
    </row>
    <row r="297" spans="1:8" s="2" customFormat="1" ht="16.8" customHeight="1">
      <c r="A297" s="40"/>
      <c r="B297" s="46"/>
      <c r="C297" s="299" t="s">
        <v>19</v>
      </c>
      <c r="D297" s="299" t="s">
        <v>744</v>
      </c>
      <c r="E297" s="19" t="s">
        <v>19</v>
      </c>
      <c r="F297" s="300">
        <v>10.483</v>
      </c>
      <c r="G297" s="40"/>
      <c r="H297" s="46"/>
    </row>
    <row r="298" spans="1:8" s="2" customFormat="1" ht="16.8" customHeight="1">
      <c r="A298" s="40"/>
      <c r="B298" s="46"/>
      <c r="C298" s="299" t="s">
        <v>109</v>
      </c>
      <c r="D298" s="299" t="s">
        <v>170</v>
      </c>
      <c r="E298" s="19" t="s">
        <v>19</v>
      </c>
      <c r="F298" s="300">
        <v>10.483</v>
      </c>
      <c r="G298" s="40"/>
      <c r="H298" s="46"/>
    </row>
    <row r="299" spans="1:8" s="2" customFormat="1" ht="16.8" customHeight="1">
      <c r="A299" s="40"/>
      <c r="B299" s="46"/>
      <c r="C299" s="301" t="s">
        <v>956</v>
      </c>
      <c r="D299" s="40"/>
      <c r="E299" s="40"/>
      <c r="F299" s="40"/>
      <c r="G299" s="40"/>
      <c r="H299" s="46"/>
    </row>
    <row r="300" spans="1:8" s="2" customFormat="1" ht="16.8" customHeight="1">
      <c r="A300" s="40"/>
      <c r="B300" s="46"/>
      <c r="C300" s="299" t="s">
        <v>349</v>
      </c>
      <c r="D300" s="299" t="s">
        <v>957</v>
      </c>
      <c r="E300" s="19" t="s">
        <v>111</v>
      </c>
      <c r="F300" s="300">
        <v>10.483</v>
      </c>
      <c r="G300" s="40"/>
      <c r="H300" s="46"/>
    </row>
    <row r="301" spans="1:8" s="2" customFormat="1" ht="16.8" customHeight="1">
      <c r="A301" s="40"/>
      <c r="B301" s="46"/>
      <c r="C301" s="299" t="s">
        <v>267</v>
      </c>
      <c r="D301" s="299" t="s">
        <v>958</v>
      </c>
      <c r="E301" s="19" t="s">
        <v>111</v>
      </c>
      <c r="F301" s="300">
        <v>34.67</v>
      </c>
      <c r="G301" s="40"/>
      <c r="H301" s="46"/>
    </row>
    <row r="302" spans="1:8" s="2" customFormat="1" ht="16.8" customHeight="1">
      <c r="A302" s="40"/>
      <c r="B302" s="46"/>
      <c r="C302" s="299" t="s">
        <v>296</v>
      </c>
      <c r="D302" s="299" t="s">
        <v>959</v>
      </c>
      <c r="E302" s="19" t="s">
        <v>111</v>
      </c>
      <c r="F302" s="300">
        <v>34.67</v>
      </c>
      <c r="G302" s="40"/>
      <c r="H302" s="46"/>
    </row>
    <row r="303" spans="1:8" s="2" customFormat="1" ht="16.8" customHeight="1">
      <c r="A303" s="40"/>
      <c r="B303" s="46"/>
      <c r="C303" s="299" t="s">
        <v>302</v>
      </c>
      <c r="D303" s="299" t="s">
        <v>960</v>
      </c>
      <c r="E303" s="19" t="s">
        <v>111</v>
      </c>
      <c r="F303" s="300">
        <v>34.67</v>
      </c>
      <c r="G303" s="40"/>
      <c r="H303" s="46"/>
    </row>
    <row r="304" spans="1:8" s="2" customFormat="1" ht="16.8" customHeight="1">
      <c r="A304" s="40"/>
      <c r="B304" s="46"/>
      <c r="C304" s="299" t="s">
        <v>316</v>
      </c>
      <c r="D304" s="299" t="s">
        <v>961</v>
      </c>
      <c r="E304" s="19" t="s">
        <v>111</v>
      </c>
      <c r="F304" s="300">
        <v>74.768</v>
      </c>
      <c r="G304" s="40"/>
      <c r="H304" s="46"/>
    </row>
    <row r="305" spans="1:8" s="2" customFormat="1" ht="16.8" customHeight="1">
      <c r="A305" s="40"/>
      <c r="B305" s="46"/>
      <c r="C305" s="295" t="s">
        <v>113</v>
      </c>
      <c r="D305" s="296" t="s">
        <v>114</v>
      </c>
      <c r="E305" s="297" t="s">
        <v>111</v>
      </c>
      <c r="F305" s="298">
        <v>24.187</v>
      </c>
      <c r="G305" s="40"/>
      <c r="H305" s="46"/>
    </row>
    <row r="306" spans="1:8" s="2" customFormat="1" ht="16.8" customHeight="1">
      <c r="A306" s="40"/>
      <c r="B306" s="46"/>
      <c r="C306" s="299" t="s">
        <v>19</v>
      </c>
      <c r="D306" s="299" t="s">
        <v>742</v>
      </c>
      <c r="E306" s="19" t="s">
        <v>19</v>
      </c>
      <c r="F306" s="300">
        <v>28.305</v>
      </c>
      <c r="G306" s="40"/>
      <c r="H306" s="46"/>
    </row>
    <row r="307" spans="1:8" s="2" customFormat="1" ht="16.8" customHeight="1">
      <c r="A307" s="40"/>
      <c r="B307" s="46"/>
      <c r="C307" s="299" t="s">
        <v>19</v>
      </c>
      <c r="D307" s="299" t="s">
        <v>743</v>
      </c>
      <c r="E307" s="19" t="s">
        <v>19</v>
      </c>
      <c r="F307" s="300">
        <v>-4.118</v>
      </c>
      <c r="G307" s="40"/>
      <c r="H307" s="46"/>
    </row>
    <row r="308" spans="1:8" s="2" customFormat="1" ht="16.8" customHeight="1">
      <c r="A308" s="40"/>
      <c r="B308" s="46"/>
      <c r="C308" s="299" t="s">
        <v>113</v>
      </c>
      <c r="D308" s="299" t="s">
        <v>170</v>
      </c>
      <c r="E308" s="19" t="s">
        <v>19</v>
      </c>
      <c r="F308" s="300">
        <v>24.187</v>
      </c>
      <c r="G308" s="40"/>
      <c r="H308" s="46"/>
    </row>
    <row r="309" spans="1:8" s="2" customFormat="1" ht="16.8" customHeight="1">
      <c r="A309" s="40"/>
      <c r="B309" s="46"/>
      <c r="C309" s="301" t="s">
        <v>956</v>
      </c>
      <c r="D309" s="40"/>
      <c r="E309" s="40"/>
      <c r="F309" s="40"/>
      <c r="G309" s="40"/>
      <c r="H309" s="46"/>
    </row>
    <row r="310" spans="1:8" s="2" customFormat="1" ht="16.8" customHeight="1">
      <c r="A310" s="40"/>
      <c r="B310" s="46"/>
      <c r="C310" s="299" t="s">
        <v>329</v>
      </c>
      <c r="D310" s="299" t="s">
        <v>962</v>
      </c>
      <c r="E310" s="19" t="s">
        <v>111</v>
      </c>
      <c r="F310" s="300">
        <v>24.187</v>
      </c>
      <c r="G310" s="40"/>
      <c r="H310" s="46"/>
    </row>
    <row r="311" spans="1:8" s="2" customFormat="1" ht="16.8" customHeight="1">
      <c r="A311" s="40"/>
      <c r="B311" s="46"/>
      <c r="C311" s="299" t="s">
        <v>267</v>
      </c>
      <c r="D311" s="299" t="s">
        <v>958</v>
      </c>
      <c r="E311" s="19" t="s">
        <v>111</v>
      </c>
      <c r="F311" s="300">
        <v>34.67</v>
      </c>
      <c r="G311" s="40"/>
      <c r="H311" s="46"/>
    </row>
    <row r="312" spans="1:8" s="2" customFormat="1" ht="16.8" customHeight="1">
      <c r="A312" s="40"/>
      <c r="B312" s="46"/>
      <c r="C312" s="299" t="s">
        <v>296</v>
      </c>
      <c r="D312" s="299" t="s">
        <v>959</v>
      </c>
      <c r="E312" s="19" t="s">
        <v>111</v>
      </c>
      <c r="F312" s="300">
        <v>34.67</v>
      </c>
      <c r="G312" s="40"/>
      <c r="H312" s="46"/>
    </row>
    <row r="313" spans="1:8" s="2" customFormat="1" ht="16.8" customHeight="1">
      <c r="A313" s="40"/>
      <c r="B313" s="46"/>
      <c r="C313" s="299" t="s">
        <v>302</v>
      </c>
      <c r="D313" s="299" t="s">
        <v>960</v>
      </c>
      <c r="E313" s="19" t="s">
        <v>111</v>
      </c>
      <c r="F313" s="300">
        <v>34.67</v>
      </c>
      <c r="G313" s="40"/>
      <c r="H313" s="46"/>
    </row>
    <row r="314" spans="1:8" s="2" customFormat="1" ht="16.8" customHeight="1">
      <c r="A314" s="40"/>
      <c r="B314" s="46"/>
      <c r="C314" s="299" t="s">
        <v>336</v>
      </c>
      <c r="D314" s="299" t="s">
        <v>337</v>
      </c>
      <c r="E314" s="19" t="s">
        <v>311</v>
      </c>
      <c r="F314" s="300">
        <v>43.537</v>
      </c>
      <c r="G314" s="40"/>
      <c r="H314" s="46"/>
    </row>
    <row r="315" spans="1:8" s="2" customFormat="1" ht="16.8" customHeight="1">
      <c r="A315" s="40"/>
      <c r="B315" s="46"/>
      <c r="C315" s="295" t="s">
        <v>117</v>
      </c>
      <c r="D315" s="296" t="s">
        <v>118</v>
      </c>
      <c r="E315" s="297" t="s">
        <v>111</v>
      </c>
      <c r="F315" s="298">
        <v>28.305</v>
      </c>
      <c r="G315" s="40"/>
      <c r="H315" s="46"/>
    </row>
    <row r="316" spans="1:8" s="2" customFormat="1" ht="16.8" customHeight="1">
      <c r="A316" s="40"/>
      <c r="B316" s="46"/>
      <c r="C316" s="299" t="s">
        <v>19</v>
      </c>
      <c r="D316" s="299" t="s">
        <v>742</v>
      </c>
      <c r="E316" s="19" t="s">
        <v>19</v>
      </c>
      <c r="F316" s="300">
        <v>28.305</v>
      </c>
      <c r="G316" s="40"/>
      <c r="H316" s="46"/>
    </row>
    <row r="317" spans="1:8" s="2" customFormat="1" ht="16.8" customHeight="1">
      <c r="A317" s="40"/>
      <c r="B317" s="46"/>
      <c r="C317" s="299" t="s">
        <v>117</v>
      </c>
      <c r="D317" s="299" t="s">
        <v>248</v>
      </c>
      <c r="E317" s="19" t="s">
        <v>19</v>
      </c>
      <c r="F317" s="300">
        <v>28.305</v>
      </c>
      <c r="G317" s="40"/>
      <c r="H317" s="46"/>
    </row>
    <row r="318" spans="1:8" s="2" customFormat="1" ht="16.8" customHeight="1">
      <c r="A318" s="40"/>
      <c r="B318" s="46"/>
      <c r="C318" s="301" t="s">
        <v>956</v>
      </c>
      <c r="D318" s="40"/>
      <c r="E318" s="40"/>
      <c r="F318" s="40"/>
      <c r="G318" s="40"/>
      <c r="H318" s="46"/>
    </row>
    <row r="319" spans="1:8" s="2" customFormat="1" ht="16.8" customHeight="1">
      <c r="A319" s="40"/>
      <c r="B319" s="46"/>
      <c r="C319" s="299" t="s">
        <v>329</v>
      </c>
      <c r="D319" s="299" t="s">
        <v>962</v>
      </c>
      <c r="E319" s="19" t="s">
        <v>111</v>
      </c>
      <c r="F319" s="300">
        <v>24.187</v>
      </c>
      <c r="G319" s="40"/>
      <c r="H319" s="46"/>
    </row>
    <row r="320" spans="1:8" s="2" customFormat="1" ht="16.8" customHeight="1">
      <c r="A320" s="40"/>
      <c r="B320" s="46"/>
      <c r="C320" s="299" t="s">
        <v>316</v>
      </c>
      <c r="D320" s="299" t="s">
        <v>961</v>
      </c>
      <c r="E320" s="19" t="s">
        <v>111</v>
      </c>
      <c r="F320" s="300">
        <v>74.768</v>
      </c>
      <c r="G320" s="40"/>
      <c r="H320" s="46"/>
    </row>
    <row r="321" spans="1:8" s="2" customFormat="1" ht="16.8" customHeight="1">
      <c r="A321" s="40"/>
      <c r="B321" s="46"/>
      <c r="C321" s="295" t="s">
        <v>49</v>
      </c>
      <c r="D321" s="296" t="s">
        <v>120</v>
      </c>
      <c r="E321" s="297" t="s">
        <v>111</v>
      </c>
      <c r="F321" s="298">
        <v>113.556</v>
      </c>
      <c r="G321" s="40"/>
      <c r="H321" s="46"/>
    </row>
    <row r="322" spans="1:8" s="2" customFormat="1" ht="16.8" customHeight="1">
      <c r="A322" s="40"/>
      <c r="B322" s="46"/>
      <c r="C322" s="299" t="s">
        <v>19</v>
      </c>
      <c r="D322" s="299" t="s">
        <v>734</v>
      </c>
      <c r="E322" s="19" t="s">
        <v>19</v>
      </c>
      <c r="F322" s="300">
        <v>117.811</v>
      </c>
      <c r="G322" s="40"/>
      <c r="H322" s="46"/>
    </row>
    <row r="323" spans="1:8" s="2" customFormat="1" ht="16.8" customHeight="1">
      <c r="A323" s="40"/>
      <c r="B323" s="46"/>
      <c r="C323" s="299" t="s">
        <v>19</v>
      </c>
      <c r="D323" s="299" t="s">
        <v>243</v>
      </c>
      <c r="E323" s="19" t="s">
        <v>19</v>
      </c>
      <c r="F323" s="300">
        <v>0</v>
      </c>
      <c r="G323" s="40"/>
      <c r="H323" s="46"/>
    </row>
    <row r="324" spans="1:8" s="2" customFormat="1" ht="16.8" customHeight="1">
      <c r="A324" s="40"/>
      <c r="B324" s="46"/>
      <c r="C324" s="299" t="s">
        <v>19</v>
      </c>
      <c r="D324" s="299" t="s">
        <v>735</v>
      </c>
      <c r="E324" s="19" t="s">
        <v>19</v>
      </c>
      <c r="F324" s="300">
        <v>15.34</v>
      </c>
      <c r="G324" s="40"/>
      <c r="H324" s="46"/>
    </row>
    <row r="325" spans="1:8" s="2" customFormat="1" ht="16.8" customHeight="1">
      <c r="A325" s="40"/>
      <c r="B325" s="46"/>
      <c r="C325" s="299" t="s">
        <v>19</v>
      </c>
      <c r="D325" s="299" t="s">
        <v>609</v>
      </c>
      <c r="E325" s="19" t="s">
        <v>19</v>
      </c>
      <c r="F325" s="300">
        <v>4.375</v>
      </c>
      <c r="G325" s="40"/>
      <c r="H325" s="46"/>
    </row>
    <row r="326" spans="1:8" s="2" customFormat="1" ht="16.8" customHeight="1">
      <c r="A326" s="40"/>
      <c r="B326" s="46"/>
      <c r="C326" s="299" t="s">
        <v>19</v>
      </c>
      <c r="D326" s="299" t="s">
        <v>246</v>
      </c>
      <c r="E326" s="19" t="s">
        <v>19</v>
      </c>
      <c r="F326" s="300">
        <v>0</v>
      </c>
      <c r="G326" s="40"/>
      <c r="H326" s="46"/>
    </row>
    <row r="327" spans="1:8" s="2" customFormat="1" ht="16.8" customHeight="1">
      <c r="A327" s="40"/>
      <c r="B327" s="46"/>
      <c r="C327" s="299" t="s">
        <v>19</v>
      </c>
      <c r="D327" s="299" t="s">
        <v>736</v>
      </c>
      <c r="E327" s="19" t="s">
        <v>19</v>
      </c>
      <c r="F327" s="300">
        <v>-23.97</v>
      </c>
      <c r="G327" s="40"/>
      <c r="H327" s="46"/>
    </row>
    <row r="328" spans="1:8" s="2" customFormat="1" ht="16.8" customHeight="1">
      <c r="A328" s="40"/>
      <c r="B328" s="46"/>
      <c r="C328" s="299" t="s">
        <v>49</v>
      </c>
      <c r="D328" s="299" t="s">
        <v>248</v>
      </c>
      <c r="E328" s="19" t="s">
        <v>19</v>
      </c>
      <c r="F328" s="300">
        <v>113.556</v>
      </c>
      <c r="G328" s="40"/>
      <c r="H328" s="46"/>
    </row>
    <row r="329" spans="1:8" s="2" customFormat="1" ht="16.8" customHeight="1">
      <c r="A329" s="40"/>
      <c r="B329" s="46"/>
      <c r="C329" s="301" t="s">
        <v>956</v>
      </c>
      <c r="D329" s="40"/>
      <c r="E329" s="40"/>
      <c r="F329" s="40"/>
      <c r="G329" s="40"/>
      <c r="H329" s="46"/>
    </row>
    <row r="330" spans="1:8" s="2" customFormat="1" ht="16.8" customHeight="1">
      <c r="A330" s="40"/>
      <c r="B330" s="46"/>
      <c r="C330" s="299" t="s">
        <v>238</v>
      </c>
      <c r="D330" s="299" t="s">
        <v>963</v>
      </c>
      <c r="E330" s="19" t="s">
        <v>111</v>
      </c>
      <c r="F330" s="300">
        <v>45.422</v>
      </c>
      <c r="G330" s="40"/>
      <c r="H330" s="46"/>
    </row>
    <row r="331" spans="1:8" s="2" customFormat="1" ht="16.8" customHeight="1">
      <c r="A331" s="40"/>
      <c r="B331" s="46"/>
      <c r="C331" s="299" t="s">
        <v>226</v>
      </c>
      <c r="D331" s="299" t="s">
        <v>964</v>
      </c>
      <c r="E331" s="19" t="s">
        <v>111</v>
      </c>
      <c r="F331" s="300">
        <v>6.813</v>
      </c>
      <c r="G331" s="40"/>
      <c r="H331" s="46"/>
    </row>
    <row r="332" spans="1:8" s="2" customFormat="1" ht="16.8" customHeight="1">
      <c r="A332" s="40"/>
      <c r="B332" s="46"/>
      <c r="C332" s="299" t="s">
        <v>232</v>
      </c>
      <c r="D332" s="299" t="s">
        <v>965</v>
      </c>
      <c r="E332" s="19" t="s">
        <v>111</v>
      </c>
      <c r="F332" s="300">
        <v>34.067</v>
      </c>
      <c r="G332" s="40"/>
      <c r="H332" s="46"/>
    </row>
    <row r="333" spans="1:8" s="2" customFormat="1" ht="16.8" customHeight="1">
      <c r="A333" s="40"/>
      <c r="B333" s="46"/>
      <c r="C333" s="299" t="s">
        <v>250</v>
      </c>
      <c r="D333" s="299" t="s">
        <v>966</v>
      </c>
      <c r="E333" s="19" t="s">
        <v>111</v>
      </c>
      <c r="F333" s="300">
        <v>34.067</v>
      </c>
      <c r="G333" s="40"/>
      <c r="H333" s="46"/>
    </row>
    <row r="334" spans="1:8" s="2" customFormat="1" ht="16.8" customHeight="1">
      <c r="A334" s="40"/>
      <c r="B334" s="46"/>
      <c r="C334" s="299" t="s">
        <v>274</v>
      </c>
      <c r="D334" s="299" t="s">
        <v>967</v>
      </c>
      <c r="E334" s="19" t="s">
        <v>111</v>
      </c>
      <c r="F334" s="300">
        <v>79.489</v>
      </c>
      <c r="G334" s="40"/>
      <c r="H334" s="46"/>
    </row>
    <row r="335" spans="1:8" s="2" customFormat="1" ht="16.8" customHeight="1">
      <c r="A335" s="40"/>
      <c r="B335" s="46"/>
      <c r="C335" s="299" t="s">
        <v>280</v>
      </c>
      <c r="D335" s="299" t="s">
        <v>968</v>
      </c>
      <c r="E335" s="19" t="s">
        <v>111</v>
      </c>
      <c r="F335" s="300">
        <v>238.467</v>
      </c>
      <c r="G335" s="40"/>
      <c r="H335" s="46"/>
    </row>
    <row r="336" spans="1:8" s="2" customFormat="1" ht="16.8" customHeight="1">
      <c r="A336" s="40"/>
      <c r="B336" s="46"/>
      <c r="C336" s="299" t="s">
        <v>285</v>
      </c>
      <c r="D336" s="299" t="s">
        <v>969</v>
      </c>
      <c r="E336" s="19" t="s">
        <v>111</v>
      </c>
      <c r="F336" s="300">
        <v>34.067</v>
      </c>
      <c r="G336" s="40"/>
      <c r="H336" s="46"/>
    </row>
    <row r="337" spans="1:8" s="2" customFormat="1" ht="16.8" customHeight="1">
      <c r="A337" s="40"/>
      <c r="B337" s="46"/>
      <c r="C337" s="299" t="s">
        <v>290</v>
      </c>
      <c r="D337" s="299" t="s">
        <v>970</v>
      </c>
      <c r="E337" s="19" t="s">
        <v>111</v>
      </c>
      <c r="F337" s="300">
        <v>102.201</v>
      </c>
      <c r="G337" s="40"/>
      <c r="H337" s="46"/>
    </row>
    <row r="338" spans="1:8" s="2" customFormat="1" ht="16.8" customHeight="1">
      <c r="A338" s="40"/>
      <c r="B338" s="46"/>
      <c r="C338" s="299" t="s">
        <v>309</v>
      </c>
      <c r="D338" s="299" t="s">
        <v>971</v>
      </c>
      <c r="E338" s="19" t="s">
        <v>311</v>
      </c>
      <c r="F338" s="300">
        <v>227.112</v>
      </c>
      <c r="G338" s="40"/>
      <c r="H338" s="46"/>
    </row>
    <row r="339" spans="1:8" s="2" customFormat="1" ht="16.8" customHeight="1">
      <c r="A339" s="40"/>
      <c r="B339" s="46"/>
      <c r="C339" s="299" t="s">
        <v>316</v>
      </c>
      <c r="D339" s="299" t="s">
        <v>961</v>
      </c>
      <c r="E339" s="19" t="s">
        <v>111</v>
      </c>
      <c r="F339" s="300">
        <v>74.768</v>
      </c>
      <c r="G339" s="40"/>
      <c r="H339" s="46"/>
    </row>
    <row r="340" spans="1:8" s="2" customFormat="1" ht="16.8" customHeight="1">
      <c r="A340" s="40"/>
      <c r="B340" s="46"/>
      <c r="C340" s="295" t="s">
        <v>122</v>
      </c>
      <c r="D340" s="296" t="s">
        <v>123</v>
      </c>
      <c r="E340" s="297" t="s">
        <v>111</v>
      </c>
      <c r="F340" s="298">
        <v>74.768</v>
      </c>
      <c r="G340" s="40"/>
      <c r="H340" s="46"/>
    </row>
    <row r="341" spans="1:8" s="2" customFormat="1" ht="16.8" customHeight="1">
      <c r="A341" s="40"/>
      <c r="B341" s="46"/>
      <c r="C341" s="299" t="s">
        <v>19</v>
      </c>
      <c r="D341" s="299" t="s">
        <v>123</v>
      </c>
      <c r="E341" s="19" t="s">
        <v>19</v>
      </c>
      <c r="F341" s="300">
        <v>0</v>
      </c>
      <c r="G341" s="40"/>
      <c r="H341" s="46"/>
    </row>
    <row r="342" spans="1:8" s="2" customFormat="1" ht="16.8" customHeight="1">
      <c r="A342" s="40"/>
      <c r="B342" s="46"/>
      <c r="C342" s="299" t="s">
        <v>122</v>
      </c>
      <c r="D342" s="299" t="s">
        <v>320</v>
      </c>
      <c r="E342" s="19" t="s">
        <v>19</v>
      </c>
      <c r="F342" s="300">
        <v>74.768</v>
      </c>
      <c r="G342" s="40"/>
      <c r="H342" s="46"/>
    </row>
    <row r="343" spans="1:8" s="2" customFormat="1" ht="16.8" customHeight="1">
      <c r="A343" s="40"/>
      <c r="B343" s="46"/>
      <c r="C343" s="301" t="s">
        <v>956</v>
      </c>
      <c r="D343" s="40"/>
      <c r="E343" s="40"/>
      <c r="F343" s="40"/>
      <c r="G343" s="40"/>
      <c r="H343" s="46"/>
    </row>
    <row r="344" spans="1:8" s="2" customFormat="1" ht="16.8" customHeight="1">
      <c r="A344" s="40"/>
      <c r="B344" s="46"/>
      <c r="C344" s="299" t="s">
        <v>316</v>
      </c>
      <c r="D344" s="299" t="s">
        <v>961</v>
      </c>
      <c r="E344" s="19" t="s">
        <v>111</v>
      </c>
      <c r="F344" s="300">
        <v>74.768</v>
      </c>
      <c r="G344" s="40"/>
      <c r="H344" s="46"/>
    </row>
    <row r="345" spans="1:8" s="2" customFormat="1" ht="16.8" customHeight="1">
      <c r="A345" s="40"/>
      <c r="B345" s="46"/>
      <c r="C345" s="299" t="s">
        <v>323</v>
      </c>
      <c r="D345" s="299" t="s">
        <v>324</v>
      </c>
      <c r="E345" s="19" t="s">
        <v>311</v>
      </c>
      <c r="F345" s="300">
        <v>134.582</v>
      </c>
      <c r="G345" s="40"/>
      <c r="H345" s="46"/>
    </row>
    <row r="346" spans="1:8" s="2" customFormat="1" ht="26.4" customHeight="1">
      <c r="A346" s="40"/>
      <c r="B346" s="46"/>
      <c r="C346" s="294" t="s">
        <v>978</v>
      </c>
      <c r="D346" s="294" t="s">
        <v>85</v>
      </c>
      <c r="E346" s="40"/>
      <c r="F346" s="40"/>
      <c r="G346" s="40"/>
      <c r="H346" s="46"/>
    </row>
    <row r="347" spans="1:8" s="2" customFormat="1" ht="16.8" customHeight="1">
      <c r="A347" s="40"/>
      <c r="B347" s="46"/>
      <c r="C347" s="295" t="s">
        <v>109</v>
      </c>
      <c r="D347" s="296" t="s">
        <v>110</v>
      </c>
      <c r="E347" s="297" t="s">
        <v>111</v>
      </c>
      <c r="F347" s="298">
        <v>0.495</v>
      </c>
      <c r="G347" s="40"/>
      <c r="H347" s="46"/>
    </row>
    <row r="348" spans="1:8" s="2" customFormat="1" ht="16.8" customHeight="1">
      <c r="A348" s="40"/>
      <c r="B348" s="46"/>
      <c r="C348" s="299" t="s">
        <v>19</v>
      </c>
      <c r="D348" s="299" t="s">
        <v>770</v>
      </c>
      <c r="E348" s="19" t="s">
        <v>19</v>
      </c>
      <c r="F348" s="300">
        <v>0.495</v>
      </c>
      <c r="G348" s="40"/>
      <c r="H348" s="46"/>
    </row>
    <row r="349" spans="1:8" s="2" customFormat="1" ht="16.8" customHeight="1">
      <c r="A349" s="40"/>
      <c r="B349" s="46"/>
      <c r="C349" s="299" t="s">
        <v>109</v>
      </c>
      <c r="D349" s="299" t="s">
        <v>170</v>
      </c>
      <c r="E349" s="19" t="s">
        <v>19</v>
      </c>
      <c r="F349" s="300">
        <v>0.495</v>
      </c>
      <c r="G349" s="40"/>
      <c r="H349" s="46"/>
    </row>
    <row r="350" spans="1:8" s="2" customFormat="1" ht="16.8" customHeight="1">
      <c r="A350" s="40"/>
      <c r="B350" s="46"/>
      <c r="C350" s="301" t="s">
        <v>956</v>
      </c>
      <c r="D350" s="40"/>
      <c r="E350" s="40"/>
      <c r="F350" s="40"/>
      <c r="G350" s="40"/>
      <c r="H350" s="46"/>
    </row>
    <row r="351" spans="1:8" s="2" customFormat="1" ht="16.8" customHeight="1">
      <c r="A351" s="40"/>
      <c r="B351" s="46"/>
      <c r="C351" s="299" t="s">
        <v>349</v>
      </c>
      <c r="D351" s="299" t="s">
        <v>957</v>
      </c>
      <c r="E351" s="19" t="s">
        <v>111</v>
      </c>
      <c r="F351" s="300">
        <v>0.495</v>
      </c>
      <c r="G351" s="40"/>
      <c r="H351" s="46"/>
    </row>
    <row r="352" spans="1:8" s="2" customFormat="1" ht="16.8" customHeight="1">
      <c r="A352" s="40"/>
      <c r="B352" s="46"/>
      <c r="C352" s="299" t="s">
        <v>267</v>
      </c>
      <c r="D352" s="299" t="s">
        <v>958</v>
      </c>
      <c r="E352" s="19" t="s">
        <v>111</v>
      </c>
      <c r="F352" s="300">
        <v>2.013</v>
      </c>
      <c r="G352" s="40"/>
      <c r="H352" s="46"/>
    </row>
    <row r="353" spans="1:8" s="2" customFormat="1" ht="16.8" customHeight="1">
      <c r="A353" s="40"/>
      <c r="B353" s="46"/>
      <c r="C353" s="299" t="s">
        <v>296</v>
      </c>
      <c r="D353" s="299" t="s">
        <v>959</v>
      </c>
      <c r="E353" s="19" t="s">
        <v>111</v>
      </c>
      <c r="F353" s="300">
        <v>2.013</v>
      </c>
      <c r="G353" s="40"/>
      <c r="H353" s="46"/>
    </row>
    <row r="354" spans="1:8" s="2" customFormat="1" ht="16.8" customHeight="1">
      <c r="A354" s="40"/>
      <c r="B354" s="46"/>
      <c r="C354" s="299" t="s">
        <v>302</v>
      </c>
      <c r="D354" s="299" t="s">
        <v>960</v>
      </c>
      <c r="E354" s="19" t="s">
        <v>111</v>
      </c>
      <c r="F354" s="300">
        <v>2.013</v>
      </c>
      <c r="G354" s="40"/>
      <c r="H354" s="46"/>
    </row>
    <row r="355" spans="1:8" s="2" customFormat="1" ht="16.8" customHeight="1">
      <c r="A355" s="40"/>
      <c r="B355" s="46"/>
      <c r="C355" s="299" t="s">
        <v>316</v>
      </c>
      <c r="D355" s="299" t="s">
        <v>961</v>
      </c>
      <c r="E355" s="19" t="s">
        <v>111</v>
      </c>
      <c r="F355" s="300">
        <v>5.434</v>
      </c>
      <c r="G355" s="40"/>
      <c r="H355" s="46"/>
    </row>
    <row r="356" spans="1:8" s="2" customFormat="1" ht="16.8" customHeight="1">
      <c r="A356" s="40"/>
      <c r="B356" s="46"/>
      <c r="C356" s="295" t="s">
        <v>117</v>
      </c>
      <c r="D356" s="296" t="s">
        <v>494</v>
      </c>
      <c r="E356" s="297" t="s">
        <v>111</v>
      </c>
      <c r="F356" s="298">
        <v>1.518</v>
      </c>
      <c r="G356" s="40"/>
      <c r="H356" s="46"/>
    </row>
    <row r="357" spans="1:8" s="2" customFormat="1" ht="16.8" customHeight="1">
      <c r="A357" s="40"/>
      <c r="B357" s="46"/>
      <c r="C357" s="299" t="s">
        <v>19</v>
      </c>
      <c r="D357" s="299" t="s">
        <v>769</v>
      </c>
      <c r="E357" s="19" t="s">
        <v>19</v>
      </c>
      <c r="F357" s="300">
        <v>1.518</v>
      </c>
      <c r="G357" s="40"/>
      <c r="H357" s="46"/>
    </row>
    <row r="358" spans="1:8" s="2" customFormat="1" ht="16.8" customHeight="1">
      <c r="A358" s="40"/>
      <c r="B358" s="46"/>
      <c r="C358" s="299" t="s">
        <v>117</v>
      </c>
      <c r="D358" s="299" t="s">
        <v>170</v>
      </c>
      <c r="E358" s="19" t="s">
        <v>19</v>
      </c>
      <c r="F358" s="300">
        <v>1.518</v>
      </c>
      <c r="G358" s="40"/>
      <c r="H358" s="46"/>
    </row>
    <row r="359" spans="1:8" s="2" customFormat="1" ht="16.8" customHeight="1">
      <c r="A359" s="40"/>
      <c r="B359" s="46"/>
      <c r="C359" s="301" t="s">
        <v>956</v>
      </c>
      <c r="D359" s="40"/>
      <c r="E359" s="40"/>
      <c r="F359" s="40"/>
      <c r="G359" s="40"/>
      <c r="H359" s="46"/>
    </row>
    <row r="360" spans="1:8" s="2" customFormat="1" ht="16.8" customHeight="1">
      <c r="A360" s="40"/>
      <c r="B360" s="46"/>
      <c r="C360" s="299" t="s">
        <v>329</v>
      </c>
      <c r="D360" s="299" t="s">
        <v>962</v>
      </c>
      <c r="E360" s="19" t="s">
        <v>111</v>
      </c>
      <c r="F360" s="300">
        <v>1.518</v>
      </c>
      <c r="G360" s="40"/>
      <c r="H360" s="46"/>
    </row>
    <row r="361" spans="1:8" s="2" customFormat="1" ht="16.8" customHeight="1">
      <c r="A361" s="40"/>
      <c r="B361" s="46"/>
      <c r="C361" s="299" t="s">
        <v>267</v>
      </c>
      <c r="D361" s="299" t="s">
        <v>958</v>
      </c>
      <c r="E361" s="19" t="s">
        <v>111</v>
      </c>
      <c r="F361" s="300">
        <v>2.013</v>
      </c>
      <c r="G361" s="40"/>
      <c r="H361" s="46"/>
    </row>
    <row r="362" spans="1:8" s="2" customFormat="1" ht="16.8" customHeight="1">
      <c r="A362" s="40"/>
      <c r="B362" s="46"/>
      <c r="C362" s="299" t="s">
        <v>296</v>
      </c>
      <c r="D362" s="299" t="s">
        <v>959</v>
      </c>
      <c r="E362" s="19" t="s">
        <v>111</v>
      </c>
      <c r="F362" s="300">
        <v>2.013</v>
      </c>
      <c r="G362" s="40"/>
      <c r="H362" s="46"/>
    </row>
    <row r="363" spans="1:8" s="2" customFormat="1" ht="16.8" customHeight="1">
      <c r="A363" s="40"/>
      <c r="B363" s="46"/>
      <c r="C363" s="299" t="s">
        <v>302</v>
      </c>
      <c r="D363" s="299" t="s">
        <v>960</v>
      </c>
      <c r="E363" s="19" t="s">
        <v>111</v>
      </c>
      <c r="F363" s="300">
        <v>2.013</v>
      </c>
      <c r="G363" s="40"/>
      <c r="H363" s="46"/>
    </row>
    <row r="364" spans="1:8" s="2" customFormat="1" ht="16.8" customHeight="1">
      <c r="A364" s="40"/>
      <c r="B364" s="46"/>
      <c r="C364" s="299" t="s">
        <v>316</v>
      </c>
      <c r="D364" s="299" t="s">
        <v>961</v>
      </c>
      <c r="E364" s="19" t="s">
        <v>111</v>
      </c>
      <c r="F364" s="300">
        <v>5.434</v>
      </c>
      <c r="G364" s="40"/>
      <c r="H364" s="46"/>
    </row>
    <row r="365" spans="1:8" s="2" customFormat="1" ht="16.8" customHeight="1">
      <c r="A365" s="40"/>
      <c r="B365" s="46"/>
      <c r="C365" s="299" t="s">
        <v>336</v>
      </c>
      <c r="D365" s="299" t="s">
        <v>337</v>
      </c>
      <c r="E365" s="19" t="s">
        <v>311</v>
      </c>
      <c r="F365" s="300">
        <v>2.732</v>
      </c>
      <c r="G365" s="40"/>
      <c r="H365" s="46"/>
    </row>
    <row r="366" spans="1:8" s="2" customFormat="1" ht="16.8" customHeight="1">
      <c r="A366" s="40"/>
      <c r="B366" s="46"/>
      <c r="C366" s="295" t="s">
        <v>49</v>
      </c>
      <c r="D366" s="296" t="s">
        <v>120</v>
      </c>
      <c r="E366" s="297" t="s">
        <v>111</v>
      </c>
      <c r="F366" s="298">
        <v>7.447</v>
      </c>
      <c r="G366" s="40"/>
      <c r="H366" s="46"/>
    </row>
    <row r="367" spans="1:8" s="2" customFormat="1" ht="16.8" customHeight="1">
      <c r="A367" s="40"/>
      <c r="B367" s="46"/>
      <c r="C367" s="299" t="s">
        <v>19</v>
      </c>
      <c r="D367" s="299" t="s">
        <v>762</v>
      </c>
      <c r="E367" s="19" t="s">
        <v>19</v>
      </c>
      <c r="F367" s="300">
        <v>7.788</v>
      </c>
      <c r="G367" s="40"/>
      <c r="H367" s="46"/>
    </row>
    <row r="368" spans="1:8" s="2" customFormat="1" ht="16.8" customHeight="1">
      <c r="A368" s="40"/>
      <c r="B368" s="46"/>
      <c r="C368" s="299" t="s">
        <v>19</v>
      </c>
      <c r="D368" s="299" t="s">
        <v>246</v>
      </c>
      <c r="E368" s="19" t="s">
        <v>19</v>
      </c>
      <c r="F368" s="300">
        <v>0</v>
      </c>
      <c r="G368" s="40"/>
      <c r="H368" s="46"/>
    </row>
    <row r="369" spans="1:8" s="2" customFormat="1" ht="16.8" customHeight="1">
      <c r="A369" s="40"/>
      <c r="B369" s="46"/>
      <c r="C369" s="299" t="s">
        <v>19</v>
      </c>
      <c r="D369" s="299" t="s">
        <v>763</v>
      </c>
      <c r="E369" s="19" t="s">
        <v>19</v>
      </c>
      <c r="F369" s="300">
        <v>-0.341</v>
      </c>
      <c r="G369" s="40"/>
      <c r="H369" s="46"/>
    </row>
    <row r="370" spans="1:8" s="2" customFormat="1" ht="16.8" customHeight="1">
      <c r="A370" s="40"/>
      <c r="B370" s="46"/>
      <c r="C370" s="299" t="s">
        <v>49</v>
      </c>
      <c r="D370" s="299" t="s">
        <v>248</v>
      </c>
      <c r="E370" s="19" t="s">
        <v>19</v>
      </c>
      <c r="F370" s="300">
        <v>7.447</v>
      </c>
      <c r="G370" s="40"/>
      <c r="H370" s="46"/>
    </row>
    <row r="371" spans="1:8" s="2" customFormat="1" ht="16.8" customHeight="1">
      <c r="A371" s="40"/>
      <c r="B371" s="46"/>
      <c r="C371" s="301" t="s">
        <v>956</v>
      </c>
      <c r="D371" s="40"/>
      <c r="E371" s="40"/>
      <c r="F371" s="40"/>
      <c r="G371" s="40"/>
      <c r="H371" s="46"/>
    </row>
    <row r="372" spans="1:8" s="2" customFormat="1" ht="16.8" customHeight="1">
      <c r="A372" s="40"/>
      <c r="B372" s="46"/>
      <c r="C372" s="299" t="s">
        <v>238</v>
      </c>
      <c r="D372" s="299" t="s">
        <v>963</v>
      </c>
      <c r="E372" s="19" t="s">
        <v>111</v>
      </c>
      <c r="F372" s="300">
        <v>2.979</v>
      </c>
      <c r="G372" s="40"/>
      <c r="H372" s="46"/>
    </row>
    <row r="373" spans="1:8" s="2" customFormat="1" ht="16.8" customHeight="1">
      <c r="A373" s="40"/>
      <c r="B373" s="46"/>
      <c r="C373" s="299" t="s">
        <v>226</v>
      </c>
      <c r="D373" s="299" t="s">
        <v>964</v>
      </c>
      <c r="E373" s="19" t="s">
        <v>111</v>
      </c>
      <c r="F373" s="300">
        <v>0.447</v>
      </c>
      <c r="G373" s="40"/>
      <c r="H373" s="46"/>
    </row>
    <row r="374" spans="1:8" s="2" customFormat="1" ht="16.8" customHeight="1">
      <c r="A374" s="40"/>
      <c r="B374" s="46"/>
      <c r="C374" s="299" t="s">
        <v>232</v>
      </c>
      <c r="D374" s="299" t="s">
        <v>965</v>
      </c>
      <c r="E374" s="19" t="s">
        <v>111</v>
      </c>
      <c r="F374" s="300">
        <v>2.234</v>
      </c>
      <c r="G374" s="40"/>
      <c r="H374" s="46"/>
    </row>
    <row r="375" spans="1:8" s="2" customFormat="1" ht="16.8" customHeight="1">
      <c r="A375" s="40"/>
      <c r="B375" s="46"/>
      <c r="C375" s="299" t="s">
        <v>250</v>
      </c>
      <c r="D375" s="299" t="s">
        <v>966</v>
      </c>
      <c r="E375" s="19" t="s">
        <v>111</v>
      </c>
      <c r="F375" s="300">
        <v>2.234</v>
      </c>
      <c r="G375" s="40"/>
      <c r="H375" s="46"/>
    </row>
    <row r="376" spans="1:8" s="2" customFormat="1" ht="16.8" customHeight="1">
      <c r="A376" s="40"/>
      <c r="B376" s="46"/>
      <c r="C376" s="299" t="s">
        <v>274</v>
      </c>
      <c r="D376" s="299" t="s">
        <v>967</v>
      </c>
      <c r="E376" s="19" t="s">
        <v>111</v>
      </c>
      <c r="F376" s="300">
        <v>5.213</v>
      </c>
      <c r="G376" s="40"/>
      <c r="H376" s="46"/>
    </row>
    <row r="377" spans="1:8" s="2" customFormat="1" ht="16.8" customHeight="1">
      <c r="A377" s="40"/>
      <c r="B377" s="46"/>
      <c r="C377" s="299" t="s">
        <v>280</v>
      </c>
      <c r="D377" s="299" t="s">
        <v>968</v>
      </c>
      <c r="E377" s="19" t="s">
        <v>111</v>
      </c>
      <c r="F377" s="300">
        <v>15.639</v>
      </c>
      <c r="G377" s="40"/>
      <c r="H377" s="46"/>
    </row>
    <row r="378" spans="1:8" s="2" customFormat="1" ht="16.8" customHeight="1">
      <c r="A378" s="40"/>
      <c r="B378" s="46"/>
      <c r="C378" s="299" t="s">
        <v>285</v>
      </c>
      <c r="D378" s="299" t="s">
        <v>969</v>
      </c>
      <c r="E378" s="19" t="s">
        <v>111</v>
      </c>
      <c r="F378" s="300">
        <v>2.234</v>
      </c>
      <c r="G378" s="40"/>
      <c r="H378" s="46"/>
    </row>
    <row r="379" spans="1:8" s="2" customFormat="1" ht="16.8" customHeight="1">
      <c r="A379" s="40"/>
      <c r="B379" s="46"/>
      <c r="C379" s="299" t="s">
        <v>290</v>
      </c>
      <c r="D379" s="299" t="s">
        <v>970</v>
      </c>
      <c r="E379" s="19" t="s">
        <v>111</v>
      </c>
      <c r="F379" s="300">
        <v>6.702</v>
      </c>
      <c r="G379" s="40"/>
      <c r="H379" s="46"/>
    </row>
    <row r="380" spans="1:8" s="2" customFormat="1" ht="16.8" customHeight="1">
      <c r="A380" s="40"/>
      <c r="B380" s="46"/>
      <c r="C380" s="299" t="s">
        <v>309</v>
      </c>
      <c r="D380" s="299" t="s">
        <v>971</v>
      </c>
      <c r="E380" s="19" t="s">
        <v>311</v>
      </c>
      <c r="F380" s="300">
        <v>14.894</v>
      </c>
      <c r="G380" s="40"/>
      <c r="H380" s="46"/>
    </row>
    <row r="381" spans="1:8" s="2" customFormat="1" ht="16.8" customHeight="1">
      <c r="A381" s="40"/>
      <c r="B381" s="46"/>
      <c r="C381" s="299" t="s">
        <v>316</v>
      </c>
      <c r="D381" s="299" t="s">
        <v>961</v>
      </c>
      <c r="E381" s="19" t="s">
        <v>111</v>
      </c>
      <c r="F381" s="300">
        <v>5.434</v>
      </c>
      <c r="G381" s="40"/>
      <c r="H381" s="46"/>
    </row>
    <row r="382" spans="1:8" s="2" customFormat="1" ht="16.8" customHeight="1">
      <c r="A382" s="40"/>
      <c r="B382" s="46"/>
      <c r="C382" s="295" t="s">
        <v>122</v>
      </c>
      <c r="D382" s="296" t="s">
        <v>123</v>
      </c>
      <c r="E382" s="297" t="s">
        <v>111</v>
      </c>
      <c r="F382" s="298">
        <v>5.434</v>
      </c>
      <c r="G382" s="40"/>
      <c r="H382" s="46"/>
    </row>
    <row r="383" spans="1:8" s="2" customFormat="1" ht="16.8" customHeight="1">
      <c r="A383" s="40"/>
      <c r="B383" s="46"/>
      <c r="C383" s="299" t="s">
        <v>19</v>
      </c>
      <c r="D383" s="299" t="s">
        <v>123</v>
      </c>
      <c r="E383" s="19" t="s">
        <v>19</v>
      </c>
      <c r="F383" s="300">
        <v>0</v>
      </c>
      <c r="G383" s="40"/>
      <c r="H383" s="46"/>
    </row>
    <row r="384" spans="1:8" s="2" customFormat="1" ht="16.8" customHeight="1">
      <c r="A384" s="40"/>
      <c r="B384" s="46"/>
      <c r="C384" s="299" t="s">
        <v>122</v>
      </c>
      <c r="D384" s="299" t="s">
        <v>320</v>
      </c>
      <c r="E384" s="19" t="s">
        <v>19</v>
      </c>
      <c r="F384" s="300">
        <v>5.434</v>
      </c>
      <c r="G384" s="40"/>
      <c r="H384" s="46"/>
    </row>
    <row r="385" spans="1:8" s="2" customFormat="1" ht="16.8" customHeight="1">
      <c r="A385" s="40"/>
      <c r="B385" s="46"/>
      <c r="C385" s="301" t="s">
        <v>956</v>
      </c>
      <c r="D385" s="40"/>
      <c r="E385" s="40"/>
      <c r="F385" s="40"/>
      <c r="G385" s="40"/>
      <c r="H385" s="46"/>
    </row>
    <row r="386" spans="1:8" s="2" customFormat="1" ht="16.8" customHeight="1">
      <c r="A386" s="40"/>
      <c r="B386" s="46"/>
      <c r="C386" s="299" t="s">
        <v>316</v>
      </c>
      <c r="D386" s="299" t="s">
        <v>961</v>
      </c>
      <c r="E386" s="19" t="s">
        <v>111</v>
      </c>
      <c r="F386" s="300">
        <v>5.434</v>
      </c>
      <c r="G386" s="40"/>
      <c r="H386" s="46"/>
    </row>
    <row r="387" spans="1:8" s="2" customFormat="1" ht="16.8" customHeight="1">
      <c r="A387" s="40"/>
      <c r="B387" s="46"/>
      <c r="C387" s="299" t="s">
        <v>323</v>
      </c>
      <c r="D387" s="299" t="s">
        <v>324</v>
      </c>
      <c r="E387" s="19" t="s">
        <v>311</v>
      </c>
      <c r="F387" s="300">
        <v>9.781</v>
      </c>
      <c r="G387" s="40"/>
      <c r="H387" s="46"/>
    </row>
    <row r="388" spans="1:8" s="2" customFormat="1" ht="7.4" customHeight="1">
      <c r="A388" s="40"/>
      <c r="B388" s="159"/>
      <c r="C388" s="160"/>
      <c r="D388" s="160"/>
      <c r="E388" s="160"/>
      <c r="F388" s="160"/>
      <c r="G388" s="160"/>
      <c r="H388" s="46"/>
    </row>
    <row r="389" spans="1:8" s="2" customFormat="1" ht="12">
      <c r="A389" s="40"/>
      <c r="B389" s="40"/>
      <c r="C389" s="40"/>
      <c r="D389" s="40"/>
      <c r="E389" s="40"/>
      <c r="F389" s="40"/>
      <c r="G389" s="40"/>
      <c r="H389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02" customWidth="1"/>
    <col min="2" max="2" width="1.7109375" style="302" customWidth="1"/>
    <col min="3" max="4" width="5.00390625" style="302" customWidth="1"/>
    <col min="5" max="5" width="11.7109375" style="302" customWidth="1"/>
    <col min="6" max="6" width="9.140625" style="302" customWidth="1"/>
    <col min="7" max="7" width="5.00390625" style="302" customWidth="1"/>
    <col min="8" max="8" width="77.8515625" style="302" customWidth="1"/>
    <col min="9" max="10" width="20.00390625" style="302" customWidth="1"/>
    <col min="11" max="11" width="1.7109375" style="302" customWidth="1"/>
  </cols>
  <sheetData>
    <row r="1" s="1" customFormat="1" ht="37.5" customHeight="1"/>
    <row r="2" spans="2:11" s="1" customFormat="1" ht="7.5" customHeight="1">
      <c r="B2" s="303"/>
      <c r="C2" s="304"/>
      <c r="D2" s="304"/>
      <c r="E2" s="304"/>
      <c r="F2" s="304"/>
      <c r="G2" s="304"/>
      <c r="H2" s="304"/>
      <c r="I2" s="304"/>
      <c r="J2" s="304"/>
      <c r="K2" s="305"/>
    </row>
    <row r="3" spans="2:11" s="17" customFormat="1" ht="45" customHeight="1">
      <c r="B3" s="306"/>
      <c r="C3" s="307" t="s">
        <v>979</v>
      </c>
      <c r="D3" s="307"/>
      <c r="E3" s="307"/>
      <c r="F3" s="307"/>
      <c r="G3" s="307"/>
      <c r="H3" s="307"/>
      <c r="I3" s="307"/>
      <c r="J3" s="307"/>
      <c r="K3" s="308"/>
    </row>
    <row r="4" spans="2:11" s="1" customFormat="1" ht="25.5" customHeight="1">
      <c r="B4" s="309"/>
      <c r="C4" s="310" t="s">
        <v>980</v>
      </c>
      <c r="D4" s="310"/>
      <c r="E4" s="310"/>
      <c r="F4" s="310"/>
      <c r="G4" s="310"/>
      <c r="H4" s="310"/>
      <c r="I4" s="310"/>
      <c r="J4" s="310"/>
      <c r="K4" s="311"/>
    </row>
    <row r="5" spans="2:11" s="1" customFormat="1" ht="5.25" customHeight="1">
      <c r="B5" s="309"/>
      <c r="C5" s="312"/>
      <c r="D5" s="312"/>
      <c r="E5" s="312"/>
      <c r="F5" s="312"/>
      <c r="G5" s="312"/>
      <c r="H5" s="312"/>
      <c r="I5" s="312"/>
      <c r="J5" s="312"/>
      <c r="K5" s="311"/>
    </row>
    <row r="6" spans="2:11" s="1" customFormat="1" ht="15" customHeight="1">
      <c r="B6" s="309"/>
      <c r="C6" s="313" t="s">
        <v>981</v>
      </c>
      <c r="D6" s="313"/>
      <c r="E6" s="313"/>
      <c r="F6" s="313"/>
      <c r="G6" s="313"/>
      <c r="H6" s="313"/>
      <c r="I6" s="313"/>
      <c r="J6" s="313"/>
      <c r="K6" s="311"/>
    </row>
    <row r="7" spans="2:11" s="1" customFormat="1" ht="15" customHeight="1">
      <c r="B7" s="314"/>
      <c r="C7" s="313" t="s">
        <v>982</v>
      </c>
      <c r="D7" s="313"/>
      <c r="E7" s="313"/>
      <c r="F7" s="313"/>
      <c r="G7" s="313"/>
      <c r="H7" s="313"/>
      <c r="I7" s="313"/>
      <c r="J7" s="313"/>
      <c r="K7" s="311"/>
    </row>
    <row r="8" spans="2:11" s="1" customFormat="1" ht="12.75" customHeight="1">
      <c r="B8" s="314"/>
      <c r="C8" s="313"/>
      <c r="D8" s="313"/>
      <c r="E8" s="313"/>
      <c r="F8" s="313"/>
      <c r="G8" s="313"/>
      <c r="H8" s="313"/>
      <c r="I8" s="313"/>
      <c r="J8" s="313"/>
      <c r="K8" s="311"/>
    </row>
    <row r="9" spans="2:11" s="1" customFormat="1" ht="15" customHeight="1">
      <c r="B9" s="314"/>
      <c r="C9" s="313" t="s">
        <v>983</v>
      </c>
      <c r="D9" s="313"/>
      <c r="E9" s="313"/>
      <c r="F9" s="313"/>
      <c r="G9" s="313"/>
      <c r="H9" s="313"/>
      <c r="I9" s="313"/>
      <c r="J9" s="313"/>
      <c r="K9" s="311"/>
    </row>
    <row r="10" spans="2:11" s="1" customFormat="1" ht="15" customHeight="1">
      <c r="B10" s="314"/>
      <c r="C10" s="313"/>
      <c r="D10" s="313" t="s">
        <v>984</v>
      </c>
      <c r="E10" s="313"/>
      <c r="F10" s="313"/>
      <c r="G10" s="313"/>
      <c r="H10" s="313"/>
      <c r="I10" s="313"/>
      <c r="J10" s="313"/>
      <c r="K10" s="311"/>
    </row>
    <row r="11" spans="2:11" s="1" customFormat="1" ht="15" customHeight="1">
      <c r="B11" s="314"/>
      <c r="C11" s="315"/>
      <c r="D11" s="313" t="s">
        <v>985</v>
      </c>
      <c r="E11" s="313"/>
      <c r="F11" s="313"/>
      <c r="G11" s="313"/>
      <c r="H11" s="313"/>
      <c r="I11" s="313"/>
      <c r="J11" s="313"/>
      <c r="K11" s="311"/>
    </row>
    <row r="12" spans="2:11" s="1" customFormat="1" ht="15" customHeight="1">
      <c r="B12" s="314"/>
      <c r="C12" s="315"/>
      <c r="D12" s="313"/>
      <c r="E12" s="313"/>
      <c r="F12" s="313"/>
      <c r="G12" s="313"/>
      <c r="H12" s="313"/>
      <c r="I12" s="313"/>
      <c r="J12" s="313"/>
      <c r="K12" s="311"/>
    </row>
    <row r="13" spans="2:11" s="1" customFormat="1" ht="15" customHeight="1">
      <c r="B13" s="314"/>
      <c r="C13" s="315"/>
      <c r="D13" s="316" t="s">
        <v>986</v>
      </c>
      <c r="E13" s="313"/>
      <c r="F13" s="313"/>
      <c r="G13" s="313"/>
      <c r="H13" s="313"/>
      <c r="I13" s="313"/>
      <c r="J13" s="313"/>
      <c r="K13" s="311"/>
    </row>
    <row r="14" spans="2:11" s="1" customFormat="1" ht="12.75" customHeight="1">
      <c r="B14" s="314"/>
      <c r="C14" s="315"/>
      <c r="D14" s="315"/>
      <c r="E14" s="315"/>
      <c r="F14" s="315"/>
      <c r="G14" s="315"/>
      <c r="H14" s="315"/>
      <c r="I14" s="315"/>
      <c r="J14" s="315"/>
      <c r="K14" s="311"/>
    </row>
    <row r="15" spans="2:11" s="1" customFormat="1" ht="15" customHeight="1">
      <c r="B15" s="314"/>
      <c r="C15" s="315"/>
      <c r="D15" s="313" t="s">
        <v>987</v>
      </c>
      <c r="E15" s="313"/>
      <c r="F15" s="313"/>
      <c r="G15" s="313"/>
      <c r="H15" s="313"/>
      <c r="I15" s="313"/>
      <c r="J15" s="313"/>
      <c r="K15" s="311"/>
    </row>
    <row r="16" spans="2:11" s="1" customFormat="1" ht="15" customHeight="1">
      <c r="B16" s="314"/>
      <c r="C16" s="315"/>
      <c r="D16" s="313" t="s">
        <v>988</v>
      </c>
      <c r="E16" s="313"/>
      <c r="F16" s="313"/>
      <c r="G16" s="313"/>
      <c r="H16" s="313"/>
      <c r="I16" s="313"/>
      <c r="J16" s="313"/>
      <c r="K16" s="311"/>
    </row>
    <row r="17" spans="2:11" s="1" customFormat="1" ht="15" customHeight="1">
      <c r="B17" s="314"/>
      <c r="C17" s="315"/>
      <c r="D17" s="313" t="s">
        <v>989</v>
      </c>
      <c r="E17" s="313"/>
      <c r="F17" s="313"/>
      <c r="G17" s="313"/>
      <c r="H17" s="313"/>
      <c r="I17" s="313"/>
      <c r="J17" s="313"/>
      <c r="K17" s="311"/>
    </row>
    <row r="18" spans="2:11" s="1" customFormat="1" ht="15" customHeight="1">
      <c r="B18" s="314"/>
      <c r="C18" s="315"/>
      <c r="D18" s="315"/>
      <c r="E18" s="317" t="s">
        <v>101</v>
      </c>
      <c r="F18" s="313" t="s">
        <v>990</v>
      </c>
      <c r="G18" s="313"/>
      <c r="H18" s="313"/>
      <c r="I18" s="313"/>
      <c r="J18" s="313"/>
      <c r="K18" s="311"/>
    </row>
    <row r="19" spans="2:11" s="1" customFormat="1" ht="15" customHeight="1">
      <c r="B19" s="314"/>
      <c r="C19" s="315"/>
      <c r="D19" s="315"/>
      <c r="E19" s="317" t="s">
        <v>79</v>
      </c>
      <c r="F19" s="313" t="s">
        <v>991</v>
      </c>
      <c r="G19" s="313"/>
      <c r="H19" s="313"/>
      <c r="I19" s="313"/>
      <c r="J19" s="313"/>
      <c r="K19" s="311"/>
    </row>
    <row r="20" spans="2:11" s="1" customFormat="1" ht="15" customHeight="1">
      <c r="B20" s="314"/>
      <c r="C20" s="315"/>
      <c r="D20" s="315"/>
      <c r="E20" s="317" t="s">
        <v>992</v>
      </c>
      <c r="F20" s="313" t="s">
        <v>993</v>
      </c>
      <c r="G20" s="313"/>
      <c r="H20" s="313"/>
      <c r="I20" s="313"/>
      <c r="J20" s="313"/>
      <c r="K20" s="311"/>
    </row>
    <row r="21" spans="2:11" s="1" customFormat="1" ht="15" customHeight="1">
      <c r="B21" s="314"/>
      <c r="C21" s="315"/>
      <c r="D21" s="315"/>
      <c r="E21" s="317" t="s">
        <v>106</v>
      </c>
      <c r="F21" s="313" t="s">
        <v>107</v>
      </c>
      <c r="G21" s="313"/>
      <c r="H21" s="313"/>
      <c r="I21" s="313"/>
      <c r="J21" s="313"/>
      <c r="K21" s="311"/>
    </row>
    <row r="22" spans="2:11" s="1" customFormat="1" ht="15" customHeight="1">
      <c r="B22" s="314"/>
      <c r="C22" s="315"/>
      <c r="D22" s="315"/>
      <c r="E22" s="317" t="s">
        <v>994</v>
      </c>
      <c r="F22" s="313" t="s">
        <v>995</v>
      </c>
      <c r="G22" s="313"/>
      <c r="H22" s="313"/>
      <c r="I22" s="313"/>
      <c r="J22" s="313"/>
      <c r="K22" s="311"/>
    </row>
    <row r="23" spans="2:11" s="1" customFormat="1" ht="15" customHeight="1">
      <c r="B23" s="314"/>
      <c r="C23" s="315"/>
      <c r="D23" s="315"/>
      <c r="E23" s="317" t="s">
        <v>996</v>
      </c>
      <c r="F23" s="313" t="s">
        <v>997</v>
      </c>
      <c r="G23" s="313"/>
      <c r="H23" s="313"/>
      <c r="I23" s="313"/>
      <c r="J23" s="313"/>
      <c r="K23" s="311"/>
    </row>
    <row r="24" spans="2:11" s="1" customFormat="1" ht="12.75" customHeight="1">
      <c r="B24" s="314"/>
      <c r="C24" s="315"/>
      <c r="D24" s="315"/>
      <c r="E24" s="315"/>
      <c r="F24" s="315"/>
      <c r="G24" s="315"/>
      <c r="H24" s="315"/>
      <c r="I24" s="315"/>
      <c r="J24" s="315"/>
      <c r="K24" s="311"/>
    </row>
    <row r="25" spans="2:11" s="1" customFormat="1" ht="15" customHeight="1">
      <c r="B25" s="314"/>
      <c r="C25" s="313" t="s">
        <v>998</v>
      </c>
      <c r="D25" s="313"/>
      <c r="E25" s="313"/>
      <c r="F25" s="313"/>
      <c r="G25" s="313"/>
      <c r="H25" s="313"/>
      <c r="I25" s="313"/>
      <c r="J25" s="313"/>
      <c r="K25" s="311"/>
    </row>
    <row r="26" spans="2:11" s="1" customFormat="1" ht="15" customHeight="1">
      <c r="B26" s="314"/>
      <c r="C26" s="313" t="s">
        <v>999</v>
      </c>
      <c r="D26" s="313"/>
      <c r="E26" s="313"/>
      <c r="F26" s="313"/>
      <c r="G26" s="313"/>
      <c r="H26" s="313"/>
      <c r="I26" s="313"/>
      <c r="J26" s="313"/>
      <c r="K26" s="311"/>
    </row>
    <row r="27" spans="2:11" s="1" customFormat="1" ht="15" customHeight="1">
      <c r="B27" s="314"/>
      <c r="C27" s="313"/>
      <c r="D27" s="313" t="s">
        <v>1000</v>
      </c>
      <c r="E27" s="313"/>
      <c r="F27" s="313"/>
      <c r="G27" s="313"/>
      <c r="H27" s="313"/>
      <c r="I27" s="313"/>
      <c r="J27" s="313"/>
      <c r="K27" s="311"/>
    </row>
    <row r="28" spans="2:11" s="1" customFormat="1" ht="15" customHeight="1">
      <c r="B28" s="314"/>
      <c r="C28" s="315"/>
      <c r="D28" s="313" t="s">
        <v>1001</v>
      </c>
      <c r="E28" s="313"/>
      <c r="F28" s="313"/>
      <c r="G28" s="313"/>
      <c r="H28" s="313"/>
      <c r="I28" s="313"/>
      <c r="J28" s="313"/>
      <c r="K28" s="311"/>
    </row>
    <row r="29" spans="2:11" s="1" customFormat="1" ht="12.75" customHeight="1">
      <c r="B29" s="314"/>
      <c r="C29" s="315"/>
      <c r="D29" s="315"/>
      <c r="E29" s="315"/>
      <c r="F29" s="315"/>
      <c r="G29" s="315"/>
      <c r="H29" s="315"/>
      <c r="I29" s="315"/>
      <c r="J29" s="315"/>
      <c r="K29" s="311"/>
    </row>
    <row r="30" spans="2:11" s="1" customFormat="1" ht="15" customHeight="1">
      <c r="B30" s="314"/>
      <c r="C30" s="315"/>
      <c r="D30" s="313" t="s">
        <v>1002</v>
      </c>
      <c r="E30" s="313"/>
      <c r="F30" s="313"/>
      <c r="G30" s="313"/>
      <c r="H30" s="313"/>
      <c r="I30" s="313"/>
      <c r="J30" s="313"/>
      <c r="K30" s="311"/>
    </row>
    <row r="31" spans="2:11" s="1" customFormat="1" ht="15" customHeight="1">
      <c r="B31" s="314"/>
      <c r="C31" s="315"/>
      <c r="D31" s="313" t="s">
        <v>1003</v>
      </c>
      <c r="E31" s="313"/>
      <c r="F31" s="313"/>
      <c r="G31" s="313"/>
      <c r="H31" s="313"/>
      <c r="I31" s="313"/>
      <c r="J31" s="313"/>
      <c r="K31" s="311"/>
    </row>
    <row r="32" spans="2:11" s="1" customFormat="1" ht="12.75" customHeight="1">
      <c r="B32" s="314"/>
      <c r="C32" s="315"/>
      <c r="D32" s="315"/>
      <c r="E32" s="315"/>
      <c r="F32" s="315"/>
      <c r="G32" s="315"/>
      <c r="H32" s="315"/>
      <c r="I32" s="315"/>
      <c r="J32" s="315"/>
      <c r="K32" s="311"/>
    </row>
    <row r="33" spans="2:11" s="1" customFormat="1" ht="15" customHeight="1">
      <c r="B33" s="314"/>
      <c r="C33" s="315"/>
      <c r="D33" s="313" t="s">
        <v>1004</v>
      </c>
      <c r="E33" s="313"/>
      <c r="F33" s="313"/>
      <c r="G33" s="313"/>
      <c r="H33" s="313"/>
      <c r="I33" s="313"/>
      <c r="J33" s="313"/>
      <c r="K33" s="311"/>
    </row>
    <row r="34" spans="2:11" s="1" customFormat="1" ht="15" customHeight="1">
      <c r="B34" s="314"/>
      <c r="C34" s="315"/>
      <c r="D34" s="313" t="s">
        <v>1005</v>
      </c>
      <c r="E34" s="313"/>
      <c r="F34" s="313"/>
      <c r="G34" s="313"/>
      <c r="H34" s="313"/>
      <c r="I34" s="313"/>
      <c r="J34" s="313"/>
      <c r="K34" s="311"/>
    </row>
    <row r="35" spans="2:11" s="1" customFormat="1" ht="15" customHeight="1">
      <c r="B35" s="314"/>
      <c r="C35" s="315"/>
      <c r="D35" s="313" t="s">
        <v>1006</v>
      </c>
      <c r="E35" s="313"/>
      <c r="F35" s="313"/>
      <c r="G35" s="313"/>
      <c r="H35" s="313"/>
      <c r="I35" s="313"/>
      <c r="J35" s="313"/>
      <c r="K35" s="311"/>
    </row>
    <row r="36" spans="2:11" s="1" customFormat="1" ht="15" customHeight="1">
      <c r="B36" s="314"/>
      <c r="C36" s="315"/>
      <c r="D36" s="313"/>
      <c r="E36" s="316" t="s">
        <v>138</v>
      </c>
      <c r="F36" s="313"/>
      <c r="G36" s="313" t="s">
        <v>1007</v>
      </c>
      <c r="H36" s="313"/>
      <c r="I36" s="313"/>
      <c r="J36" s="313"/>
      <c r="K36" s="311"/>
    </row>
    <row r="37" spans="2:11" s="1" customFormat="1" ht="30.75" customHeight="1">
      <c r="B37" s="314"/>
      <c r="C37" s="315"/>
      <c r="D37" s="313"/>
      <c r="E37" s="316" t="s">
        <v>1008</v>
      </c>
      <c r="F37" s="313"/>
      <c r="G37" s="313" t="s">
        <v>1009</v>
      </c>
      <c r="H37" s="313"/>
      <c r="I37" s="313"/>
      <c r="J37" s="313"/>
      <c r="K37" s="311"/>
    </row>
    <row r="38" spans="2:11" s="1" customFormat="1" ht="15" customHeight="1">
      <c r="B38" s="314"/>
      <c r="C38" s="315"/>
      <c r="D38" s="313"/>
      <c r="E38" s="316" t="s">
        <v>53</v>
      </c>
      <c r="F38" s="313"/>
      <c r="G38" s="313" t="s">
        <v>1010</v>
      </c>
      <c r="H38" s="313"/>
      <c r="I38" s="313"/>
      <c r="J38" s="313"/>
      <c r="K38" s="311"/>
    </row>
    <row r="39" spans="2:11" s="1" customFormat="1" ht="15" customHeight="1">
      <c r="B39" s="314"/>
      <c r="C39" s="315"/>
      <c r="D39" s="313"/>
      <c r="E39" s="316" t="s">
        <v>54</v>
      </c>
      <c r="F39" s="313"/>
      <c r="G39" s="313" t="s">
        <v>1011</v>
      </c>
      <c r="H39" s="313"/>
      <c r="I39" s="313"/>
      <c r="J39" s="313"/>
      <c r="K39" s="311"/>
    </row>
    <row r="40" spans="2:11" s="1" customFormat="1" ht="15" customHeight="1">
      <c r="B40" s="314"/>
      <c r="C40" s="315"/>
      <c r="D40" s="313"/>
      <c r="E40" s="316" t="s">
        <v>139</v>
      </c>
      <c r="F40" s="313"/>
      <c r="G40" s="313" t="s">
        <v>1012</v>
      </c>
      <c r="H40" s="313"/>
      <c r="I40" s="313"/>
      <c r="J40" s="313"/>
      <c r="K40" s="311"/>
    </row>
    <row r="41" spans="2:11" s="1" customFormat="1" ht="15" customHeight="1">
      <c r="B41" s="314"/>
      <c r="C41" s="315"/>
      <c r="D41" s="313"/>
      <c r="E41" s="316" t="s">
        <v>140</v>
      </c>
      <c r="F41" s="313"/>
      <c r="G41" s="313" t="s">
        <v>1013</v>
      </c>
      <c r="H41" s="313"/>
      <c r="I41" s="313"/>
      <c r="J41" s="313"/>
      <c r="K41" s="311"/>
    </row>
    <row r="42" spans="2:11" s="1" customFormat="1" ht="15" customHeight="1">
      <c r="B42" s="314"/>
      <c r="C42" s="315"/>
      <c r="D42" s="313"/>
      <c r="E42" s="316" t="s">
        <v>1014</v>
      </c>
      <c r="F42" s="313"/>
      <c r="G42" s="313" t="s">
        <v>1015</v>
      </c>
      <c r="H42" s="313"/>
      <c r="I42" s="313"/>
      <c r="J42" s="313"/>
      <c r="K42" s="311"/>
    </row>
    <row r="43" spans="2:11" s="1" customFormat="1" ht="15" customHeight="1">
      <c r="B43" s="314"/>
      <c r="C43" s="315"/>
      <c r="D43" s="313"/>
      <c r="E43" s="316"/>
      <c r="F43" s="313"/>
      <c r="G43" s="313" t="s">
        <v>1016</v>
      </c>
      <c r="H43" s="313"/>
      <c r="I43" s="313"/>
      <c r="J43" s="313"/>
      <c r="K43" s="311"/>
    </row>
    <row r="44" spans="2:11" s="1" customFormat="1" ht="15" customHeight="1">
      <c r="B44" s="314"/>
      <c r="C44" s="315"/>
      <c r="D44" s="313"/>
      <c r="E44" s="316" t="s">
        <v>1017</v>
      </c>
      <c r="F44" s="313"/>
      <c r="G44" s="313" t="s">
        <v>1018</v>
      </c>
      <c r="H44" s="313"/>
      <c r="I44" s="313"/>
      <c r="J44" s="313"/>
      <c r="K44" s="311"/>
    </row>
    <row r="45" spans="2:11" s="1" customFormat="1" ht="15" customHeight="1">
      <c r="B45" s="314"/>
      <c r="C45" s="315"/>
      <c r="D45" s="313"/>
      <c r="E45" s="316" t="s">
        <v>142</v>
      </c>
      <c r="F45" s="313"/>
      <c r="G45" s="313" t="s">
        <v>1019</v>
      </c>
      <c r="H45" s="313"/>
      <c r="I45" s="313"/>
      <c r="J45" s="313"/>
      <c r="K45" s="311"/>
    </row>
    <row r="46" spans="2:11" s="1" customFormat="1" ht="12.75" customHeight="1">
      <c r="B46" s="314"/>
      <c r="C46" s="315"/>
      <c r="D46" s="313"/>
      <c r="E46" s="313"/>
      <c r="F46" s="313"/>
      <c r="G46" s="313"/>
      <c r="H46" s="313"/>
      <c r="I46" s="313"/>
      <c r="J46" s="313"/>
      <c r="K46" s="311"/>
    </row>
    <row r="47" spans="2:11" s="1" customFormat="1" ht="15" customHeight="1">
      <c r="B47" s="314"/>
      <c r="C47" s="315"/>
      <c r="D47" s="313" t="s">
        <v>1020</v>
      </c>
      <c r="E47" s="313"/>
      <c r="F47" s="313"/>
      <c r="G47" s="313"/>
      <c r="H47" s="313"/>
      <c r="I47" s="313"/>
      <c r="J47" s="313"/>
      <c r="K47" s="311"/>
    </row>
    <row r="48" spans="2:11" s="1" customFormat="1" ht="15" customHeight="1">
      <c r="B48" s="314"/>
      <c r="C48" s="315"/>
      <c r="D48" s="315"/>
      <c r="E48" s="313" t="s">
        <v>1021</v>
      </c>
      <c r="F48" s="313"/>
      <c r="G48" s="313"/>
      <c r="H48" s="313"/>
      <c r="I48" s="313"/>
      <c r="J48" s="313"/>
      <c r="K48" s="311"/>
    </row>
    <row r="49" spans="2:11" s="1" customFormat="1" ht="15" customHeight="1">
      <c r="B49" s="314"/>
      <c r="C49" s="315"/>
      <c r="D49" s="315"/>
      <c r="E49" s="313" t="s">
        <v>1022</v>
      </c>
      <c r="F49" s="313"/>
      <c r="G49" s="313"/>
      <c r="H49" s="313"/>
      <c r="I49" s="313"/>
      <c r="J49" s="313"/>
      <c r="K49" s="311"/>
    </row>
    <row r="50" spans="2:11" s="1" customFormat="1" ht="15" customHeight="1">
      <c r="B50" s="314"/>
      <c r="C50" s="315"/>
      <c r="D50" s="315"/>
      <c r="E50" s="313" t="s">
        <v>1023</v>
      </c>
      <c r="F50" s="313"/>
      <c r="G50" s="313"/>
      <c r="H50" s="313"/>
      <c r="I50" s="313"/>
      <c r="J50" s="313"/>
      <c r="K50" s="311"/>
    </row>
    <row r="51" spans="2:11" s="1" customFormat="1" ht="15" customHeight="1">
      <c r="B51" s="314"/>
      <c r="C51" s="315"/>
      <c r="D51" s="313" t="s">
        <v>1024</v>
      </c>
      <c r="E51" s="313"/>
      <c r="F51" s="313"/>
      <c r="G51" s="313"/>
      <c r="H51" s="313"/>
      <c r="I51" s="313"/>
      <c r="J51" s="313"/>
      <c r="K51" s="311"/>
    </row>
    <row r="52" spans="2:11" s="1" customFormat="1" ht="25.5" customHeight="1">
      <c r="B52" s="309"/>
      <c r="C52" s="310" t="s">
        <v>1025</v>
      </c>
      <c r="D52" s="310"/>
      <c r="E52" s="310"/>
      <c r="F52" s="310"/>
      <c r="G52" s="310"/>
      <c r="H52" s="310"/>
      <c r="I52" s="310"/>
      <c r="J52" s="310"/>
      <c r="K52" s="311"/>
    </row>
    <row r="53" spans="2:11" s="1" customFormat="1" ht="5.25" customHeight="1">
      <c r="B53" s="309"/>
      <c r="C53" s="312"/>
      <c r="D53" s="312"/>
      <c r="E53" s="312"/>
      <c r="F53" s="312"/>
      <c r="G53" s="312"/>
      <c r="H53" s="312"/>
      <c r="I53" s="312"/>
      <c r="J53" s="312"/>
      <c r="K53" s="311"/>
    </row>
    <row r="54" spans="2:11" s="1" customFormat="1" ht="15" customHeight="1">
      <c r="B54" s="309"/>
      <c r="C54" s="313" t="s">
        <v>1026</v>
      </c>
      <c r="D54" s="313"/>
      <c r="E54" s="313"/>
      <c r="F54" s="313"/>
      <c r="G54" s="313"/>
      <c r="H54" s="313"/>
      <c r="I54" s="313"/>
      <c r="J54" s="313"/>
      <c r="K54" s="311"/>
    </row>
    <row r="55" spans="2:11" s="1" customFormat="1" ht="15" customHeight="1">
      <c r="B55" s="309"/>
      <c r="C55" s="313" t="s">
        <v>1027</v>
      </c>
      <c r="D55" s="313"/>
      <c r="E55" s="313"/>
      <c r="F55" s="313"/>
      <c r="G55" s="313"/>
      <c r="H55" s="313"/>
      <c r="I55" s="313"/>
      <c r="J55" s="313"/>
      <c r="K55" s="311"/>
    </row>
    <row r="56" spans="2:11" s="1" customFormat="1" ht="12.75" customHeight="1">
      <c r="B56" s="309"/>
      <c r="C56" s="313"/>
      <c r="D56" s="313"/>
      <c r="E56" s="313"/>
      <c r="F56" s="313"/>
      <c r="G56" s="313"/>
      <c r="H56" s="313"/>
      <c r="I56" s="313"/>
      <c r="J56" s="313"/>
      <c r="K56" s="311"/>
    </row>
    <row r="57" spans="2:11" s="1" customFormat="1" ht="15" customHeight="1">
      <c r="B57" s="309"/>
      <c r="C57" s="313" t="s">
        <v>1028</v>
      </c>
      <c r="D57" s="313"/>
      <c r="E57" s="313"/>
      <c r="F57" s="313"/>
      <c r="G57" s="313"/>
      <c r="H57" s="313"/>
      <c r="I57" s="313"/>
      <c r="J57" s="313"/>
      <c r="K57" s="311"/>
    </row>
    <row r="58" spans="2:11" s="1" customFormat="1" ht="15" customHeight="1">
      <c r="B58" s="309"/>
      <c r="C58" s="315"/>
      <c r="D58" s="313" t="s">
        <v>1029</v>
      </c>
      <c r="E58" s="313"/>
      <c r="F58" s="313"/>
      <c r="G58" s="313"/>
      <c r="H58" s="313"/>
      <c r="I58" s="313"/>
      <c r="J58" s="313"/>
      <c r="K58" s="311"/>
    </row>
    <row r="59" spans="2:11" s="1" customFormat="1" ht="15" customHeight="1">
      <c r="B59" s="309"/>
      <c r="C59" s="315"/>
      <c r="D59" s="313" t="s">
        <v>1030</v>
      </c>
      <c r="E59" s="313"/>
      <c r="F59" s="313"/>
      <c r="G59" s="313"/>
      <c r="H59" s="313"/>
      <c r="I59" s="313"/>
      <c r="J59" s="313"/>
      <c r="K59" s="311"/>
    </row>
    <row r="60" spans="2:11" s="1" customFormat="1" ht="15" customHeight="1">
      <c r="B60" s="309"/>
      <c r="C60" s="315"/>
      <c r="D60" s="313" t="s">
        <v>1031</v>
      </c>
      <c r="E60" s="313"/>
      <c r="F60" s="313"/>
      <c r="G60" s="313"/>
      <c r="H60" s="313"/>
      <c r="I60" s="313"/>
      <c r="J60" s="313"/>
      <c r="K60" s="311"/>
    </row>
    <row r="61" spans="2:11" s="1" customFormat="1" ht="15" customHeight="1">
      <c r="B61" s="309"/>
      <c r="C61" s="315"/>
      <c r="D61" s="313" t="s">
        <v>1032</v>
      </c>
      <c r="E61" s="313"/>
      <c r="F61" s="313"/>
      <c r="G61" s="313"/>
      <c r="H61" s="313"/>
      <c r="I61" s="313"/>
      <c r="J61" s="313"/>
      <c r="K61" s="311"/>
    </row>
    <row r="62" spans="2:11" s="1" customFormat="1" ht="15" customHeight="1">
      <c r="B62" s="309"/>
      <c r="C62" s="315"/>
      <c r="D62" s="318" t="s">
        <v>1033</v>
      </c>
      <c r="E62" s="318"/>
      <c r="F62" s="318"/>
      <c r="G62" s="318"/>
      <c r="H62" s="318"/>
      <c r="I62" s="318"/>
      <c r="J62" s="318"/>
      <c r="K62" s="311"/>
    </row>
    <row r="63" spans="2:11" s="1" customFormat="1" ht="15" customHeight="1">
      <c r="B63" s="309"/>
      <c r="C63" s="315"/>
      <c r="D63" s="313" t="s">
        <v>1034</v>
      </c>
      <c r="E63" s="313"/>
      <c r="F63" s="313"/>
      <c r="G63" s="313"/>
      <c r="H63" s="313"/>
      <c r="I63" s="313"/>
      <c r="J63" s="313"/>
      <c r="K63" s="311"/>
    </row>
    <row r="64" spans="2:11" s="1" customFormat="1" ht="12.75" customHeight="1">
      <c r="B64" s="309"/>
      <c r="C64" s="315"/>
      <c r="D64" s="315"/>
      <c r="E64" s="319"/>
      <c r="F64" s="315"/>
      <c r="G64" s="315"/>
      <c r="H64" s="315"/>
      <c r="I64" s="315"/>
      <c r="J64" s="315"/>
      <c r="K64" s="311"/>
    </row>
    <row r="65" spans="2:11" s="1" customFormat="1" ht="15" customHeight="1">
      <c r="B65" s="309"/>
      <c r="C65" s="315"/>
      <c r="D65" s="313" t="s">
        <v>1035</v>
      </c>
      <c r="E65" s="313"/>
      <c r="F65" s="313"/>
      <c r="G65" s="313"/>
      <c r="H65" s="313"/>
      <c r="I65" s="313"/>
      <c r="J65" s="313"/>
      <c r="K65" s="311"/>
    </row>
    <row r="66" spans="2:11" s="1" customFormat="1" ht="15" customHeight="1">
      <c r="B66" s="309"/>
      <c r="C66" s="315"/>
      <c r="D66" s="318" t="s">
        <v>1036</v>
      </c>
      <c r="E66" s="318"/>
      <c r="F66" s="318"/>
      <c r="G66" s="318"/>
      <c r="H66" s="318"/>
      <c r="I66" s="318"/>
      <c r="J66" s="318"/>
      <c r="K66" s="311"/>
    </row>
    <row r="67" spans="2:11" s="1" customFormat="1" ht="15" customHeight="1">
      <c r="B67" s="309"/>
      <c r="C67" s="315"/>
      <c r="D67" s="313" t="s">
        <v>1037</v>
      </c>
      <c r="E67" s="313"/>
      <c r="F67" s="313"/>
      <c r="G67" s="313"/>
      <c r="H67" s="313"/>
      <c r="I67" s="313"/>
      <c r="J67" s="313"/>
      <c r="K67" s="311"/>
    </row>
    <row r="68" spans="2:11" s="1" customFormat="1" ht="15" customHeight="1">
      <c r="B68" s="309"/>
      <c r="C68" s="315"/>
      <c r="D68" s="313" t="s">
        <v>1038</v>
      </c>
      <c r="E68" s="313"/>
      <c r="F68" s="313"/>
      <c r="G68" s="313"/>
      <c r="H68" s="313"/>
      <c r="I68" s="313"/>
      <c r="J68" s="313"/>
      <c r="K68" s="311"/>
    </row>
    <row r="69" spans="2:11" s="1" customFormat="1" ht="15" customHeight="1">
      <c r="B69" s="309"/>
      <c r="C69" s="315"/>
      <c r="D69" s="313" t="s">
        <v>1039</v>
      </c>
      <c r="E69" s="313"/>
      <c r="F69" s="313"/>
      <c r="G69" s="313"/>
      <c r="H69" s="313"/>
      <c r="I69" s="313"/>
      <c r="J69" s="313"/>
      <c r="K69" s="311"/>
    </row>
    <row r="70" spans="2:11" s="1" customFormat="1" ht="15" customHeight="1">
      <c r="B70" s="309"/>
      <c r="C70" s="315"/>
      <c r="D70" s="313" t="s">
        <v>1040</v>
      </c>
      <c r="E70" s="313"/>
      <c r="F70" s="313"/>
      <c r="G70" s="313"/>
      <c r="H70" s="313"/>
      <c r="I70" s="313"/>
      <c r="J70" s="313"/>
      <c r="K70" s="311"/>
    </row>
    <row r="71" spans="2:11" s="1" customFormat="1" ht="12.75" customHeight="1">
      <c r="B71" s="320"/>
      <c r="C71" s="321"/>
      <c r="D71" s="321"/>
      <c r="E71" s="321"/>
      <c r="F71" s="321"/>
      <c r="G71" s="321"/>
      <c r="H71" s="321"/>
      <c r="I71" s="321"/>
      <c r="J71" s="321"/>
      <c r="K71" s="322"/>
    </row>
    <row r="72" spans="2:11" s="1" customFormat="1" ht="18.75" customHeight="1">
      <c r="B72" s="323"/>
      <c r="C72" s="323"/>
      <c r="D72" s="323"/>
      <c r="E72" s="323"/>
      <c r="F72" s="323"/>
      <c r="G72" s="323"/>
      <c r="H72" s="323"/>
      <c r="I72" s="323"/>
      <c r="J72" s="323"/>
      <c r="K72" s="324"/>
    </row>
    <row r="73" spans="2:11" s="1" customFormat="1" ht="18.75" customHeight="1">
      <c r="B73" s="324"/>
      <c r="C73" s="324"/>
      <c r="D73" s="324"/>
      <c r="E73" s="324"/>
      <c r="F73" s="324"/>
      <c r="G73" s="324"/>
      <c r="H73" s="324"/>
      <c r="I73" s="324"/>
      <c r="J73" s="324"/>
      <c r="K73" s="324"/>
    </row>
    <row r="74" spans="2:11" s="1" customFormat="1" ht="7.5" customHeight="1">
      <c r="B74" s="325"/>
      <c r="C74" s="326"/>
      <c r="D74" s="326"/>
      <c r="E74" s="326"/>
      <c r="F74" s="326"/>
      <c r="G74" s="326"/>
      <c r="H74" s="326"/>
      <c r="I74" s="326"/>
      <c r="J74" s="326"/>
      <c r="K74" s="327"/>
    </row>
    <row r="75" spans="2:11" s="1" customFormat="1" ht="45" customHeight="1">
      <c r="B75" s="328"/>
      <c r="C75" s="329" t="s">
        <v>1041</v>
      </c>
      <c r="D75" s="329"/>
      <c r="E75" s="329"/>
      <c r="F75" s="329"/>
      <c r="G75" s="329"/>
      <c r="H75" s="329"/>
      <c r="I75" s="329"/>
      <c r="J75" s="329"/>
      <c r="K75" s="330"/>
    </row>
    <row r="76" spans="2:11" s="1" customFormat="1" ht="17.25" customHeight="1">
      <c r="B76" s="328"/>
      <c r="C76" s="331" t="s">
        <v>1042</v>
      </c>
      <c r="D76" s="331"/>
      <c r="E76" s="331"/>
      <c r="F76" s="331" t="s">
        <v>1043</v>
      </c>
      <c r="G76" s="332"/>
      <c r="H76" s="331" t="s">
        <v>54</v>
      </c>
      <c r="I76" s="331" t="s">
        <v>57</v>
      </c>
      <c r="J76" s="331" t="s">
        <v>1044</v>
      </c>
      <c r="K76" s="330"/>
    </row>
    <row r="77" spans="2:11" s="1" customFormat="1" ht="17.25" customHeight="1">
      <c r="B77" s="328"/>
      <c r="C77" s="333" t="s">
        <v>1045</v>
      </c>
      <c r="D77" s="333"/>
      <c r="E77" s="333"/>
      <c r="F77" s="334" t="s">
        <v>1046</v>
      </c>
      <c r="G77" s="335"/>
      <c r="H77" s="333"/>
      <c r="I77" s="333"/>
      <c r="J77" s="333" t="s">
        <v>1047</v>
      </c>
      <c r="K77" s="330"/>
    </row>
    <row r="78" spans="2:11" s="1" customFormat="1" ht="5.25" customHeight="1">
      <c r="B78" s="328"/>
      <c r="C78" s="336"/>
      <c r="D78" s="336"/>
      <c r="E78" s="336"/>
      <c r="F78" s="336"/>
      <c r="G78" s="337"/>
      <c r="H78" s="336"/>
      <c r="I78" s="336"/>
      <c r="J78" s="336"/>
      <c r="K78" s="330"/>
    </row>
    <row r="79" spans="2:11" s="1" customFormat="1" ht="15" customHeight="1">
      <c r="B79" s="328"/>
      <c r="C79" s="316" t="s">
        <v>53</v>
      </c>
      <c r="D79" s="338"/>
      <c r="E79" s="338"/>
      <c r="F79" s="339" t="s">
        <v>1048</v>
      </c>
      <c r="G79" s="340"/>
      <c r="H79" s="316" t="s">
        <v>1049</v>
      </c>
      <c r="I79" s="316" t="s">
        <v>1050</v>
      </c>
      <c r="J79" s="316">
        <v>20</v>
      </c>
      <c r="K79" s="330"/>
    </row>
    <row r="80" spans="2:11" s="1" customFormat="1" ht="15" customHeight="1">
      <c r="B80" s="328"/>
      <c r="C80" s="316" t="s">
        <v>1051</v>
      </c>
      <c r="D80" s="316"/>
      <c r="E80" s="316"/>
      <c r="F80" s="339" t="s">
        <v>1048</v>
      </c>
      <c r="G80" s="340"/>
      <c r="H80" s="316" t="s">
        <v>1052</v>
      </c>
      <c r="I80" s="316" t="s">
        <v>1050</v>
      </c>
      <c r="J80" s="316">
        <v>120</v>
      </c>
      <c r="K80" s="330"/>
    </row>
    <row r="81" spans="2:11" s="1" customFormat="1" ht="15" customHeight="1">
      <c r="B81" s="341"/>
      <c r="C81" s="316" t="s">
        <v>1053</v>
      </c>
      <c r="D81" s="316"/>
      <c r="E81" s="316"/>
      <c r="F81" s="339" t="s">
        <v>1054</v>
      </c>
      <c r="G81" s="340"/>
      <c r="H81" s="316" t="s">
        <v>1055</v>
      </c>
      <c r="I81" s="316" t="s">
        <v>1050</v>
      </c>
      <c r="J81" s="316">
        <v>50</v>
      </c>
      <c r="K81" s="330"/>
    </row>
    <row r="82" spans="2:11" s="1" customFormat="1" ht="15" customHeight="1">
      <c r="B82" s="341"/>
      <c r="C82" s="316" t="s">
        <v>1056</v>
      </c>
      <c r="D82" s="316"/>
      <c r="E82" s="316"/>
      <c r="F82" s="339" t="s">
        <v>1048</v>
      </c>
      <c r="G82" s="340"/>
      <c r="H82" s="316" t="s">
        <v>1057</v>
      </c>
      <c r="I82" s="316" t="s">
        <v>1058</v>
      </c>
      <c r="J82" s="316"/>
      <c r="K82" s="330"/>
    </row>
    <row r="83" spans="2:11" s="1" customFormat="1" ht="15" customHeight="1">
      <c r="B83" s="341"/>
      <c r="C83" s="342" t="s">
        <v>1059</v>
      </c>
      <c r="D83" s="342"/>
      <c r="E83" s="342"/>
      <c r="F83" s="343" t="s">
        <v>1054</v>
      </c>
      <c r="G83" s="342"/>
      <c r="H83" s="342" t="s">
        <v>1060</v>
      </c>
      <c r="I83" s="342" t="s">
        <v>1050</v>
      </c>
      <c r="J83" s="342">
        <v>15</v>
      </c>
      <c r="K83" s="330"/>
    </row>
    <row r="84" spans="2:11" s="1" customFormat="1" ht="15" customHeight="1">
      <c r="B84" s="341"/>
      <c r="C84" s="342" t="s">
        <v>1061</v>
      </c>
      <c r="D84" s="342"/>
      <c r="E84" s="342"/>
      <c r="F84" s="343" t="s">
        <v>1054</v>
      </c>
      <c r="G84" s="342"/>
      <c r="H84" s="342" t="s">
        <v>1062</v>
      </c>
      <c r="I84" s="342" t="s">
        <v>1050</v>
      </c>
      <c r="J84" s="342">
        <v>15</v>
      </c>
      <c r="K84" s="330"/>
    </row>
    <row r="85" spans="2:11" s="1" customFormat="1" ht="15" customHeight="1">
      <c r="B85" s="341"/>
      <c r="C85" s="342" t="s">
        <v>1063</v>
      </c>
      <c r="D85" s="342"/>
      <c r="E85" s="342"/>
      <c r="F85" s="343" t="s">
        <v>1054</v>
      </c>
      <c r="G85" s="342"/>
      <c r="H85" s="342" t="s">
        <v>1064</v>
      </c>
      <c r="I85" s="342" t="s">
        <v>1050</v>
      </c>
      <c r="J85" s="342">
        <v>20</v>
      </c>
      <c r="K85" s="330"/>
    </row>
    <row r="86" spans="2:11" s="1" customFormat="1" ht="15" customHeight="1">
      <c r="B86" s="341"/>
      <c r="C86" s="342" t="s">
        <v>1065</v>
      </c>
      <c r="D86" s="342"/>
      <c r="E86" s="342"/>
      <c r="F86" s="343" t="s">
        <v>1054</v>
      </c>
      <c r="G86" s="342"/>
      <c r="H86" s="342" t="s">
        <v>1066</v>
      </c>
      <c r="I86" s="342" t="s">
        <v>1050</v>
      </c>
      <c r="J86" s="342">
        <v>20</v>
      </c>
      <c r="K86" s="330"/>
    </row>
    <row r="87" spans="2:11" s="1" customFormat="1" ht="15" customHeight="1">
      <c r="B87" s="341"/>
      <c r="C87" s="316" t="s">
        <v>1067</v>
      </c>
      <c r="D87" s="316"/>
      <c r="E87" s="316"/>
      <c r="F87" s="339" t="s">
        <v>1054</v>
      </c>
      <c r="G87" s="340"/>
      <c r="H87" s="316" t="s">
        <v>1068</v>
      </c>
      <c r="I87" s="316" t="s">
        <v>1050</v>
      </c>
      <c r="J87" s="316">
        <v>50</v>
      </c>
      <c r="K87" s="330"/>
    </row>
    <row r="88" spans="2:11" s="1" customFormat="1" ht="15" customHeight="1">
      <c r="B88" s="341"/>
      <c r="C88" s="316" t="s">
        <v>1069</v>
      </c>
      <c r="D88" s="316"/>
      <c r="E88" s="316"/>
      <c r="F88" s="339" t="s">
        <v>1054</v>
      </c>
      <c r="G88" s="340"/>
      <c r="H88" s="316" t="s">
        <v>1070</v>
      </c>
      <c r="I88" s="316" t="s">
        <v>1050</v>
      </c>
      <c r="J88" s="316">
        <v>20</v>
      </c>
      <c r="K88" s="330"/>
    </row>
    <row r="89" spans="2:11" s="1" customFormat="1" ht="15" customHeight="1">
      <c r="B89" s="341"/>
      <c r="C89" s="316" t="s">
        <v>1071</v>
      </c>
      <c r="D89" s="316"/>
      <c r="E89" s="316"/>
      <c r="F89" s="339" t="s">
        <v>1054</v>
      </c>
      <c r="G89" s="340"/>
      <c r="H89" s="316" t="s">
        <v>1072</v>
      </c>
      <c r="I89" s="316" t="s">
        <v>1050</v>
      </c>
      <c r="J89" s="316">
        <v>20</v>
      </c>
      <c r="K89" s="330"/>
    </row>
    <row r="90" spans="2:11" s="1" customFormat="1" ht="15" customHeight="1">
      <c r="B90" s="341"/>
      <c r="C90" s="316" t="s">
        <v>1073</v>
      </c>
      <c r="D90" s="316"/>
      <c r="E90" s="316"/>
      <c r="F90" s="339" t="s">
        <v>1054</v>
      </c>
      <c r="G90" s="340"/>
      <c r="H90" s="316" t="s">
        <v>1074</v>
      </c>
      <c r="I90" s="316" t="s">
        <v>1050</v>
      </c>
      <c r="J90" s="316">
        <v>50</v>
      </c>
      <c r="K90" s="330"/>
    </row>
    <row r="91" spans="2:11" s="1" customFormat="1" ht="15" customHeight="1">
      <c r="B91" s="341"/>
      <c r="C91" s="316" t="s">
        <v>1075</v>
      </c>
      <c r="D91" s="316"/>
      <c r="E91" s="316"/>
      <c r="F91" s="339" t="s">
        <v>1054</v>
      </c>
      <c r="G91" s="340"/>
      <c r="H91" s="316" t="s">
        <v>1075</v>
      </c>
      <c r="I91" s="316" t="s">
        <v>1050</v>
      </c>
      <c r="J91" s="316">
        <v>50</v>
      </c>
      <c r="K91" s="330"/>
    </row>
    <row r="92" spans="2:11" s="1" customFormat="1" ht="15" customHeight="1">
      <c r="B92" s="341"/>
      <c r="C92" s="316" t="s">
        <v>1076</v>
      </c>
      <c r="D92" s="316"/>
      <c r="E92" s="316"/>
      <c r="F92" s="339" t="s">
        <v>1054</v>
      </c>
      <c r="G92" s="340"/>
      <c r="H92" s="316" t="s">
        <v>1077</v>
      </c>
      <c r="I92" s="316" t="s">
        <v>1050</v>
      </c>
      <c r="J92" s="316">
        <v>255</v>
      </c>
      <c r="K92" s="330"/>
    </row>
    <row r="93" spans="2:11" s="1" customFormat="1" ht="15" customHeight="1">
      <c r="B93" s="341"/>
      <c r="C93" s="316" t="s">
        <v>1078</v>
      </c>
      <c r="D93" s="316"/>
      <c r="E93" s="316"/>
      <c r="F93" s="339" t="s">
        <v>1048</v>
      </c>
      <c r="G93" s="340"/>
      <c r="H93" s="316" t="s">
        <v>1079</v>
      </c>
      <c r="I93" s="316" t="s">
        <v>1080</v>
      </c>
      <c r="J93" s="316"/>
      <c r="K93" s="330"/>
    </row>
    <row r="94" spans="2:11" s="1" customFormat="1" ht="15" customHeight="1">
      <c r="B94" s="341"/>
      <c r="C94" s="316" t="s">
        <v>1081</v>
      </c>
      <c r="D94" s="316"/>
      <c r="E94" s="316"/>
      <c r="F94" s="339" t="s">
        <v>1048</v>
      </c>
      <c r="G94" s="340"/>
      <c r="H94" s="316" t="s">
        <v>1082</v>
      </c>
      <c r="I94" s="316" t="s">
        <v>1083</v>
      </c>
      <c r="J94" s="316"/>
      <c r="K94" s="330"/>
    </row>
    <row r="95" spans="2:11" s="1" customFormat="1" ht="15" customHeight="1">
      <c r="B95" s="341"/>
      <c r="C95" s="316" t="s">
        <v>1084</v>
      </c>
      <c r="D95" s="316"/>
      <c r="E95" s="316"/>
      <c r="F95" s="339" t="s">
        <v>1048</v>
      </c>
      <c r="G95" s="340"/>
      <c r="H95" s="316" t="s">
        <v>1084</v>
      </c>
      <c r="I95" s="316" t="s">
        <v>1083</v>
      </c>
      <c r="J95" s="316"/>
      <c r="K95" s="330"/>
    </row>
    <row r="96" spans="2:11" s="1" customFormat="1" ht="15" customHeight="1">
      <c r="B96" s="341"/>
      <c r="C96" s="316" t="s">
        <v>38</v>
      </c>
      <c r="D96" s="316"/>
      <c r="E96" s="316"/>
      <c r="F96" s="339" t="s">
        <v>1048</v>
      </c>
      <c r="G96" s="340"/>
      <c r="H96" s="316" t="s">
        <v>1085</v>
      </c>
      <c r="I96" s="316" t="s">
        <v>1083</v>
      </c>
      <c r="J96" s="316"/>
      <c r="K96" s="330"/>
    </row>
    <row r="97" spans="2:11" s="1" customFormat="1" ht="15" customHeight="1">
      <c r="B97" s="341"/>
      <c r="C97" s="316" t="s">
        <v>48</v>
      </c>
      <c r="D97" s="316"/>
      <c r="E97" s="316"/>
      <c r="F97" s="339" t="s">
        <v>1048</v>
      </c>
      <c r="G97" s="340"/>
      <c r="H97" s="316" t="s">
        <v>1086</v>
      </c>
      <c r="I97" s="316" t="s">
        <v>1083</v>
      </c>
      <c r="J97" s="316"/>
      <c r="K97" s="330"/>
    </row>
    <row r="98" spans="2:11" s="1" customFormat="1" ht="15" customHeight="1">
      <c r="B98" s="344"/>
      <c r="C98" s="345"/>
      <c r="D98" s="345"/>
      <c r="E98" s="345"/>
      <c r="F98" s="345"/>
      <c r="G98" s="345"/>
      <c r="H98" s="345"/>
      <c r="I98" s="345"/>
      <c r="J98" s="345"/>
      <c r="K98" s="346"/>
    </row>
    <row r="99" spans="2:11" s="1" customFormat="1" ht="18.75" customHeight="1">
      <c r="B99" s="347"/>
      <c r="C99" s="348"/>
      <c r="D99" s="348"/>
      <c r="E99" s="348"/>
      <c r="F99" s="348"/>
      <c r="G99" s="348"/>
      <c r="H99" s="348"/>
      <c r="I99" s="348"/>
      <c r="J99" s="348"/>
      <c r="K99" s="347"/>
    </row>
    <row r="100" spans="2:11" s="1" customFormat="1" ht="18.75" customHeight="1">
      <c r="B100" s="324"/>
      <c r="C100" s="324"/>
      <c r="D100" s="324"/>
      <c r="E100" s="324"/>
      <c r="F100" s="324"/>
      <c r="G100" s="324"/>
      <c r="H100" s="324"/>
      <c r="I100" s="324"/>
      <c r="J100" s="324"/>
      <c r="K100" s="324"/>
    </row>
    <row r="101" spans="2:11" s="1" customFormat="1" ht="7.5" customHeight="1">
      <c r="B101" s="325"/>
      <c r="C101" s="326"/>
      <c r="D101" s="326"/>
      <c r="E101" s="326"/>
      <c r="F101" s="326"/>
      <c r="G101" s="326"/>
      <c r="H101" s="326"/>
      <c r="I101" s="326"/>
      <c r="J101" s="326"/>
      <c r="K101" s="327"/>
    </row>
    <row r="102" spans="2:11" s="1" customFormat="1" ht="45" customHeight="1">
      <c r="B102" s="328"/>
      <c r="C102" s="329" t="s">
        <v>1087</v>
      </c>
      <c r="D102" s="329"/>
      <c r="E102" s="329"/>
      <c r="F102" s="329"/>
      <c r="G102" s="329"/>
      <c r="H102" s="329"/>
      <c r="I102" s="329"/>
      <c r="J102" s="329"/>
      <c r="K102" s="330"/>
    </row>
    <row r="103" spans="2:11" s="1" customFormat="1" ht="17.25" customHeight="1">
      <c r="B103" s="328"/>
      <c r="C103" s="331" t="s">
        <v>1042</v>
      </c>
      <c r="D103" s="331"/>
      <c r="E103" s="331"/>
      <c r="F103" s="331" t="s">
        <v>1043</v>
      </c>
      <c r="G103" s="332"/>
      <c r="H103" s="331" t="s">
        <v>54</v>
      </c>
      <c r="I103" s="331" t="s">
        <v>57</v>
      </c>
      <c r="J103" s="331" t="s">
        <v>1044</v>
      </c>
      <c r="K103" s="330"/>
    </row>
    <row r="104" spans="2:11" s="1" customFormat="1" ht="17.25" customHeight="1">
      <c r="B104" s="328"/>
      <c r="C104" s="333" t="s">
        <v>1045</v>
      </c>
      <c r="D104" s="333"/>
      <c r="E104" s="333"/>
      <c r="F104" s="334" t="s">
        <v>1046</v>
      </c>
      <c r="G104" s="335"/>
      <c r="H104" s="333"/>
      <c r="I104" s="333"/>
      <c r="J104" s="333" t="s">
        <v>1047</v>
      </c>
      <c r="K104" s="330"/>
    </row>
    <row r="105" spans="2:11" s="1" customFormat="1" ht="5.25" customHeight="1">
      <c r="B105" s="328"/>
      <c r="C105" s="331"/>
      <c r="D105" s="331"/>
      <c r="E105" s="331"/>
      <c r="F105" s="331"/>
      <c r="G105" s="349"/>
      <c r="H105" s="331"/>
      <c r="I105" s="331"/>
      <c r="J105" s="331"/>
      <c r="K105" s="330"/>
    </row>
    <row r="106" spans="2:11" s="1" customFormat="1" ht="15" customHeight="1">
      <c r="B106" s="328"/>
      <c r="C106" s="316" t="s">
        <v>53</v>
      </c>
      <c r="D106" s="338"/>
      <c r="E106" s="338"/>
      <c r="F106" s="339" t="s">
        <v>1048</v>
      </c>
      <c r="G106" s="316"/>
      <c r="H106" s="316" t="s">
        <v>1088</v>
      </c>
      <c r="I106" s="316" t="s">
        <v>1050</v>
      </c>
      <c r="J106" s="316">
        <v>20</v>
      </c>
      <c r="K106" s="330"/>
    </row>
    <row r="107" spans="2:11" s="1" customFormat="1" ht="15" customHeight="1">
      <c r="B107" s="328"/>
      <c r="C107" s="316" t="s">
        <v>1051</v>
      </c>
      <c r="D107" s="316"/>
      <c r="E107" s="316"/>
      <c r="F107" s="339" t="s">
        <v>1048</v>
      </c>
      <c r="G107" s="316"/>
      <c r="H107" s="316" t="s">
        <v>1088</v>
      </c>
      <c r="I107" s="316" t="s">
        <v>1050</v>
      </c>
      <c r="J107" s="316">
        <v>120</v>
      </c>
      <c r="K107" s="330"/>
    </row>
    <row r="108" spans="2:11" s="1" customFormat="1" ht="15" customHeight="1">
      <c r="B108" s="341"/>
      <c r="C108" s="316" t="s">
        <v>1053</v>
      </c>
      <c r="D108" s="316"/>
      <c r="E108" s="316"/>
      <c r="F108" s="339" t="s">
        <v>1054</v>
      </c>
      <c r="G108" s="316"/>
      <c r="H108" s="316" t="s">
        <v>1088</v>
      </c>
      <c r="I108" s="316" t="s">
        <v>1050</v>
      </c>
      <c r="J108" s="316">
        <v>50</v>
      </c>
      <c r="K108" s="330"/>
    </row>
    <row r="109" spans="2:11" s="1" customFormat="1" ht="15" customHeight="1">
      <c r="B109" s="341"/>
      <c r="C109" s="316" t="s">
        <v>1056</v>
      </c>
      <c r="D109" s="316"/>
      <c r="E109" s="316"/>
      <c r="F109" s="339" t="s">
        <v>1048</v>
      </c>
      <c r="G109" s="316"/>
      <c r="H109" s="316" t="s">
        <v>1088</v>
      </c>
      <c r="I109" s="316" t="s">
        <v>1058</v>
      </c>
      <c r="J109" s="316"/>
      <c r="K109" s="330"/>
    </row>
    <row r="110" spans="2:11" s="1" customFormat="1" ht="15" customHeight="1">
      <c r="B110" s="341"/>
      <c r="C110" s="316" t="s">
        <v>1067</v>
      </c>
      <c r="D110" s="316"/>
      <c r="E110" s="316"/>
      <c r="F110" s="339" t="s">
        <v>1054</v>
      </c>
      <c r="G110" s="316"/>
      <c r="H110" s="316" t="s">
        <v>1088</v>
      </c>
      <c r="I110" s="316" t="s">
        <v>1050</v>
      </c>
      <c r="J110" s="316">
        <v>50</v>
      </c>
      <c r="K110" s="330"/>
    </row>
    <row r="111" spans="2:11" s="1" customFormat="1" ht="15" customHeight="1">
      <c r="B111" s="341"/>
      <c r="C111" s="316" t="s">
        <v>1075</v>
      </c>
      <c r="D111" s="316"/>
      <c r="E111" s="316"/>
      <c r="F111" s="339" t="s">
        <v>1054</v>
      </c>
      <c r="G111" s="316"/>
      <c r="H111" s="316" t="s">
        <v>1088</v>
      </c>
      <c r="I111" s="316" t="s">
        <v>1050</v>
      </c>
      <c r="J111" s="316">
        <v>50</v>
      </c>
      <c r="K111" s="330"/>
    </row>
    <row r="112" spans="2:11" s="1" customFormat="1" ht="15" customHeight="1">
      <c r="B112" s="341"/>
      <c r="C112" s="316" t="s">
        <v>1073</v>
      </c>
      <c r="D112" s="316"/>
      <c r="E112" s="316"/>
      <c r="F112" s="339" t="s">
        <v>1054</v>
      </c>
      <c r="G112" s="316"/>
      <c r="H112" s="316" t="s">
        <v>1088</v>
      </c>
      <c r="I112" s="316" t="s">
        <v>1050</v>
      </c>
      <c r="J112" s="316">
        <v>50</v>
      </c>
      <c r="K112" s="330"/>
    </row>
    <row r="113" spans="2:11" s="1" customFormat="1" ht="15" customHeight="1">
      <c r="B113" s="341"/>
      <c r="C113" s="316" t="s">
        <v>53</v>
      </c>
      <c r="D113" s="316"/>
      <c r="E113" s="316"/>
      <c r="F113" s="339" t="s">
        <v>1048</v>
      </c>
      <c r="G113" s="316"/>
      <c r="H113" s="316" t="s">
        <v>1089</v>
      </c>
      <c r="I113" s="316" t="s">
        <v>1050</v>
      </c>
      <c r="J113" s="316">
        <v>20</v>
      </c>
      <c r="K113" s="330"/>
    </row>
    <row r="114" spans="2:11" s="1" customFormat="1" ht="15" customHeight="1">
      <c r="B114" s="341"/>
      <c r="C114" s="316" t="s">
        <v>1090</v>
      </c>
      <c r="D114" s="316"/>
      <c r="E114" s="316"/>
      <c r="F114" s="339" t="s">
        <v>1048</v>
      </c>
      <c r="G114" s="316"/>
      <c r="H114" s="316" t="s">
        <v>1091</v>
      </c>
      <c r="I114" s="316" t="s">
        <v>1050</v>
      </c>
      <c r="J114" s="316">
        <v>120</v>
      </c>
      <c r="K114" s="330"/>
    </row>
    <row r="115" spans="2:11" s="1" customFormat="1" ht="15" customHeight="1">
      <c r="B115" s="341"/>
      <c r="C115" s="316" t="s">
        <v>38</v>
      </c>
      <c r="D115" s="316"/>
      <c r="E115" s="316"/>
      <c r="F115" s="339" t="s">
        <v>1048</v>
      </c>
      <c r="G115" s="316"/>
      <c r="H115" s="316" t="s">
        <v>1092</v>
      </c>
      <c r="I115" s="316" t="s">
        <v>1083</v>
      </c>
      <c r="J115" s="316"/>
      <c r="K115" s="330"/>
    </row>
    <row r="116" spans="2:11" s="1" customFormat="1" ht="15" customHeight="1">
      <c r="B116" s="341"/>
      <c r="C116" s="316" t="s">
        <v>48</v>
      </c>
      <c r="D116" s="316"/>
      <c r="E116" s="316"/>
      <c r="F116" s="339" t="s">
        <v>1048</v>
      </c>
      <c r="G116" s="316"/>
      <c r="H116" s="316" t="s">
        <v>1093</v>
      </c>
      <c r="I116" s="316" t="s">
        <v>1083</v>
      </c>
      <c r="J116" s="316"/>
      <c r="K116" s="330"/>
    </row>
    <row r="117" spans="2:11" s="1" customFormat="1" ht="15" customHeight="1">
      <c r="B117" s="341"/>
      <c r="C117" s="316" t="s">
        <v>57</v>
      </c>
      <c r="D117" s="316"/>
      <c r="E117" s="316"/>
      <c r="F117" s="339" t="s">
        <v>1048</v>
      </c>
      <c r="G117" s="316"/>
      <c r="H117" s="316" t="s">
        <v>1094</v>
      </c>
      <c r="I117" s="316" t="s">
        <v>1095</v>
      </c>
      <c r="J117" s="316"/>
      <c r="K117" s="330"/>
    </row>
    <row r="118" spans="2:11" s="1" customFormat="1" ht="15" customHeight="1">
      <c r="B118" s="344"/>
      <c r="C118" s="350"/>
      <c r="D118" s="350"/>
      <c r="E118" s="350"/>
      <c r="F118" s="350"/>
      <c r="G118" s="350"/>
      <c r="H118" s="350"/>
      <c r="I118" s="350"/>
      <c r="J118" s="350"/>
      <c r="K118" s="346"/>
    </row>
    <row r="119" spans="2:11" s="1" customFormat="1" ht="18.75" customHeight="1">
      <c r="B119" s="351"/>
      <c r="C119" s="352"/>
      <c r="D119" s="352"/>
      <c r="E119" s="352"/>
      <c r="F119" s="353"/>
      <c r="G119" s="352"/>
      <c r="H119" s="352"/>
      <c r="I119" s="352"/>
      <c r="J119" s="352"/>
      <c r="K119" s="351"/>
    </row>
    <row r="120" spans="2:11" s="1" customFormat="1" ht="18.75" customHeight="1">
      <c r="B120" s="324"/>
      <c r="C120" s="324"/>
      <c r="D120" s="324"/>
      <c r="E120" s="324"/>
      <c r="F120" s="324"/>
      <c r="G120" s="324"/>
      <c r="H120" s="324"/>
      <c r="I120" s="324"/>
      <c r="J120" s="324"/>
      <c r="K120" s="324"/>
    </row>
    <row r="121" spans="2:11" s="1" customFormat="1" ht="7.5" customHeight="1">
      <c r="B121" s="354"/>
      <c r="C121" s="355"/>
      <c r="D121" s="355"/>
      <c r="E121" s="355"/>
      <c r="F121" s="355"/>
      <c r="G121" s="355"/>
      <c r="H121" s="355"/>
      <c r="I121" s="355"/>
      <c r="J121" s="355"/>
      <c r="K121" s="356"/>
    </row>
    <row r="122" spans="2:11" s="1" customFormat="1" ht="45" customHeight="1">
      <c r="B122" s="357"/>
      <c r="C122" s="307" t="s">
        <v>1096</v>
      </c>
      <c r="D122" s="307"/>
      <c r="E122" s="307"/>
      <c r="F122" s="307"/>
      <c r="G122" s="307"/>
      <c r="H122" s="307"/>
      <c r="I122" s="307"/>
      <c r="J122" s="307"/>
      <c r="K122" s="358"/>
    </row>
    <row r="123" spans="2:11" s="1" customFormat="1" ht="17.25" customHeight="1">
      <c r="B123" s="359"/>
      <c r="C123" s="331" t="s">
        <v>1042</v>
      </c>
      <c r="D123" s="331"/>
      <c r="E123" s="331"/>
      <c r="F123" s="331" t="s">
        <v>1043</v>
      </c>
      <c r="G123" s="332"/>
      <c r="H123" s="331" t="s">
        <v>54</v>
      </c>
      <c r="I123" s="331" t="s">
        <v>57</v>
      </c>
      <c r="J123" s="331" t="s">
        <v>1044</v>
      </c>
      <c r="K123" s="360"/>
    </row>
    <row r="124" spans="2:11" s="1" customFormat="1" ht="17.25" customHeight="1">
      <c r="B124" s="359"/>
      <c r="C124" s="333" t="s">
        <v>1045</v>
      </c>
      <c r="D124" s="333"/>
      <c r="E124" s="333"/>
      <c r="F124" s="334" t="s">
        <v>1046</v>
      </c>
      <c r="G124" s="335"/>
      <c r="H124" s="333"/>
      <c r="I124" s="333"/>
      <c r="J124" s="333" t="s">
        <v>1047</v>
      </c>
      <c r="K124" s="360"/>
    </row>
    <row r="125" spans="2:11" s="1" customFormat="1" ht="5.25" customHeight="1">
      <c r="B125" s="361"/>
      <c r="C125" s="336"/>
      <c r="D125" s="336"/>
      <c r="E125" s="336"/>
      <c r="F125" s="336"/>
      <c r="G125" s="362"/>
      <c r="H125" s="336"/>
      <c r="I125" s="336"/>
      <c r="J125" s="336"/>
      <c r="K125" s="363"/>
    </row>
    <row r="126" spans="2:11" s="1" customFormat="1" ht="15" customHeight="1">
      <c r="B126" s="361"/>
      <c r="C126" s="316" t="s">
        <v>1051</v>
      </c>
      <c r="D126" s="338"/>
      <c r="E126" s="338"/>
      <c r="F126" s="339" t="s">
        <v>1048</v>
      </c>
      <c r="G126" s="316"/>
      <c r="H126" s="316" t="s">
        <v>1088</v>
      </c>
      <c r="I126" s="316" t="s">
        <v>1050</v>
      </c>
      <c r="J126" s="316">
        <v>120</v>
      </c>
      <c r="K126" s="364"/>
    </row>
    <row r="127" spans="2:11" s="1" customFormat="1" ht="15" customHeight="1">
      <c r="B127" s="361"/>
      <c r="C127" s="316" t="s">
        <v>1097</v>
      </c>
      <c r="D127" s="316"/>
      <c r="E127" s="316"/>
      <c r="F127" s="339" t="s">
        <v>1048</v>
      </c>
      <c r="G127" s="316"/>
      <c r="H127" s="316" t="s">
        <v>1098</v>
      </c>
      <c r="I127" s="316" t="s">
        <v>1050</v>
      </c>
      <c r="J127" s="316" t="s">
        <v>1099</v>
      </c>
      <c r="K127" s="364"/>
    </row>
    <row r="128" spans="2:11" s="1" customFormat="1" ht="15" customHeight="1">
      <c r="B128" s="361"/>
      <c r="C128" s="316" t="s">
        <v>996</v>
      </c>
      <c r="D128" s="316"/>
      <c r="E128" s="316"/>
      <c r="F128" s="339" t="s">
        <v>1048</v>
      </c>
      <c r="G128" s="316"/>
      <c r="H128" s="316" t="s">
        <v>1100</v>
      </c>
      <c r="I128" s="316" t="s">
        <v>1050</v>
      </c>
      <c r="J128" s="316" t="s">
        <v>1099</v>
      </c>
      <c r="K128" s="364"/>
    </row>
    <row r="129" spans="2:11" s="1" customFormat="1" ht="15" customHeight="1">
      <c r="B129" s="361"/>
      <c r="C129" s="316" t="s">
        <v>1059</v>
      </c>
      <c r="D129" s="316"/>
      <c r="E129" s="316"/>
      <c r="F129" s="339" t="s">
        <v>1054</v>
      </c>
      <c r="G129" s="316"/>
      <c r="H129" s="316" t="s">
        <v>1060</v>
      </c>
      <c r="I129" s="316" t="s">
        <v>1050</v>
      </c>
      <c r="J129" s="316">
        <v>15</v>
      </c>
      <c r="K129" s="364"/>
    </row>
    <row r="130" spans="2:11" s="1" customFormat="1" ht="15" customHeight="1">
      <c r="B130" s="361"/>
      <c r="C130" s="342" t="s">
        <v>1061</v>
      </c>
      <c r="D130" s="342"/>
      <c r="E130" s="342"/>
      <c r="F130" s="343" t="s">
        <v>1054</v>
      </c>
      <c r="G130" s="342"/>
      <c r="H130" s="342" t="s">
        <v>1062</v>
      </c>
      <c r="I130" s="342" t="s">
        <v>1050</v>
      </c>
      <c r="J130" s="342">
        <v>15</v>
      </c>
      <c r="K130" s="364"/>
    </row>
    <row r="131" spans="2:11" s="1" customFormat="1" ht="15" customHeight="1">
      <c r="B131" s="361"/>
      <c r="C131" s="342" t="s">
        <v>1063</v>
      </c>
      <c r="D131" s="342"/>
      <c r="E131" s="342"/>
      <c r="F131" s="343" t="s">
        <v>1054</v>
      </c>
      <c r="G131" s="342"/>
      <c r="H131" s="342" t="s">
        <v>1064</v>
      </c>
      <c r="I131" s="342" t="s">
        <v>1050</v>
      </c>
      <c r="J131" s="342">
        <v>20</v>
      </c>
      <c r="K131" s="364"/>
    </row>
    <row r="132" spans="2:11" s="1" customFormat="1" ht="15" customHeight="1">
      <c r="B132" s="361"/>
      <c r="C132" s="342" t="s">
        <v>1065</v>
      </c>
      <c r="D132" s="342"/>
      <c r="E132" s="342"/>
      <c r="F132" s="343" t="s">
        <v>1054</v>
      </c>
      <c r="G132" s="342"/>
      <c r="H132" s="342" t="s">
        <v>1066</v>
      </c>
      <c r="I132" s="342" t="s">
        <v>1050</v>
      </c>
      <c r="J132" s="342">
        <v>20</v>
      </c>
      <c r="K132" s="364"/>
    </row>
    <row r="133" spans="2:11" s="1" customFormat="1" ht="15" customHeight="1">
      <c r="B133" s="361"/>
      <c r="C133" s="316" t="s">
        <v>1053</v>
      </c>
      <c r="D133" s="316"/>
      <c r="E133" s="316"/>
      <c r="F133" s="339" t="s">
        <v>1054</v>
      </c>
      <c r="G133" s="316"/>
      <c r="H133" s="316" t="s">
        <v>1088</v>
      </c>
      <c r="I133" s="316" t="s">
        <v>1050</v>
      </c>
      <c r="J133" s="316">
        <v>50</v>
      </c>
      <c r="K133" s="364"/>
    </row>
    <row r="134" spans="2:11" s="1" customFormat="1" ht="15" customHeight="1">
      <c r="B134" s="361"/>
      <c r="C134" s="316" t="s">
        <v>1067</v>
      </c>
      <c r="D134" s="316"/>
      <c r="E134" s="316"/>
      <c r="F134" s="339" t="s">
        <v>1054</v>
      </c>
      <c r="G134" s="316"/>
      <c r="H134" s="316" t="s">
        <v>1088</v>
      </c>
      <c r="I134" s="316" t="s">
        <v>1050</v>
      </c>
      <c r="J134" s="316">
        <v>50</v>
      </c>
      <c r="K134" s="364"/>
    </row>
    <row r="135" spans="2:11" s="1" customFormat="1" ht="15" customHeight="1">
      <c r="B135" s="361"/>
      <c r="C135" s="316" t="s">
        <v>1073</v>
      </c>
      <c r="D135" s="316"/>
      <c r="E135" s="316"/>
      <c r="F135" s="339" t="s">
        <v>1054</v>
      </c>
      <c r="G135" s="316"/>
      <c r="H135" s="316" t="s">
        <v>1088</v>
      </c>
      <c r="I135" s="316" t="s">
        <v>1050</v>
      </c>
      <c r="J135" s="316">
        <v>50</v>
      </c>
      <c r="K135" s="364"/>
    </row>
    <row r="136" spans="2:11" s="1" customFormat="1" ht="15" customHeight="1">
      <c r="B136" s="361"/>
      <c r="C136" s="316" t="s">
        <v>1075</v>
      </c>
      <c r="D136" s="316"/>
      <c r="E136" s="316"/>
      <c r="F136" s="339" t="s">
        <v>1054</v>
      </c>
      <c r="G136" s="316"/>
      <c r="H136" s="316" t="s">
        <v>1088</v>
      </c>
      <c r="I136" s="316" t="s">
        <v>1050</v>
      </c>
      <c r="J136" s="316">
        <v>50</v>
      </c>
      <c r="K136" s="364"/>
    </row>
    <row r="137" spans="2:11" s="1" customFormat="1" ht="15" customHeight="1">
      <c r="B137" s="361"/>
      <c r="C137" s="316" t="s">
        <v>1076</v>
      </c>
      <c r="D137" s="316"/>
      <c r="E137" s="316"/>
      <c r="F137" s="339" t="s">
        <v>1054</v>
      </c>
      <c r="G137" s="316"/>
      <c r="H137" s="316" t="s">
        <v>1101</v>
      </c>
      <c r="I137" s="316" t="s">
        <v>1050</v>
      </c>
      <c r="J137" s="316">
        <v>255</v>
      </c>
      <c r="K137" s="364"/>
    </row>
    <row r="138" spans="2:11" s="1" customFormat="1" ht="15" customHeight="1">
      <c r="B138" s="361"/>
      <c r="C138" s="316" t="s">
        <v>1078</v>
      </c>
      <c r="D138" s="316"/>
      <c r="E138" s="316"/>
      <c r="F138" s="339" t="s">
        <v>1048</v>
      </c>
      <c r="G138" s="316"/>
      <c r="H138" s="316" t="s">
        <v>1102</v>
      </c>
      <c r="I138" s="316" t="s">
        <v>1080</v>
      </c>
      <c r="J138" s="316"/>
      <c r="K138" s="364"/>
    </row>
    <row r="139" spans="2:11" s="1" customFormat="1" ht="15" customHeight="1">
      <c r="B139" s="361"/>
      <c r="C139" s="316" t="s">
        <v>1081</v>
      </c>
      <c r="D139" s="316"/>
      <c r="E139" s="316"/>
      <c r="F139" s="339" t="s">
        <v>1048</v>
      </c>
      <c r="G139" s="316"/>
      <c r="H139" s="316" t="s">
        <v>1103</v>
      </c>
      <c r="I139" s="316" t="s">
        <v>1083</v>
      </c>
      <c r="J139" s="316"/>
      <c r="K139" s="364"/>
    </row>
    <row r="140" spans="2:11" s="1" customFormat="1" ht="15" customHeight="1">
      <c r="B140" s="361"/>
      <c r="C140" s="316" t="s">
        <v>1084</v>
      </c>
      <c r="D140" s="316"/>
      <c r="E140" s="316"/>
      <c r="F140" s="339" t="s">
        <v>1048</v>
      </c>
      <c r="G140" s="316"/>
      <c r="H140" s="316" t="s">
        <v>1084</v>
      </c>
      <c r="I140" s="316" t="s">
        <v>1083</v>
      </c>
      <c r="J140" s="316"/>
      <c r="K140" s="364"/>
    </row>
    <row r="141" spans="2:11" s="1" customFormat="1" ht="15" customHeight="1">
      <c r="B141" s="361"/>
      <c r="C141" s="316" t="s">
        <v>38</v>
      </c>
      <c r="D141" s="316"/>
      <c r="E141" s="316"/>
      <c r="F141" s="339" t="s">
        <v>1048</v>
      </c>
      <c r="G141" s="316"/>
      <c r="H141" s="316" t="s">
        <v>1104</v>
      </c>
      <c r="I141" s="316" t="s">
        <v>1083</v>
      </c>
      <c r="J141" s="316"/>
      <c r="K141" s="364"/>
    </row>
    <row r="142" spans="2:11" s="1" customFormat="1" ht="15" customHeight="1">
      <c r="B142" s="361"/>
      <c r="C142" s="316" t="s">
        <v>1105</v>
      </c>
      <c r="D142" s="316"/>
      <c r="E142" s="316"/>
      <c r="F142" s="339" t="s">
        <v>1048</v>
      </c>
      <c r="G142" s="316"/>
      <c r="H142" s="316" t="s">
        <v>1106</v>
      </c>
      <c r="I142" s="316" t="s">
        <v>1083</v>
      </c>
      <c r="J142" s="316"/>
      <c r="K142" s="364"/>
    </row>
    <row r="143" spans="2:11" s="1" customFormat="1" ht="15" customHeight="1">
      <c r="B143" s="365"/>
      <c r="C143" s="366"/>
      <c r="D143" s="366"/>
      <c r="E143" s="366"/>
      <c r="F143" s="366"/>
      <c r="G143" s="366"/>
      <c r="H143" s="366"/>
      <c r="I143" s="366"/>
      <c r="J143" s="366"/>
      <c r="K143" s="367"/>
    </row>
    <row r="144" spans="2:11" s="1" customFormat="1" ht="18.75" customHeight="1">
      <c r="B144" s="352"/>
      <c r="C144" s="352"/>
      <c r="D144" s="352"/>
      <c r="E144" s="352"/>
      <c r="F144" s="353"/>
      <c r="G144" s="352"/>
      <c r="H144" s="352"/>
      <c r="I144" s="352"/>
      <c r="J144" s="352"/>
      <c r="K144" s="352"/>
    </row>
    <row r="145" spans="2:11" s="1" customFormat="1" ht="18.75" customHeight="1">
      <c r="B145" s="324"/>
      <c r="C145" s="324"/>
      <c r="D145" s="324"/>
      <c r="E145" s="324"/>
      <c r="F145" s="324"/>
      <c r="G145" s="324"/>
      <c r="H145" s="324"/>
      <c r="I145" s="324"/>
      <c r="J145" s="324"/>
      <c r="K145" s="324"/>
    </row>
    <row r="146" spans="2:11" s="1" customFormat="1" ht="7.5" customHeight="1">
      <c r="B146" s="325"/>
      <c r="C146" s="326"/>
      <c r="D146" s="326"/>
      <c r="E146" s="326"/>
      <c r="F146" s="326"/>
      <c r="G146" s="326"/>
      <c r="H146" s="326"/>
      <c r="I146" s="326"/>
      <c r="J146" s="326"/>
      <c r="K146" s="327"/>
    </row>
    <row r="147" spans="2:11" s="1" customFormat="1" ht="45" customHeight="1">
      <c r="B147" s="328"/>
      <c r="C147" s="329" t="s">
        <v>1107</v>
      </c>
      <c r="D147" s="329"/>
      <c r="E147" s="329"/>
      <c r="F147" s="329"/>
      <c r="G147" s="329"/>
      <c r="H147" s="329"/>
      <c r="I147" s="329"/>
      <c r="J147" s="329"/>
      <c r="K147" s="330"/>
    </row>
    <row r="148" spans="2:11" s="1" customFormat="1" ht="17.25" customHeight="1">
      <c r="B148" s="328"/>
      <c r="C148" s="331" t="s">
        <v>1042</v>
      </c>
      <c r="D148" s="331"/>
      <c r="E148" s="331"/>
      <c r="F148" s="331" t="s">
        <v>1043</v>
      </c>
      <c r="G148" s="332"/>
      <c r="H148" s="331" t="s">
        <v>54</v>
      </c>
      <c r="I148" s="331" t="s">
        <v>57</v>
      </c>
      <c r="J148" s="331" t="s">
        <v>1044</v>
      </c>
      <c r="K148" s="330"/>
    </row>
    <row r="149" spans="2:11" s="1" customFormat="1" ht="17.25" customHeight="1">
      <c r="B149" s="328"/>
      <c r="C149" s="333" t="s">
        <v>1045</v>
      </c>
      <c r="D149" s="333"/>
      <c r="E149" s="333"/>
      <c r="F149" s="334" t="s">
        <v>1046</v>
      </c>
      <c r="G149" s="335"/>
      <c r="H149" s="333"/>
      <c r="I149" s="333"/>
      <c r="J149" s="333" t="s">
        <v>1047</v>
      </c>
      <c r="K149" s="330"/>
    </row>
    <row r="150" spans="2:11" s="1" customFormat="1" ht="5.25" customHeight="1">
      <c r="B150" s="341"/>
      <c r="C150" s="336"/>
      <c r="D150" s="336"/>
      <c r="E150" s="336"/>
      <c r="F150" s="336"/>
      <c r="G150" s="337"/>
      <c r="H150" s="336"/>
      <c r="I150" s="336"/>
      <c r="J150" s="336"/>
      <c r="K150" s="364"/>
    </row>
    <row r="151" spans="2:11" s="1" customFormat="1" ht="15" customHeight="1">
      <c r="B151" s="341"/>
      <c r="C151" s="368" t="s">
        <v>1051</v>
      </c>
      <c r="D151" s="316"/>
      <c r="E151" s="316"/>
      <c r="F151" s="369" t="s">
        <v>1048</v>
      </c>
      <c r="G151" s="316"/>
      <c r="H151" s="368" t="s">
        <v>1088</v>
      </c>
      <c r="I151" s="368" t="s">
        <v>1050</v>
      </c>
      <c r="J151" s="368">
        <v>120</v>
      </c>
      <c r="K151" s="364"/>
    </row>
    <row r="152" spans="2:11" s="1" customFormat="1" ht="15" customHeight="1">
      <c r="B152" s="341"/>
      <c r="C152" s="368" t="s">
        <v>1097</v>
      </c>
      <c r="D152" s="316"/>
      <c r="E152" s="316"/>
      <c r="F152" s="369" t="s">
        <v>1048</v>
      </c>
      <c r="G152" s="316"/>
      <c r="H152" s="368" t="s">
        <v>1108</v>
      </c>
      <c r="I152" s="368" t="s">
        <v>1050</v>
      </c>
      <c r="J152" s="368" t="s">
        <v>1099</v>
      </c>
      <c r="K152" s="364"/>
    </row>
    <row r="153" spans="2:11" s="1" customFormat="1" ht="15" customHeight="1">
      <c r="B153" s="341"/>
      <c r="C153" s="368" t="s">
        <v>996</v>
      </c>
      <c r="D153" s="316"/>
      <c r="E153" s="316"/>
      <c r="F153" s="369" t="s">
        <v>1048</v>
      </c>
      <c r="G153" s="316"/>
      <c r="H153" s="368" t="s">
        <v>1109</v>
      </c>
      <c r="I153" s="368" t="s">
        <v>1050</v>
      </c>
      <c r="J153" s="368" t="s">
        <v>1099</v>
      </c>
      <c r="K153" s="364"/>
    </row>
    <row r="154" spans="2:11" s="1" customFormat="1" ht="15" customHeight="1">
      <c r="B154" s="341"/>
      <c r="C154" s="368" t="s">
        <v>1053</v>
      </c>
      <c r="D154" s="316"/>
      <c r="E154" s="316"/>
      <c r="F154" s="369" t="s">
        <v>1054</v>
      </c>
      <c r="G154" s="316"/>
      <c r="H154" s="368" t="s">
        <v>1088</v>
      </c>
      <c r="I154" s="368" t="s">
        <v>1050</v>
      </c>
      <c r="J154" s="368">
        <v>50</v>
      </c>
      <c r="K154" s="364"/>
    </row>
    <row r="155" spans="2:11" s="1" customFormat="1" ht="15" customHeight="1">
      <c r="B155" s="341"/>
      <c r="C155" s="368" t="s">
        <v>1056</v>
      </c>
      <c r="D155" s="316"/>
      <c r="E155" s="316"/>
      <c r="F155" s="369" t="s">
        <v>1048</v>
      </c>
      <c r="G155" s="316"/>
      <c r="H155" s="368" t="s">
        <v>1088</v>
      </c>
      <c r="I155" s="368" t="s">
        <v>1058</v>
      </c>
      <c r="J155" s="368"/>
      <c r="K155" s="364"/>
    </row>
    <row r="156" spans="2:11" s="1" customFormat="1" ht="15" customHeight="1">
      <c r="B156" s="341"/>
      <c r="C156" s="368" t="s">
        <v>1067</v>
      </c>
      <c r="D156" s="316"/>
      <c r="E156" s="316"/>
      <c r="F156" s="369" t="s">
        <v>1054</v>
      </c>
      <c r="G156" s="316"/>
      <c r="H156" s="368" t="s">
        <v>1088</v>
      </c>
      <c r="I156" s="368" t="s">
        <v>1050</v>
      </c>
      <c r="J156" s="368">
        <v>50</v>
      </c>
      <c r="K156" s="364"/>
    </row>
    <row r="157" spans="2:11" s="1" customFormat="1" ht="15" customHeight="1">
      <c r="B157" s="341"/>
      <c r="C157" s="368" t="s">
        <v>1075</v>
      </c>
      <c r="D157" s="316"/>
      <c r="E157" s="316"/>
      <c r="F157" s="369" t="s">
        <v>1054</v>
      </c>
      <c r="G157" s="316"/>
      <c r="H157" s="368" t="s">
        <v>1088</v>
      </c>
      <c r="I157" s="368" t="s">
        <v>1050</v>
      </c>
      <c r="J157" s="368">
        <v>50</v>
      </c>
      <c r="K157" s="364"/>
    </row>
    <row r="158" spans="2:11" s="1" customFormat="1" ht="15" customHeight="1">
      <c r="B158" s="341"/>
      <c r="C158" s="368" t="s">
        <v>1073</v>
      </c>
      <c r="D158" s="316"/>
      <c r="E158" s="316"/>
      <c r="F158" s="369" t="s">
        <v>1054</v>
      </c>
      <c r="G158" s="316"/>
      <c r="H158" s="368" t="s">
        <v>1088</v>
      </c>
      <c r="I158" s="368" t="s">
        <v>1050</v>
      </c>
      <c r="J158" s="368">
        <v>50</v>
      </c>
      <c r="K158" s="364"/>
    </row>
    <row r="159" spans="2:11" s="1" customFormat="1" ht="15" customHeight="1">
      <c r="B159" s="341"/>
      <c r="C159" s="368" t="s">
        <v>128</v>
      </c>
      <c r="D159" s="316"/>
      <c r="E159" s="316"/>
      <c r="F159" s="369" t="s">
        <v>1048</v>
      </c>
      <c r="G159" s="316"/>
      <c r="H159" s="368" t="s">
        <v>1110</v>
      </c>
      <c r="I159" s="368" t="s">
        <v>1050</v>
      </c>
      <c r="J159" s="368" t="s">
        <v>1111</v>
      </c>
      <c r="K159" s="364"/>
    </row>
    <row r="160" spans="2:11" s="1" customFormat="1" ht="15" customHeight="1">
      <c r="B160" s="341"/>
      <c r="C160" s="368" t="s">
        <v>1112</v>
      </c>
      <c r="D160" s="316"/>
      <c r="E160" s="316"/>
      <c r="F160" s="369" t="s">
        <v>1048</v>
      </c>
      <c r="G160" s="316"/>
      <c r="H160" s="368" t="s">
        <v>1113</v>
      </c>
      <c r="I160" s="368" t="s">
        <v>1083</v>
      </c>
      <c r="J160" s="368"/>
      <c r="K160" s="364"/>
    </row>
    <row r="161" spans="2:11" s="1" customFormat="1" ht="15" customHeight="1">
      <c r="B161" s="370"/>
      <c r="C161" s="350"/>
      <c r="D161" s="350"/>
      <c r="E161" s="350"/>
      <c r="F161" s="350"/>
      <c r="G161" s="350"/>
      <c r="H161" s="350"/>
      <c r="I161" s="350"/>
      <c r="J161" s="350"/>
      <c r="K161" s="371"/>
    </row>
    <row r="162" spans="2:11" s="1" customFormat="1" ht="18.75" customHeight="1">
      <c r="B162" s="352"/>
      <c r="C162" s="362"/>
      <c r="D162" s="362"/>
      <c r="E162" s="362"/>
      <c r="F162" s="372"/>
      <c r="G162" s="362"/>
      <c r="H162" s="362"/>
      <c r="I162" s="362"/>
      <c r="J162" s="362"/>
      <c r="K162" s="352"/>
    </row>
    <row r="163" spans="2:11" s="1" customFormat="1" ht="18.75" customHeight="1">
      <c r="B163" s="324"/>
      <c r="C163" s="324"/>
      <c r="D163" s="324"/>
      <c r="E163" s="324"/>
      <c r="F163" s="324"/>
      <c r="G163" s="324"/>
      <c r="H163" s="324"/>
      <c r="I163" s="324"/>
      <c r="J163" s="324"/>
      <c r="K163" s="324"/>
    </row>
    <row r="164" spans="2:11" s="1" customFormat="1" ht="7.5" customHeight="1">
      <c r="B164" s="303"/>
      <c r="C164" s="304"/>
      <c r="D164" s="304"/>
      <c r="E164" s="304"/>
      <c r="F164" s="304"/>
      <c r="G164" s="304"/>
      <c r="H164" s="304"/>
      <c r="I164" s="304"/>
      <c r="J164" s="304"/>
      <c r="K164" s="305"/>
    </row>
    <row r="165" spans="2:11" s="1" customFormat="1" ht="45" customHeight="1">
      <c r="B165" s="306"/>
      <c r="C165" s="307" t="s">
        <v>1114</v>
      </c>
      <c r="D165" s="307"/>
      <c r="E165" s="307"/>
      <c r="F165" s="307"/>
      <c r="G165" s="307"/>
      <c r="H165" s="307"/>
      <c r="I165" s="307"/>
      <c r="J165" s="307"/>
      <c r="K165" s="308"/>
    </row>
    <row r="166" spans="2:11" s="1" customFormat="1" ht="17.25" customHeight="1">
      <c r="B166" s="306"/>
      <c r="C166" s="331" t="s">
        <v>1042</v>
      </c>
      <c r="D166" s="331"/>
      <c r="E166" s="331"/>
      <c r="F166" s="331" t="s">
        <v>1043</v>
      </c>
      <c r="G166" s="373"/>
      <c r="H166" s="374" t="s">
        <v>54</v>
      </c>
      <c r="I166" s="374" t="s">
        <v>57</v>
      </c>
      <c r="J166" s="331" t="s">
        <v>1044</v>
      </c>
      <c r="K166" s="308"/>
    </row>
    <row r="167" spans="2:11" s="1" customFormat="1" ht="17.25" customHeight="1">
      <c r="B167" s="309"/>
      <c r="C167" s="333" t="s">
        <v>1045</v>
      </c>
      <c r="D167" s="333"/>
      <c r="E167" s="333"/>
      <c r="F167" s="334" t="s">
        <v>1046</v>
      </c>
      <c r="G167" s="375"/>
      <c r="H167" s="376"/>
      <c r="I167" s="376"/>
      <c r="J167" s="333" t="s">
        <v>1047</v>
      </c>
      <c r="K167" s="311"/>
    </row>
    <row r="168" spans="2:11" s="1" customFormat="1" ht="5.25" customHeight="1">
      <c r="B168" s="341"/>
      <c r="C168" s="336"/>
      <c r="D168" s="336"/>
      <c r="E168" s="336"/>
      <c r="F168" s="336"/>
      <c r="G168" s="337"/>
      <c r="H168" s="336"/>
      <c r="I168" s="336"/>
      <c r="J168" s="336"/>
      <c r="K168" s="364"/>
    </row>
    <row r="169" spans="2:11" s="1" customFormat="1" ht="15" customHeight="1">
      <c r="B169" s="341"/>
      <c r="C169" s="316" t="s">
        <v>1051</v>
      </c>
      <c r="D169" s="316"/>
      <c r="E169" s="316"/>
      <c r="F169" s="339" t="s">
        <v>1048</v>
      </c>
      <c r="G169" s="316"/>
      <c r="H169" s="316" t="s">
        <v>1088</v>
      </c>
      <c r="I169" s="316" t="s">
        <v>1050</v>
      </c>
      <c r="J169" s="316">
        <v>120</v>
      </c>
      <c r="K169" s="364"/>
    </row>
    <row r="170" spans="2:11" s="1" customFormat="1" ht="15" customHeight="1">
      <c r="B170" s="341"/>
      <c r="C170" s="316" t="s">
        <v>1097</v>
      </c>
      <c r="D170" s="316"/>
      <c r="E170" s="316"/>
      <c r="F170" s="339" t="s">
        <v>1048</v>
      </c>
      <c r="G170" s="316"/>
      <c r="H170" s="316" t="s">
        <v>1098</v>
      </c>
      <c r="I170" s="316" t="s">
        <v>1050</v>
      </c>
      <c r="J170" s="316" t="s">
        <v>1099</v>
      </c>
      <c r="K170" s="364"/>
    </row>
    <row r="171" spans="2:11" s="1" customFormat="1" ht="15" customHeight="1">
      <c r="B171" s="341"/>
      <c r="C171" s="316" t="s">
        <v>996</v>
      </c>
      <c r="D171" s="316"/>
      <c r="E171" s="316"/>
      <c r="F171" s="339" t="s">
        <v>1048</v>
      </c>
      <c r="G171" s="316"/>
      <c r="H171" s="316" t="s">
        <v>1115</v>
      </c>
      <c r="I171" s="316" t="s">
        <v>1050</v>
      </c>
      <c r="J171" s="316" t="s">
        <v>1099</v>
      </c>
      <c r="K171" s="364"/>
    </row>
    <row r="172" spans="2:11" s="1" customFormat="1" ht="15" customHeight="1">
      <c r="B172" s="341"/>
      <c r="C172" s="316" t="s">
        <v>1053</v>
      </c>
      <c r="D172" s="316"/>
      <c r="E172" s="316"/>
      <c r="F172" s="339" t="s">
        <v>1054</v>
      </c>
      <c r="G172" s="316"/>
      <c r="H172" s="316" t="s">
        <v>1115</v>
      </c>
      <c r="I172" s="316" t="s">
        <v>1050</v>
      </c>
      <c r="J172" s="316">
        <v>50</v>
      </c>
      <c r="K172" s="364"/>
    </row>
    <row r="173" spans="2:11" s="1" customFormat="1" ht="15" customHeight="1">
      <c r="B173" s="341"/>
      <c r="C173" s="316" t="s">
        <v>1056</v>
      </c>
      <c r="D173" s="316"/>
      <c r="E173" s="316"/>
      <c r="F173" s="339" t="s">
        <v>1048</v>
      </c>
      <c r="G173" s="316"/>
      <c r="H173" s="316" t="s">
        <v>1115</v>
      </c>
      <c r="I173" s="316" t="s">
        <v>1058</v>
      </c>
      <c r="J173" s="316"/>
      <c r="K173" s="364"/>
    </row>
    <row r="174" spans="2:11" s="1" customFormat="1" ht="15" customHeight="1">
      <c r="B174" s="341"/>
      <c r="C174" s="316" t="s">
        <v>1067</v>
      </c>
      <c r="D174" s="316"/>
      <c r="E174" s="316"/>
      <c r="F174" s="339" t="s">
        <v>1054</v>
      </c>
      <c r="G174" s="316"/>
      <c r="H174" s="316" t="s">
        <v>1115</v>
      </c>
      <c r="I174" s="316" t="s">
        <v>1050</v>
      </c>
      <c r="J174" s="316">
        <v>50</v>
      </c>
      <c r="K174" s="364"/>
    </row>
    <row r="175" spans="2:11" s="1" customFormat="1" ht="15" customHeight="1">
      <c r="B175" s="341"/>
      <c r="C175" s="316" t="s">
        <v>1075</v>
      </c>
      <c r="D175" s="316"/>
      <c r="E175" s="316"/>
      <c r="F175" s="339" t="s">
        <v>1054</v>
      </c>
      <c r="G175" s="316"/>
      <c r="H175" s="316" t="s">
        <v>1115</v>
      </c>
      <c r="I175" s="316" t="s">
        <v>1050</v>
      </c>
      <c r="J175" s="316">
        <v>50</v>
      </c>
      <c r="K175" s="364"/>
    </row>
    <row r="176" spans="2:11" s="1" customFormat="1" ht="15" customHeight="1">
      <c r="B176" s="341"/>
      <c r="C176" s="316" t="s">
        <v>1073</v>
      </c>
      <c r="D176" s="316"/>
      <c r="E176" s="316"/>
      <c r="F176" s="339" t="s">
        <v>1054</v>
      </c>
      <c r="G176" s="316"/>
      <c r="H176" s="316" t="s">
        <v>1115</v>
      </c>
      <c r="I176" s="316" t="s">
        <v>1050</v>
      </c>
      <c r="J176" s="316">
        <v>50</v>
      </c>
      <c r="K176" s="364"/>
    </row>
    <row r="177" spans="2:11" s="1" customFormat="1" ht="15" customHeight="1">
      <c r="B177" s="341"/>
      <c r="C177" s="316" t="s">
        <v>138</v>
      </c>
      <c r="D177" s="316"/>
      <c r="E177" s="316"/>
      <c r="F177" s="339" t="s">
        <v>1048</v>
      </c>
      <c r="G177" s="316"/>
      <c r="H177" s="316" t="s">
        <v>1116</v>
      </c>
      <c r="I177" s="316" t="s">
        <v>1117</v>
      </c>
      <c r="J177" s="316"/>
      <c r="K177" s="364"/>
    </row>
    <row r="178" spans="2:11" s="1" customFormat="1" ht="15" customHeight="1">
      <c r="B178" s="341"/>
      <c r="C178" s="316" t="s">
        <v>57</v>
      </c>
      <c r="D178" s="316"/>
      <c r="E178" s="316"/>
      <c r="F178" s="339" t="s">
        <v>1048</v>
      </c>
      <c r="G178" s="316"/>
      <c r="H178" s="316" t="s">
        <v>1118</v>
      </c>
      <c r="I178" s="316" t="s">
        <v>1119</v>
      </c>
      <c r="J178" s="316">
        <v>1</v>
      </c>
      <c r="K178" s="364"/>
    </row>
    <row r="179" spans="2:11" s="1" customFormat="1" ht="15" customHeight="1">
      <c r="B179" s="341"/>
      <c r="C179" s="316" t="s">
        <v>53</v>
      </c>
      <c r="D179" s="316"/>
      <c r="E179" s="316"/>
      <c r="F179" s="339" t="s">
        <v>1048</v>
      </c>
      <c r="G179" s="316"/>
      <c r="H179" s="316" t="s">
        <v>1120</v>
      </c>
      <c r="I179" s="316" t="s">
        <v>1050</v>
      </c>
      <c r="J179" s="316">
        <v>20</v>
      </c>
      <c r="K179" s="364"/>
    </row>
    <row r="180" spans="2:11" s="1" customFormat="1" ht="15" customHeight="1">
      <c r="B180" s="341"/>
      <c r="C180" s="316" t="s">
        <v>54</v>
      </c>
      <c r="D180" s="316"/>
      <c r="E180" s="316"/>
      <c r="F180" s="339" t="s">
        <v>1048</v>
      </c>
      <c r="G180" s="316"/>
      <c r="H180" s="316" t="s">
        <v>1121</v>
      </c>
      <c r="I180" s="316" t="s">
        <v>1050</v>
      </c>
      <c r="J180" s="316">
        <v>255</v>
      </c>
      <c r="K180" s="364"/>
    </row>
    <row r="181" spans="2:11" s="1" customFormat="1" ht="15" customHeight="1">
      <c r="B181" s="341"/>
      <c r="C181" s="316" t="s">
        <v>139</v>
      </c>
      <c r="D181" s="316"/>
      <c r="E181" s="316"/>
      <c r="F181" s="339" t="s">
        <v>1048</v>
      </c>
      <c r="G181" s="316"/>
      <c r="H181" s="316" t="s">
        <v>1012</v>
      </c>
      <c r="I181" s="316" t="s">
        <v>1050</v>
      </c>
      <c r="J181" s="316">
        <v>10</v>
      </c>
      <c r="K181" s="364"/>
    </row>
    <row r="182" spans="2:11" s="1" customFormat="1" ht="15" customHeight="1">
      <c r="B182" s="341"/>
      <c r="C182" s="316" t="s">
        <v>140</v>
      </c>
      <c r="D182" s="316"/>
      <c r="E182" s="316"/>
      <c r="F182" s="339" t="s">
        <v>1048</v>
      </c>
      <c r="G182" s="316"/>
      <c r="H182" s="316" t="s">
        <v>1122</v>
      </c>
      <c r="I182" s="316" t="s">
        <v>1083</v>
      </c>
      <c r="J182" s="316"/>
      <c r="K182" s="364"/>
    </row>
    <row r="183" spans="2:11" s="1" customFormat="1" ht="15" customHeight="1">
      <c r="B183" s="341"/>
      <c r="C183" s="316" t="s">
        <v>1123</v>
      </c>
      <c r="D183" s="316"/>
      <c r="E183" s="316"/>
      <c r="F183" s="339" t="s">
        <v>1048</v>
      </c>
      <c r="G183" s="316"/>
      <c r="H183" s="316" t="s">
        <v>1124</v>
      </c>
      <c r="I183" s="316" t="s">
        <v>1083</v>
      </c>
      <c r="J183" s="316"/>
      <c r="K183" s="364"/>
    </row>
    <row r="184" spans="2:11" s="1" customFormat="1" ht="15" customHeight="1">
      <c r="B184" s="341"/>
      <c r="C184" s="316" t="s">
        <v>1112</v>
      </c>
      <c r="D184" s="316"/>
      <c r="E184" s="316"/>
      <c r="F184" s="339" t="s">
        <v>1048</v>
      </c>
      <c r="G184" s="316"/>
      <c r="H184" s="316" t="s">
        <v>1125</v>
      </c>
      <c r="I184" s="316" t="s">
        <v>1083</v>
      </c>
      <c r="J184" s="316"/>
      <c r="K184" s="364"/>
    </row>
    <row r="185" spans="2:11" s="1" customFormat="1" ht="15" customHeight="1">
      <c r="B185" s="341"/>
      <c r="C185" s="316" t="s">
        <v>142</v>
      </c>
      <c r="D185" s="316"/>
      <c r="E185" s="316"/>
      <c r="F185" s="339" t="s">
        <v>1054</v>
      </c>
      <c r="G185" s="316"/>
      <c r="H185" s="316" t="s">
        <v>1126</v>
      </c>
      <c r="I185" s="316" t="s">
        <v>1050</v>
      </c>
      <c r="J185" s="316">
        <v>50</v>
      </c>
      <c r="K185" s="364"/>
    </row>
    <row r="186" spans="2:11" s="1" customFormat="1" ht="15" customHeight="1">
      <c r="B186" s="341"/>
      <c r="C186" s="316" t="s">
        <v>1127</v>
      </c>
      <c r="D186" s="316"/>
      <c r="E186" s="316"/>
      <c r="F186" s="339" t="s">
        <v>1054</v>
      </c>
      <c r="G186" s="316"/>
      <c r="H186" s="316" t="s">
        <v>1128</v>
      </c>
      <c r="I186" s="316" t="s">
        <v>1129</v>
      </c>
      <c r="J186" s="316"/>
      <c r="K186" s="364"/>
    </row>
    <row r="187" spans="2:11" s="1" customFormat="1" ht="15" customHeight="1">
      <c r="B187" s="341"/>
      <c r="C187" s="316" t="s">
        <v>1130</v>
      </c>
      <c r="D187" s="316"/>
      <c r="E187" s="316"/>
      <c r="F187" s="339" t="s">
        <v>1054</v>
      </c>
      <c r="G187" s="316"/>
      <c r="H187" s="316" t="s">
        <v>1131</v>
      </c>
      <c r="I187" s="316" t="s">
        <v>1129</v>
      </c>
      <c r="J187" s="316"/>
      <c r="K187" s="364"/>
    </row>
    <row r="188" spans="2:11" s="1" customFormat="1" ht="15" customHeight="1">
      <c r="B188" s="341"/>
      <c r="C188" s="316" t="s">
        <v>1132</v>
      </c>
      <c r="D188" s="316"/>
      <c r="E188" s="316"/>
      <c r="F188" s="339" t="s">
        <v>1054</v>
      </c>
      <c r="G188" s="316"/>
      <c r="H188" s="316" t="s">
        <v>1133</v>
      </c>
      <c r="I188" s="316" t="s">
        <v>1129</v>
      </c>
      <c r="J188" s="316"/>
      <c r="K188" s="364"/>
    </row>
    <row r="189" spans="2:11" s="1" customFormat="1" ht="15" customHeight="1">
      <c r="B189" s="341"/>
      <c r="C189" s="377" t="s">
        <v>1134</v>
      </c>
      <c r="D189" s="316"/>
      <c r="E189" s="316"/>
      <c r="F189" s="339" t="s">
        <v>1054</v>
      </c>
      <c r="G189" s="316"/>
      <c r="H189" s="316" t="s">
        <v>1135</v>
      </c>
      <c r="I189" s="316" t="s">
        <v>1136</v>
      </c>
      <c r="J189" s="378" t="s">
        <v>1137</v>
      </c>
      <c r="K189" s="364"/>
    </row>
    <row r="190" spans="2:11" s="1" customFormat="1" ht="15" customHeight="1">
      <c r="B190" s="341"/>
      <c r="C190" s="377" t="s">
        <v>42</v>
      </c>
      <c r="D190" s="316"/>
      <c r="E190" s="316"/>
      <c r="F190" s="339" t="s">
        <v>1048</v>
      </c>
      <c r="G190" s="316"/>
      <c r="H190" s="313" t="s">
        <v>1138</v>
      </c>
      <c r="I190" s="316" t="s">
        <v>1139</v>
      </c>
      <c r="J190" s="316"/>
      <c r="K190" s="364"/>
    </row>
    <row r="191" spans="2:11" s="1" customFormat="1" ht="15" customHeight="1">
      <c r="B191" s="341"/>
      <c r="C191" s="377" t="s">
        <v>1140</v>
      </c>
      <c r="D191" s="316"/>
      <c r="E191" s="316"/>
      <c r="F191" s="339" t="s">
        <v>1048</v>
      </c>
      <c r="G191" s="316"/>
      <c r="H191" s="316" t="s">
        <v>1141</v>
      </c>
      <c r="I191" s="316" t="s">
        <v>1083</v>
      </c>
      <c r="J191" s="316"/>
      <c r="K191" s="364"/>
    </row>
    <row r="192" spans="2:11" s="1" customFormat="1" ht="15" customHeight="1">
      <c r="B192" s="341"/>
      <c r="C192" s="377" t="s">
        <v>1142</v>
      </c>
      <c r="D192" s="316"/>
      <c r="E192" s="316"/>
      <c r="F192" s="339" t="s">
        <v>1048</v>
      </c>
      <c r="G192" s="316"/>
      <c r="H192" s="316" t="s">
        <v>1143</v>
      </c>
      <c r="I192" s="316" t="s">
        <v>1083</v>
      </c>
      <c r="J192" s="316"/>
      <c r="K192" s="364"/>
    </row>
    <row r="193" spans="2:11" s="1" customFormat="1" ht="15" customHeight="1">
      <c r="B193" s="341"/>
      <c r="C193" s="377" t="s">
        <v>1144</v>
      </c>
      <c r="D193" s="316"/>
      <c r="E193" s="316"/>
      <c r="F193" s="339" t="s">
        <v>1054</v>
      </c>
      <c r="G193" s="316"/>
      <c r="H193" s="316" t="s">
        <v>1145</v>
      </c>
      <c r="I193" s="316" t="s">
        <v>1083</v>
      </c>
      <c r="J193" s="316"/>
      <c r="K193" s="364"/>
    </row>
    <row r="194" spans="2:11" s="1" customFormat="1" ht="15" customHeight="1">
      <c r="B194" s="370"/>
      <c r="C194" s="379"/>
      <c r="D194" s="350"/>
      <c r="E194" s="350"/>
      <c r="F194" s="350"/>
      <c r="G194" s="350"/>
      <c r="H194" s="350"/>
      <c r="I194" s="350"/>
      <c r="J194" s="350"/>
      <c r="K194" s="371"/>
    </row>
    <row r="195" spans="2:11" s="1" customFormat="1" ht="18.75" customHeight="1">
      <c r="B195" s="352"/>
      <c r="C195" s="362"/>
      <c r="D195" s="362"/>
      <c r="E195" s="362"/>
      <c r="F195" s="372"/>
      <c r="G195" s="362"/>
      <c r="H195" s="362"/>
      <c r="I195" s="362"/>
      <c r="J195" s="362"/>
      <c r="K195" s="352"/>
    </row>
    <row r="196" spans="2:11" s="1" customFormat="1" ht="18.75" customHeight="1">
      <c r="B196" s="352"/>
      <c r="C196" s="362"/>
      <c r="D196" s="362"/>
      <c r="E196" s="362"/>
      <c r="F196" s="372"/>
      <c r="G196" s="362"/>
      <c r="H196" s="362"/>
      <c r="I196" s="362"/>
      <c r="J196" s="362"/>
      <c r="K196" s="352"/>
    </row>
    <row r="197" spans="2:11" s="1" customFormat="1" ht="18.75" customHeight="1">
      <c r="B197" s="324"/>
      <c r="C197" s="324"/>
      <c r="D197" s="324"/>
      <c r="E197" s="324"/>
      <c r="F197" s="324"/>
      <c r="G197" s="324"/>
      <c r="H197" s="324"/>
      <c r="I197" s="324"/>
      <c r="J197" s="324"/>
      <c r="K197" s="324"/>
    </row>
    <row r="198" spans="2:11" s="1" customFormat="1" ht="13.5">
      <c r="B198" s="303"/>
      <c r="C198" s="304"/>
      <c r="D198" s="304"/>
      <c r="E198" s="304"/>
      <c r="F198" s="304"/>
      <c r="G198" s="304"/>
      <c r="H198" s="304"/>
      <c r="I198" s="304"/>
      <c r="J198" s="304"/>
      <c r="K198" s="305"/>
    </row>
    <row r="199" spans="2:11" s="1" customFormat="1" ht="21">
      <c r="B199" s="306"/>
      <c r="C199" s="307" t="s">
        <v>1146</v>
      </c>
      <c r="D199" s="307"/>
      <c r="E199" s="307"/>
      <c r="F199" s="307"/>
      <c r="G199" s="307"/>
      <c r="H199" s="307"/>
      <c r="I199" s="307"/>
      <c r="J199" s="307"/>
      <c r="K199" s="308"/>
    </row>
    <row r="200" spans="2:11" s="1" customFormat="1" ht="25.5" customHeight="1">
      <c r="B200" s="306"/>
      <c r="C200" s="380" t="s">
        <v>1147</v>
      </c>
      <c r="D200" s="380"/>
      <c r="E200" s="380"/>
      <c r="F200" s="380" t="s">
        <v>1148</v>
      </c>
      <c r="G200" s="381"/>
      <c r="H200" s="380" t="s">
        <v>1149</v>
      </c>
      <c r="I200" s="380"/>
      <c r="J200" s="380"/>
      <c r="K200" s="308"/>
    </row>
    <row r="201" spans="2:11" s="1" customFormat="1" ht="5.25" customHeight="1">
      <c r="B201" s="341"/>
      <c r="C201" s="336"/>
      <c r="D201" s="336"/>
      <c r="E201" s="336"/>
      <c r="F201" s="336"/>
      <c r="G201" s="362"/>
      <c r="H201" s="336"/>
      <c r="I201" s="336"/>
      <c r="J201" s="336"/>
      <c r="K201" s="364"/>
    </row>
    <row r="202" spans="2:11" s="1" customFormat="1" ht="15" customHeight="1">
      <c r="B202" s="341"/>
      <c r="C202" s="316" t="s">
        <v>1139</v>
      </c>
      <c r="D202" s="316"/>
      <c r="E202" s="316"/>
      <c r="F202" s="339" t="s">
        <v>43</v>
      </c>
      <c r="G202" s="316"/>
      <c r="H202" s="316" t="s">
        <v>1150</v>
      </c>
      <c r="I202" s="316"/>
      <c r="J202" s="316"/>
      <c r="K202" s="364"/>
    </row>
    <row r="203" spans="2:11" s="1" customFormat="1" ht="15" customHeight="1">
      <c r="B203" s="341"/>
      <c r="C203" s="316"/>
      <c r="D203" s="316"/>
      <c r="E203" s="316"/>
      <c r="F203" s="339" t="s">
        <v>44</v>
      </c>
      <c r="G203" s="316"/>
      <c r="H203" s="316" t="s">
        <v>1151</v>
      </c>
      <c r="I203" s="316"/>
      <c r="J203" s="316"/>
      <c r="K203" s="364"/>
    </row>
    <row r="204" spans="2:11" s="1" customFormat="1" ht="15" customHeight="1">
      <c r="B204" s="341"/>
      <c r="C204" s="316"/>
      <c r="D204" s="316"/>
      <c r="E204" s="316"/>
      <c r="F204" s="339" t="s">
        <v>47</v>
      </c>
      <c r="G204" s="316"/>
      <c r="H204" s="316" t="s">
        <v>1152</v>
      </c>
      <c r="I204" s="316"/>
      <c r="J204" s="316"/>
      <c r="K204" s="364"/>
    </row>
    <row r="205" spans="2:11" s="1" customFormat="1" ht="15" customHeight="1">
      <c r="B205" s="341"/>
      <c r="C205" s="316"/>
      <c r="D205" s="316"/>
      <c r="E205" s="316"/>
      <c r="F205" s="339" t="s">
        <v>45</v>
      </c>
      <c r="G205" s="316"/>
      <c r="H205" s="316" t="s">
        <v>1153</v>
      </c>
      <c r="I205" s="316"/>
      <c r="J205" s="316"/>
      <c r="K205" s="364"/>
    </row>
    <row r="206" spans="2:11" s="1" customFormat="1" ht="15" customHeight="1">
      <c r="B206" s="341"/>
      <c r="C206" s="316"/>
      <c r="D206" s="316"/>
      <c r="E206" s="316"/>
      <c r="F206" s="339" t="s">
        <v>46</v>
      </c>
      <c r="G206" s="316"/>
      <c r="H206" s="316" t="s">
        <v>1154</v>
      </c>
      <c r="I206" s="316"/>
      <c r="J206" s="316"/>
      <c r="K206" s="364"/>
    </row>
    <row r="207" spans="2:11" s="1" customFormat="1" ht="15" customHeight="1">
      <c r="B207" s="341"/>
      <c r="C207" s="316"/>
      <c r="D207" s="316"/>
      <c r="E207" s="316"/>
      <c r="F207" s="339"/>
      <c r="G207" s="316"/>
      <c r="H207" s="316"/>
      <c r="I207" s="316"/>
      <c r="J207" s="316"/>
      <c r="K207" s="364"/>
    </row>
    <row r="208" spans="2:11" s="1" customFormat="1" ht="15" customHeight="1">
      <c r="B208" s="341"/>
      <c r="C208" s="316" t="s">
        <v>1095</v>
      </c>
      <c r="D208" s="316"/>
      <c r="E208" s="316"/>
      <c r="F208" s="339" t="s">
        <v>101</v>
      </c>
      <c r="G208" s="316"/>
      <c r="H208" s="316" t="s">
        <v>1155</v>
      </c>
      <c r="I208" s="316"/>
      <c r="J208" s="316"/>
      <c r="K208" s="364"/>
    </row>
    <row r="209" spans="2:11" s="1" customFormat="1" ht="15" customHeight="1">
      <c r="B209" s="341"/>
      <c r="C209" s="316"/>
      <c r="D209" s="316"/>
      <c r="E209" s="316"/>
      <c r="F209" s="339" t="s">
        <v>992</v>
      </c>
      <c r="G209" s="316"/>
      <c r="H209" s="316" t="s">
        <v>993</v>
      </c>
      <c r="I209" s="316"/>
      <c r="J209" s="316"/>
      <c r="K209" s="364"/>
    </row>
    <row r="210" spans="2:11" s="1" customFormat="1" ht="15" customHeight="1">
      <c r="B210" s="341"/>
      <c r="C210" s="316"/>
      <c r="D210" s="316"/>
      <c r="E210" s="316"/>
      <c r="F210" s="339" t="s">
        <v>79</v>
      </c>
      <c r="G210" s="316"/>
      <c r="H210" s="316" t="s">
        <v>1156</v>
      </c>
      <c r="I210" s="316"/>
      <c r="J210" s="316"/>
      <c r="K210" s="364"/>
    </row>
    <row r="211" spans="2:11" s="1" customFormat="1" ht="15" customHeight="1">
      <c r="B211" s="382"/>
      <c r="C211" s="316"/>
      <c r="D211" s="316"/>
      <c r="E211" s="316"/>
      <c r="F211" s="339" t="s">
        <v>106</v>
      </c>
      <c r="G211" s="377"/>
      <c r="H211" s="368" t="s">
        <v>107</v>
      </c>
      <c r="I211" s="368"/>
      <c r="J211" s="368"/>
      <c r="K211" s="383"/>
    </row>
    <row r="212" spans="2:11" s="1" customFormat="1" ht="15" customHeight="1">
      <c r="B212" s="382"/>
      <c r="C212" s="316"/>
      <c r="D212" s="316"/>
      <c r="E212" s="316"/>
      <c r="F212" s="339" t="s">
        <v>994</v>
      </c>
      <c r="G212" s="377"/>
      <c r="H212" s="368" t="s">
        <v>1157</v>
      </c>
      <c r="I212" s="368"/>
      <c r="J212" s="368"/>
      <c r="K212" s="383"/>
    </row>
    <row r="213" spans="2:11" s="1" customFormat="1" ht="15" customHeight="1">
      <c r="B213" s="382"/>
      <c r="C213" s="316"/>
      <c r="D213" s="316"/>
      <c r="E213" s="316"/>
      <c r="F213" s="339"/>
      <c r="G213" s="377"/>
      <c r="H213" s="368"/>
      <c r="I213" s="368"/>
      <c r="J213" s="368"/>
      <c r="K213" s="383"/>
    </row>
    <row r="214" spans="2:11" s="1" customFormat="1" ht="15" customHeight="1">
      <c r="B214" s="382"/>
      <c r="C214" s="316" t="s">
        <v>1119</v>
      </c>
      <c r="D214" s="316"/>
      <c r="E214" s="316"/>
      <c r="F214" s="339">
        <v>1</v>
      </c>
      <c r="G214" s="377"/>
      <c r="H214" s="368" t="s">
        <v>1158</v>
      </c>
      <c r="I214" s="368"/>
      <c r="J214" s="368"/>
      <c r="K214" s="383"/>
    </row>
    <row r="215" spans="2:11" s="1" customFormat="1" ht="15" customHeight="1">
      <c r="B215" s="382"/>
      <c r="C215" s="316"/>
      <c r="D215" s="316"/>
      <c r="E215" s="316"/>
      <c r="F215" s="339">
        <v>2</v>
      </c>
      <c r="G215" s="377"/>
      <c r="H215" s="368" t="s">
        <v>1159</v>
      </c>
      <c r="I215" s="368"/>
      <c r="J215" s="368"/>
      <c r="K215" s="383"/>
    </row>
    <row r="216" spans="2:11" s="1" customFormat="1" ht="15" customHeight="1">
      <c r="B216" s="382"/>
      <c r="C216" s="316"/>
      <c r="D216" s="316"/>
      <c r="E216" s="316"/>
      <c r="F216" s="339">
        <v>3</v>
      </c>
      <c r="G216" s="377"/>
      <c r="H216" s="368" t="s">
        <v>1160</v>
      </c>
      <c r="I216" s="368"/>
      <c r="J216" s="368"/>
      <c r="K216" s="383"/>
    </row>
    <row r="217" spans="2:11" s="1" customFormat="1" ht="15" customHeight="1">
      <c r="B217" s="382"/>
      <c r="C217" s="316"/>
      <c r="D217" s="316"/>
      <c r="E217" s="316"/>
      <c r="F217" s="339">
        <v>4</v>
      </c>
      <c r="G217" s="377"/>
      <c r="H217" s="368" t="s">
        <v>1161</v>
      </c>
      <c r="I217" s="368"/>
      <c r="J217" s="368"/>
      <c r="K217" s="383"/>
    </row>
    <row r="218" spans="2:11" s="1" customFormat="1" ht="12.75" customHeight="1">
      <c r="B218" s="384"/>
      <c r="C218" s="385"/>
      <c r="D218" s="385"/>
      <c r="E218" s="385"/>
      <c r="F218" s="385"/>
      <c r="G218" s="385"/>
      <c r="H218" s="385"/>
      <c r="I218" s="385"/>
      <c r="J218" s="385"/>
      <c r="K218" s="38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  <c r="AZ2" s="130" t="s">
        <v>109</v>
      </c>
      <c r="BA2" s="130" t="s">
        <v>110</v>
      </c>
      <c r="BB2" s="130" t="s">
        <v>111</v>
      </c>
      <c r="BC2" s="130" t="s">
        <v>112</v>
      </c>
      <c r="BD2" s="130" t="s">
        <v>83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83</v>
      </c>
      <c r="AZ3" s="130" t="s">
        <v>113</v>
      </c>
      <c r="BA3" s="130" t="s">
        <v>114</v>
      </c>
      <c r="BB3" s="130" t="s">
        <v>111</v>
      </c>
      <c r="BC3" s="130" t="s">
        <v>115</v>
      </c>
      <c r="BD3" s="130" t="s">
        <v>83</v>
      </c>
    </row>
    <row r="4" spans="2:56" s="1" customFormat="1" ht="24.95" customHeight="1">
      <c r="B4" s="22"/>
      <c r="D4" s="133" t="s">
        <v>116</v>
      </c>
      <c r="L4" s="22"/>
      <c r="M4" s="134" t="s">
        <v>10</v>
      </c>
      <c r="AT4" s="19" t="s">
        <v>4</v>
      </c>
      <c r="AZ4" s="130" t="s">
        <v>117</v>
      </c>
      <c r="BA4" s="130" t="s">
        <v>118</v>
      </c>
      <c r="BB4" s="130" t="s">
        <v>111</v>
      </c>
      <c r="BC4" s="130" t="s">
        <v>119</v>
      </c>
      <c r="BD4" s="130" t="s">
        <v>83</v>
      </c>
    </row>
    <row r="5" spans="2:56" s="1" customFormat="1" ht="6.95" customHeight="1">
      <c r="B5" s="22"/>
      <c r="L5" s="22"/>
      <c r="AZ5" s="130" t="s">
        <v>49</v>
      </c>
      <c r="BA5" s="130" t="s">
        <v>120</v>
      </c>
      <c r="BB5" s="130" t="s">
        <v>111</v>
      </c>
      <c r="BC5" s="130" t="s">
        <v>121</v>
      </c>
      <c r="BD5" s="130" t="s">
        <v>83</v>
      </c>
    </row>
    <row r="6" spans="2:56" s="1" customFormat="1" ht="12" customHeight="1">
      <c r="B6" s="22"/>
      <c r="D6" s="135" t="s">
        <v>16</v>
      </c>
      <c r="L6" s="22"/>
      <c r="AZ6" s="130" t="s">
        <v>122</v>
      </c>
      <c r="BA6" s="130" t="s">
        <v>123</v>
      </c>
      <c r="BB6" s="130" t="s">
        <v>111</v>
      </c>
      <c r="BC6" s="130" t="s">
        <v>124</v>
      </c>
      <c r="BD6" s="130" t="s">
        <v>83</v>
      </c>
    </row>
    <row r="7" spans="2:12" s="1" customFormat="1" ht="16.5" customHeight="1">
      <c r="B7" s="22"/>
      <c r="E7" s="136" t="str">
        <f>'Rekapitulace stavby'!K6</f>
        <v>Revitalizace veřejn. prostranství panel. sídliště Březiny - rozšíření IV.etapy, V.etapa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125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126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82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12. 7. 2021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19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27</v>
      </c>
      <c r="F15" s="40"/>
      <c r="G15" s="40"/>
      <c r="H15" s="40"/>
      <c r="I15" s="135" t="s">
        <v>28</v>
      </c>
      <c r="J15" s="139" t="s">
        <v>19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29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28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31</v>
      </c>
      <c r="E20" s="40"/>
      <c r="F20" s="40"/>
      <c r="G20" s="40"/>
      <c r="H20" s="40"/>
      <c r="I20" s="135" t="s">
        <v>26</v>
      </c>
      <c r="J20" s="139" t="s">
        <v>19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32</v>
      </c>
      <c r="F21" s="40"/>
      <c r="G21" s="40"/>
      <c r="H21" s="40"/>
      <c r="I21" s="135" t="s">
        <v>28</v>
      </c>
      <c r="J21" s="139" t="s">
        <v>19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34</v>
      </c>
      <c r="E23" s="40"/>
      <c r="F23" s="40"/>
      <c r="G23" s="40"/>
      <c r="H23" s="40"/>
      <c r="I23" s="135" t="s">
        <v>26</v>
      </c>
      <c r="J23" s="139" t="s">
        <v>19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35</v>
      </c>
      <c r="F24" s="40"/>
      <c r="G24" s="40"/>
      <c r="H24" s="40"/>
      <c r="I24" s="135" t="s">
        <v>28</v>
      </c>
      <c r="J24" s="139" t="s">
        <v>19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36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38</v>
      </c>
      <c r="E30" s="40"/>
      <c r="F30" s="40"/>
      <c r="G30" s="40"/>
      <c r="H30" s="40"/>
      <c r="I30" s="40"/>
      <c r="J30" s="147">
        <f>ROUND(J85,2)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40</v>
      </c>
      <c r="G32" s="40"/>
      <c r="H32" s="40"/>
      <c r="I32" s="148" t="s">
        <v>39</v>
      </c>
      <c r="J32" s="148" t="s">
        <v>41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42</v>
      </c>
      <c r="E33" s="135" t="s">
        <v>43</v>
      </c>
      <c r="F33" s="150">
        <f>ROUND((SUM(BE85:BE270)),2)</f>
        <v>0</v>
      </c>
      <c r="G33" s="40"/>
      <c r="H33" s="40"/>
      <c r="I33" s="151">
        <v>0.21</v>
      </c>
      <c r="J33" s="150">
        <f>ROUND(((SUM(BE85:BE270))*I33),2)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44</v>
      </c>
      <c r="F34" s="150">
        <f>ROUND((SUM(BF85:BF270)),2)</f>
        <v>0</v>
      </c>
      <c r="G34" s="40"/>
      <c r="H34" s="40"/>
      <c r="I34" s="151">
        <v>0.15</v>
      </c>
      <c r="J34" s="150">
        <f>ROUND(((SUM(BF85:BF270))*I34),2)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45</v>
      </c>
      <c r="F35" s="150">
        <f>ROUND((SUM(BG85:BG270)),2)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46</v>
      </c>
      <c r="F36" s="150">
        <f>ROUND((SUM(BH85:BH270)),2)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47</v>
      </c>
      <c r="F37" s="150">
        <f>ROUND((SUM(BI85:BI270)),2)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Revitalizace veřejn. prostranství panel. sídliště Březiny - rozšíření IV.etapy, V.etapa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125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IO 01 - Splašková kanalizace  - stoka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Děčín - Březiny</v>
      </c>
      <c r="G52" s="42"/>
      <c r="H52" s="42"/>
      <c r="I52" s="34" t="s">
        <v>23</v>
      </c>
      <c r="J52" s="74" t="str">
        <f>IF(J12="","",J12)</f>
        <v>12. 7. 2021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Statutární město Děčín</v>
      </c>
      <c r="G54" s="42"/>
      <c r="H54" s="42"/>
      <c r="I54" s="34" t="s">
        <v>31</v>
      </c>
      <c r="J54" s="38" t="str">
        <f>E21</f>
        <v>AZ Consult spol. s r.o.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Dagmar Sedláčková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128</v>
      </c>
      <c r="D57" s="165"/>
      <c r="E57" s="165"/>
      <c r="F57" s="165"/>
      <c r="G57" s="165"/>
      <c r="H57" s="165"/>
      <c r="I57" s="165"/>
      <c r="J57" s="166" t="s">
        <v>129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70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130</v>
      </c>
    </row>
    <row r="60" spans="1:31" s="9" customFormat="1" ht="24.95" customHeight="1">
      <c r="A60" s="9"/>
      <c r="B60" s="168"/>
      <c r="C60" s="169"/>
      <c r="D60" s="170" t="s">
        <v>131</v>
      </c>
      <c r="E60" s="171"/>
      <c r="F60" s="171"/>
      <c r="G60" s="171"/>
      <c r="H60" s="171"/>
      <c r="I60" s="171"/>
      <c r="J60" s="172">
        <f>J86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132</v>
      </c>
      <c r="E61" s="177"/>
      <c r="F61" s="177"/>
      <c r="G61" s="177"/>
      <c r="H61" s="177"/>
      <c r="I61" s="177"/>
      <c r="J61" s="178">
        <f>J87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133</v>
      </c>
      <c r="E62" s="177"/>
      <c r="F62" s="177"/>
      <c r="G62" s="177"/>
      <c r="H62" s="177"/>
      <c r="I62" s="177"/>
      <c r="J62" s="178">
        <f>J201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134</v>
      </c>
      <c r="E63" s="177"/>
      <c r="F63" s="177"/>
      <c r="G63" s="177"/>
      <c r="H63" s="177"/>
      <c r="I63" s="177"/>
      <c r="J63" s="178">
        <f>J204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135</v>
      </c>
      <c r="E64" s="177"/>
      <c r="F64" s="177"/>
      <c r="G64" s="177"/>
      <c r="H64" s="177"/>
      <c r="I64" s="177"/>
      <c r="J64" s="178">
        <f>J225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136</v>
      </c>
      <c r="E65" s="177"/>
      <c r="F65" s="177"/>
      <c r="G65" s="177"/>
      <c r="H65" s="177"/>
      <c r="I65" s="177"/>
      <c r="J65" s="178">
        <f>J268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137</v>
      </c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3" t="str">
        <f>E7</f>
        <v>Revitalizace veřejn. prostranství panel. sídliště Březiny - rozšíření IV.etapy, V.etapa</v>
      </c>
      <c r="F75" s="34"/>
      <c r="G75" s="34"/>
      <c r="H75" s="34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125</v>
      </c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 xml:space="preserve">IO 01 - Splašková kanalizace  - stoka</v>
      </c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Děčín - Březiny</v>
      </c>
      <c r="G79" s="42"/>
      <c r="H79" s="42"/>
      <c r="I79" s="34" t="s">
        <v>23</v>
      </c>
      <c r="J79" s="74" t="str">
        <f>IF(J12="","",J12)</f>
        <v>12. 7. 2021</v>
      </c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5.65" customHeight="1">
      <c r="A81" s="40"/>
      <c r="B81" s="41"/>
      <c r="C81" s="34" t="s">
        <v>25</v>
      </c>
      <c r="D81" s="42"/>
      <c r="E81" s="42"/>
      <c r="F81" s="29" t="str">
        <f>E15</f>
        <v>Statutární město Děčín</v>
      </c>
      <c r="G81" s="42"/>
      <c r="H81" s="42"/>
      <c r="I81" s="34" t="s">
        <v>31</v>
      </c>
      <c r="J81" s="38" t="str">
        <f>E21</f>
        <v>AZ Consult spol. s r.o.</v>
      </c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29</v>
      </c>
      <c r="D82" s="42"/>
      <c r="E82" s="42"/>
      <c r="F82" s="29" t="str">
        <f>IF(E18="","",E18)</f>
        <v>Vyplň údaj</v>
      </c>
      <c r="G82" s="42"/>
      <c r="H82" s="42"/>
      <c r="I82" s="34" t="s">
        <v>34</v>
      </c>
      <c r="J82" s="38" t="str">
        <f>E24</f>
        <v>Dagmar Sedláčková</v>
      </c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80"/>
      <c r="B84" s="181"/>
      <c r="C84" s="182" t="s">
        <v>138</v>
      </c>
      <c r="D84" s="183" t="s">
        <v>57</v>
      </c>
      <c r="E84" s="183" t="s">
        <v>53</v>
      </c>
      <c r="F84" s="183" t="s">
        <v>54</v>
      </c>
      <c r="G84" s="183" t="s">
        <v>139</v>
      </c>
      <c r="H84" s="183" t="s">
        <v>140</v>
      </c>
      <c r="I84" s="183" t="s">
        <v>141</v>
      </c>
      <c r="J84" s="183" t="s">
        <v>129</v>
      </c>
      <c r="K84" s="184" t="s">
        <v>142</v>
      </c>
      <c r="L84" s="185"/>
      <c r="M84" s="94" t="s">
        <v>19</v>
      </c>
      <c r="N84" s="95" t="s">
        <v>42</v>
      </c>
      <c r="O84" s="95" t="s">
        <v>143</v>
      </c>
      <c r="P84" s="95" t="s">
        <v>144</v>
      </c>
      <c r="Q84" s="95" t="s">
        <v>145</v>
      </c>
      <c r="R84" s="95" t="s">
        <v>146</v>
      </c>
      <c r="S84" s="95" t="s">
        <v>147</v>
      </c>
      <c r="T84" s="96" t="s">
        <v>148</v>
      </c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</row>
    <row r="85" spans="1:63" s="2" customFormat="1" ht="22.8" customHeight="1">
      <c r="A85" s="40"/>
      <c r="B85" s="41"/>
      <c r="C85" s="101" t="s">
        <v>149</v>
      </c>
      <c r="D85" s="42"/>
      <c r="E85" s="42"/>
      <c r="F85" s="42"/>
      <c r="G85" s="42"/>
      <c r="H85" s="42"/>
      <c r="I85" s="42"/>
      <c r="J85" s="186">
        <f>BK85</f>
        <v>0</v>
      </c>
      <c r="K85" s="42"/>
      <c r="L85" s="46"/>
      <c r="M85" s="97"/>
      <c r="N85" s="187"/>
      <c r="O85" s="98"/>
      <c r="P85" s="188">
        <f>P86</f>
        <v>0</v>
      </c>
      <c r="Q85" s="98"/>
      <c r="R85" s="188">
        <f>R86</f>
        <v>30.926874</v>
      </c>
      <c r="S85" s="98"/>
      <c r="T85" s="189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71</v>
      </c>
      <c r="AU85" s="19" t="s">
        <v>130</v>
      </c>
      <c r="BK85" s="190">
        <f>BK86</f>
        <v>0</v>
      </c>
    </row>
    <row r="86" spans="1:63" s="12" customFormat="1" ht="25.9" customHeight="1">
      <c r="A86" s="12"/>
      <c r="B86" s="191"/>
      <c r="C86" s="192"/>
      <c r="D86" s="193" t="s">
        <v>71</v>
      </c>
      <c r="E86" s="194" t="s">
        <v>150</v>
      </c>
      <c r="F86" s="194" t="s">
        <v>151</v>
      </c>
      <c r="G86" s="192"/>
      <c r="H86" s="192"/>
      <c r="I86" s="195"/>
      <c r="J86" s="196">
        <f>BK86</f>
        <v>0</v>
      </c>
      <c r="K86" s="192"/>
      <c r="L86" s="197"/>
      <c r="M86" s="198"/>
      <c r="N86" s="199"/>
      <c r="O86" s="199"/>
      <c r="P86" s="200">
        <f>P87+P201+P204+P225+P268</f>
        <v>0</v>
      </c>
      <c r="Q86" s="199"/>
      <c r="R86" s="200">
        <f>R87+R201+R204+R225+R268</f>
        <v>30.926874</v>
      </c>
      <c r="S86" s="199"/>
      <c r="T86" s="201">
        <f>T87+T201+T204+T225+T268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80</v>
      </c>
      <c r="AT86" s="203" t="s">
        <v>71</v>
      </c>
      <c r="AU86" s="203" t="s">
        <v>72</v>
      </c>
      <c r="AY86" s="202" t="s">
        <v>152</v>
      </c>
      <c r="BK86" s="204">
        <f>BK87+BK201+BK204+BK225+BK268</f>
        <v>0</v>
      </c>
    </row>
    <row r="87" spans="1:63" s="12" customFormat="1" ht="22.8" customHeight="1">
      <c r="A87" s="12"/>
      <c r="B87" s="191"/>
      <c r="C87" s="192"/>
      <c r="D87" s="193" t="s">
        <v>71</v>
      </c>
      <c r="E87" s="205" t="s">
        <v>80</v>
      </c>
      <c r="F87" s="205" t="s">
        <v>153</v>
      </c>
      <c r="G87" s="192"/>
      <c r="H87" s="192"/>
      <c r="I87" s="195"/>
      <c r="J87" s="206">
        <f>BK87</f>
        <v>0</v>
      </c>
      <c r="K87" s="192"/>
      <c r="L87" s="197"/>
      <c r="M87" s="198"/>
      <c r="N87" s="199"/>
      <c r="O87" s="199"/>
      <c r="P87" s="200">
        <f>SUM(P88:P200)</f>
        <v>0</v>
      </c>
      <c r="Q87" s="199"/>
      <c r="R87" s="200">
        <f>SUM(R88:R200)</f>
        <v>1.066066</v>
      </c>
      <c r="S87" s="199"/>
      <c r="T87" s="201">
        <f>SUM(T88:T200)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80</v>
      </c>
      <c r="AT87" s="203" t="s">
        <v>71</v>
      </c>
      <c r="AU87" s="203" t="s">
        <v>80</v>
      </c>
      <c r="AY87" s="202" t="s">
        <v>152</v>
      </c>
      <c r="BK87" s="204">
        <f>SUM(BK88:BK200)</f>
        <v>0</v>
      </c>
    </row>
    <row r="88" spans="1:65" s="2" customFormat="1" ht="49.05" customHeight="1">
      <c r="A88" s="40"/>
      <c r="B88" s="41"/>
      <c r="C88" s="207" t="s">
        <v>80</v>
      </c>
      <c r="D88" s="207" t="s">
        <v>154</v>
      </c>
      <c r="E88" s="208" t="s">
        <v>155</v>
      </c>
      <c r="F88" s="209" t="s">
        <v>156</v>
      </c>
      <c r="G88" s="210" t="s">
        <v>157</v>
      </c>
      <c r="H88" s="211">
        <v>4.8</v>
      </c>
      <c r="I88" s="212"/>
      <c r="J88" s="213">
        <f>ROUND(I88*H88,2)</f>
        <v>0</v>
      </c>
      <c r="K88" s="209" t="s">
        <v>158</v>
      </c>
      <c r="L88" s="46"/>
      <c r="M88" s="214" t="s">
        <v>19</v>
      </c>
      <c r="N88" s="215" t="s">
        <v>43</v>
      </c>
      <c r="O88" s="86"/>
      <c r="P88" s="216">
        <f>O88*H88</f>
        <v>0</v>
      </c>
      <c r="Q88" s="216">
        <v>0.0369</v>
      </c>
      <c r="R88" s="216">
        <f>Q88*H88</f>
        <v>0.17712</v>
      </c>
      <c r="S88" s="216">
        <v>0</v>
      </c>
      <c r="T88" s="21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8" t="s">
        <v>159</v>
      </c>
      <c r="AT88" s="218" t="s">
        <v>154</v>
      </c>
      <c r="AU88" s="218" t="s">
        <v>83</v>
      </c>
      <c r="AY88" s="19" t="s">
        <v>152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80</v>
      </c>
      <c r="BK88" s="219">
        <f>ROUND(I88*H88,2)</f>
        <v>0</v>
      </c>
      <c r="BL88" s="19" t="s">
        <v>159</v>
      </c>
      <c r="BM88" s="218" t="s">
        <v>160</v>
      </c>
    </row>
    <row r="89" spans="1:47" s="2" customFormat="1" ht="12">
      <c r="A89" s="40"/>
      <c r="B89" s="41"/>
      <c r="C89" s="42"/>
      <c r="D89" s="220" t="s">
        <v>161</v>
      </c>
      <c r="E89" s="42"/>
      <c r="F89" s="221" t="s">
        <v>162</v>
      </c>
      <c r="G89" s="42"/>
      <c r="H89" s="42"/>
      <c r="I89" s="222"/>
      <c r="J89" s="42"/>
      <c r="K89" s="42"/>
      <c r="L89" s="46"/>
      <c r="M89" s="223"/>
      <c r="N89" s="224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161</v>
      </c>
      <c r="AU89" s="19" t="s">
        <v>83</v>
      </c>
    </row>
    <row r="90" spans="1:51" s="13" customFormat="1" ht="12">
      <c r="A90" s="13"/>
      <c r="B90" s="225"/>
      <c r="C90" s="226"/>
      <c r="D90" s="227" t="s">
        <v>163</v>
      </c>
      <c r="E90" s="228" t="s">
        <v>19</v>
      </c>
      <c r="F90" s="229" t="s">
        <v>164</v>
      </c>
      <c r="G90" s="226"/>
      <c r="H90" s="230">
        <v>4.8</v>
      </c>
      <c r="I90" s="231"/>
      <c r="J90" s="226"/>
      <c r="K90" s="226"/>
      <c r="L90" s="232"/>
      <c r="M90" s="233"/>
      <c r="N90" s="234"/>
      <c r="O90" s="234"/>
      <c r="P90" s="234"/>
      <c r="Q90" s="234"/>
      <c r="R90" s="234"/>
      <c r="S90" s="234"/>
      <c r="T90" s="235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6" t="s">
        <v>163</v>
      </c>
      <c r="AU90" s="236" t="s">
        <v>83</v>
      </c>
      <c r="AV90" s="13" t="s">
        <v>83</v>
      </c>
      <c r="AW90" s="13" t="s">
        <v>33</v>
      </c>
      <c r="AX90" s="13" t="s">
        <v>80</v>
      </c>
      <c r="AY90" s="236" t="s">
        <v>152</v>
      </c>
    </row>
    <row r="91" spans="1:65" s="2" customFormat="1" ht="49.05" customHeight="1">
      <c r="A91" s="40"/>
      <c r="B91" s="41"/>
      <c r="C91" s="207" t="s">
        <v>83</v>
      </c>
      <c r="D91" s="207" t="s">
        <v>154</v>
      </c>
      <c r="E91" s="208" t="s">
        <v>165</v>
      </c>
      <c r="F91" s="209" t="s">
        <v>166</v>
      </c>
      <c r="G91" s="210" t="s">
        <v>157</v>
      </c>
      <c r="H91" s="211">
        <v>2.4</v>
      </c>
      <c r="I91" s="212"/>
      <c r="J91" s="213">
        <f>ROUND(I91*H91,2)</f>
        <v>0</v>
      </c>
      <c r="K91" s="209" t="s">
        <v>158</v>
      </c>
      <c r="L91" s="46"/>
      <c r="M91" s="214" t="s">
        <v>19</v>
      </c>
      <c r="N91" s="215" t="s">
        <v>43</v>
      </c>
      <c r="O91" s="86"/>
      <c r="P91" s="216">
        <f>O91*H91</f>
        <v>0</v>
      </c>
      <c r="Q91" s="216">
        <v>0.0369</v>
      </c>
      <c r="R91" s="216">
        <f>Q91*H91</f>
        <v>0.08856</v>
      </c>
      <c r="S91" s="216">
        <v>0</v>
      </c>
      <c r="T91" s="21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8" t="s">
        <v>159</v>
      </c>
      <c r="AT91" s="218" t="s">
        <v>154</v>
      </c>
      <c r="AU91" s="218" t="s">
        <v>83</v>
      </c>
      <c r="AY91" s="19" t="s">
        <v>152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9" t="s">
        <v>80</v>
      </c>
      <c r="BK91" s="219">
        <f>ROUND(I91*H91,2)</f>
        <v>0</v>
      </c>
      <c r="BL91" s="19" t="s">
        <v>159</v>
      </c>
      <c r="BM91" s="218" t="s">
        <v>167</v>
      </c>
    </row>
    <row r="92" spans="1:47" s="2" customFormat="1" ht="12">
      <c r="A92" s="40"/>
      <c r="B92" s="41"/>
      <c r="C92" s="42"/>
      <c r="D92" s="220" t="s">
        <v>161</v>
      </c>
      <c r="E92" s="42"/>
      <c r="F92" s="221" t="s">
        <v>168</v>
      </c>
      <c r="G92" s="42"/>
      <c r="H92" s="42"/>
      <c r="I92" s="222"/>
      <c r="J92" s="42"/>
      <c r="K92" s="42"/>
      <c r="L92" s="46"/>
      <c r="M92" s="223"/>
      <c r="N92" s="224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161</v>
      </c>
      <c r="AU92" s="19" t="s">
        <v>83</v>
      </c>
    </row>
    <row r="93" spans="1:51" s="13" customFormat="1" ht="12">
      <c r="A93" s="13"/>
      <c r="B93" s="225"/>
      <c r="C93" s="226"/>
      <c r="D93" s="227" t="s">
        <v>163</v>
      </c>
      <c r="E93" s="228" t="s">
        <v>19</v>
      </c>
      <c r="F93" s="229" t="s">
        <v>169</v>
      </c>
      <c r="G93" s="226"/>
      <c r="H93" s="230">
        <v>2.4</v>
      </c>
      <c r="I93" s="231"/>
      <c r="J93" s="226"/>
      <c r="K93" s="226"/>
      <c r="L93" s="232"/>
      <c r="M93" s="233"/>
      <c r="N93" s="234"/>
      <c r="O93" s="234"/>
      <c r="P93" s="234"/>
      <c r="Q93" s="234"/>
      <c r="R93" s="234"/>
      <c r="S93" s="234"/>
      <c r="T93" s="23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6" t="s">
        <v>163</v>
      </c>
      <c r="AU93" s="236" t="s">
        <v>83</v>
      </c>
      <c r="AV93" s="13" t="s">
        <v>83</v>
      </c>
      <c r="AW93" s="13" t="s">
        <v>33</v>
      </c>
      <c r="AX93" s="13" t="s">
        <v>72</v>
      </c>
      <c r="AY93" s="236" t="s">
        <v>152</v>
      </c>
    </row>
    <row r="94" spans="1:51" s="14" customFormat="1" ht="12">
      <c r="A94" s="14"/>
      <c r="B94" s="237"/>
      <c r="C94" s="238"/>
      <c r="D94" s="227" t="s">
        <v>163</v>
      </c>
      <c r="E94" s="239" t="s">
        <v>19</v>
      </c>
      <c r="F94" s="240" t="s">
        <v>170</v>
      </c>
      <c r="G94" s="238"/>
      <c r="H94" s="241">
        <v>2.4</v>
      </c>
      <c r="I94" s="242"/>
      <c r="J94" s="238"/>
      <c r="K94" s="238"/>
      <c r="L94" s="243"/>
      <c r="M94" s="244"/>
      <c r="N94" s="245"/>
      <c r="O94" s="245"/>
      <c r="P94" s="245"/>
      <c r="Q94" s="245"/>
      <c r="R94" s="245"/>
      <c r="S94" s="245"/>
      <c r="T94" s="246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7" t="s">
        <v>163</v>
      </c>
      <c r="AU94" s="247" t="s">
        <v>83</v>
      </c>
      <c r="AV94" s="14" t="s">
        <v>159</v>
      </c>
      <c r="AW94" s="14" t="s">
        <v>33</v>
      </c>
      <c r="AX94" s="14" t="s">
        <v>80</v>
      </c>
      <c r="AY94" s="247" t="s">
        <v>152</v>
      </c>
    </row>
    <row r="95" spans="1:65" s="2" customFormat="1" ht="24.15" customHeight="1">
      <c r="A95" s="40"/>
      <c r="B95" s="41"/>
      <c r="C95" s="207" t="s">
        <v>171</v>
      </c>
      <c r="D95" s="207" t="s">
        <v>154</v>
      </c>
      <c r="E95" s="208" t="s">
        <v>172</v>
      </c>
      <c r="F95" s="209" t="s">
        <v>173</v>
      </c>
      <c r="G95" s="210" t="s">
        <v>174</v>
      </c>
      <c r="H95" s="211">
        <v>3</v>
      </c>
      <c r="I95" s="212"/>
      <c r="J95" s="213">
        <f>ROUND(I95*H95,2)</f>
        <v>0</v>
      </c>
      <c r="K95" s="209" t="s">
        <v>158</v>
      </c>
      <c r="L95" s="46"/>
      <c r="M95" s="214" t="s">
        <v>19</v>
      </c>
      <c r="N95" s="215" t="s">
        <v>43</v>
      </c>
      <c r="O95" s="86"/>
      <c r="P95" s="216">
        <f>O95*H95</f>
        <v>0</v>
      </c>
      <c r="Q95" s="216">
        <v>0.00065</v>
      </c>
      <c r="R95" s="216">
        <f>Q95*H95</f>
        <v>0.00195</v>
      </c>
      <c r="S95" s="216">
        <v>0</v>
      </c>
      <c r="T95" s="21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8" t="s">
        <v>159</v>
      </c>
      <c r="AT95" s="218" t="s">
        <v>154</v>
      </c>
      <c r="AU95" s="218" t="s">
        <v>83</v>
      </c>
      <c r="AY95" s="19" t="s">
        <v>152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80</v>
      </c>
      <c r="BK95" s="219">
        <f>ROUND(I95*H95,2)</f>
        <v>0</v>
      </c>
      <c r="BL95" s="19" t="s">
        <v>159</v>
      </c>
      <c r="BM95" s="218" t="s">
        <v>175</v>
      </c>
    </row>
    <row r="96" spans="1:47" s="2" customFormat="1" ht="12">
      <c r="A96" s="40"/>
      <c r="B96" s="41"/>
      <c r="C96" s="42"/>
      <c r="D96" s="220" t="s">
        <v>161</v>
      </c>
      <c r="E96" s="42"/>
      <c r="F96" s="221" t="s">
        <v>176</v>
      </c>
      <c r="G96" s="42"/>
      <c r="H96" s="42"/>
      <c r="I96" s="222"/>
      <c r="J96" s="42"/>
      <c r="K96" s="42"/>
      <c r="L96" s="46"/>
      <c r="M96" s="223"/>
      <c r="N96" s="224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161</v>
      </c>
      <c r="AU96" s="19" t="s">
        <v>83</v>
      </c>
    </row>
    <row r="97" spans="1:47" s="2" customFormat="1" ht="12">
      <c r="A97" s="40"/>
      <c r="B97" s="41"/>
      <c r="C97" s="42"/>
      <c r="D97" s="227" t="s">
        <v>177</v>
      </c>
      <c r="E97" s="42"/>
      <c r="F97" s="248" t="s">
        <v>178</v>
      </c>
      <c r="G97" s="42"/>
      <c r="H97" s="42"/>
      <c r="I97" s="222"/>
      <c r="J97" s="42"/>
      <c r="K97" s="42"/>
      <c r="L97" s="46"/>
      <c r="M97" s="223"/>
      <c r="N97" s="224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177</v>
      </c>
      <c r="AU97" s="19" t="s">
        <v>83</v>
      </c>
    </row>
    <row r="98" spans="1:65" s="2" customFormat="1" ht="24.15" customHeight="1">
      <c r="A98" s="40"/>
      <c r="B98" s="41"/>
      <c r="C98" s="207" t="s">
        <v>159</v>
      </c>
      <c r="D98" s="207" t="s">
        <v>154</v>
      </c>
      <c r="E98" s="208" t="s">
        <v>179</v>
      </c>
      <c r="F98" s="209" t="s">
        <v>180</v>
      </c>
      <c r="G98" s="210" t="s">
        <v>174</v>
      </c>
      <c r="H98" s="211">
        <v>3</v>
      </c>
      <c r="I98" s="212"/>
      <c r="J98" s="213">
        <f>ROUND(I98*H98,2)</f>
        <v>0</v>
      </c>
      <c r="K98" s="209" t="s">
        <v>158</v>
      </c>
      <c r="L98" s="46"/>
      <c r="M98" s="214" t="s">
        <v>19</v>
      </c>
      <c r="N98" s="215" t="s">
        <v>43</v>
      </c>
      <c r="O98" s="86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8" t="s">
        <v>159</v>
      </c>
      <c r="AT98" s="218" t="s">
        <v>154</v>
      </c>
      <c r="AU98" s="218" t="s">
        <v>83</v>
      </c>
      <c r="AY98" s="19" t="s">
        <v>152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9" t="s">
        <v>80</v>
      </c>
      <c r="BK98" s="219">
        <f>ROUND(I98*H98,2)</f>
        <v>0</v>
      </c>
      <c r="BL98" s="19" t="s">
        <v>159</v>
      </c>
      <c r="BM98" s="218" t="s">
        <v>181</v>
      </c>
    </row>
    <row r="99" spans="1:47" s="2" customFormat="1" ht="12">
      <c r="A99" s="40"/>
      <c r="B99" s="41"/>
      <c r="C99" s="42"/>
      <c r="D99" s="220" t="s">
        <v>161</v>
      </c>
      <c r="E99" s="42"/>
      <c r="F99" s="221" t="s">
        <v>182</v>
      </c>
      <c r="G99" s="42"/>
      <c r="H99" s="42"/>
      <c r="I99" s="222"/>
      <c r="J99" s="42"/>
      <c r="K99" s="42"/>
      <c r="L99" s="46"/>
      <c r="M99" s="223"/>
      <c r="N99" s="224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161</v>
      </c>
      <c r="AU99" s="19" t="s">
        <v>83</v>
      </c>
    </row>
    <row r="100" spans="1:65" s="2" customFormat="1" ht="24.15" customHeight="1">
      <c r="A100" s="40"/>
      <c r="B100" s="41"/>
      <c r="C100" s="207" t="s">
        <v>183</v>
      </c>
      <c r="D100" s="207" t="s">
        <v>154</v>
      </c>
      <c r="E100" s="208" t="s">
        <v>184</v>
      </c>
      <c r="F100" s="209" t="s">
        <v>185</v>
      </c>
      <c r="G100" s="210" t="s">
        <v>186</v>
      </c>
      <c r="H100" s="211">
        <v>60</v>
      </c>
      <c r="I100" s="212"/>
      <c r="J100" s="213">
        <f>ROUND(I100*H100,2)</f>
        <v>0</v>
      </c>
      <c r="K100" s="209" t="s">
        <v>19</v>
      </c>
      <c r="L100" s="46"/>
      <c r="M100" s="214" t="s">
        <v>19</v>
      </c>
      <c r="N100" s="215" t="s">
        <v>43</v>
      </c>
      <c r="O100" s="86"/>
      <c r="P100" s="216">
        <f>O100*H100</f>
        <v>0</v>
      </c>
      <c r="Q100" s="216">
        <v>0.00064</v>
      </c>
      <c r="R100" s="216">
        <f>Q100*H100</f>
        <v>0.038400000000000004</v>
      </c>
      <c r="S100" s="216">
        <v>0</v>
      </c>
      <c r="T100" s="21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8" t="s">
        <v>159</v>
      </c>
      <c r="AT100" s="218" t="s">
        <v>154</v>
      </c>
      <c r="AU100" s="218" t="s">
        <v>83</v>
      </c>
      <c r="AY100" s="19" t="s">
        <v>152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80</v>
      </c>
      <c r="BK100" s="219">
        <f>ROUND(I100*H100,2)</f>
        <v>0</v>
      </c>
      <c r="BL100" s="19" t="s">
        <v>159</v>
      </c>
      <c r="BM100" s="218" t="s">
        <v>187</v>
      </c>
    </row>
    <row r="101" spans="1:47" s="2" customFormat="1" ht="12">
      <c r="A101" s="40"/>
      <c r="B101" s="41"/>
      <c r="C101" s="42"/>
      <c r="D101" s="227" t="s">
        <v>177</v>
      </c>
      <c r="E101" s="42"/>
      <c r="F101" s="248" t="s">
        <v>188</v>
      </c>
      <c r="G101" s="42"/>
      <c r="H101" s="42"/>
      <c r="I101" s="222"/>
      <c r="J101" s="42"/>
      <c r="K101" s="42"/>
      <c r="L101" s="46"/>
      <c r="M101" s="223"/>
      <c r="N101" s="224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177</v>
      </c>
      <c r="AU101" s="19" t="s">
        <v>83</v>
      </c>
    </row>
    <row r="102" spans="1:51" s="13" customFormat="1" ht="12">
      <c r="A102" s="13"/>
      <c r="B102" s="225"/>
      <c r="C102" s="226"/>
      <c r="D102" s="227" t="s">
        <v>163</v>
      </c>
      <c r="E102" s="228" t="s">
        <v>19</v>
      </c>
      <c r="F102" s="229" t="s">
        <v>189</v>
      </c>
      <c r="G102" s="226"/>
      <c r="H102" s="230">
        <v>60</v>
      </c>
      <c r="I102" s="231"/>
      <c r="J102" s="226"/>
      <c r="K102" s="226"/>
      <c r="L102" s="232"/>
      <c r="M102" s="233"/>
      <c r="N102" s="234"/>
      <c r="O102" s="234"/>
      <c r="P102" s="234"/>
      <c r="Q102" s="234"/>
      <c r="R102" s="234"/>
      <c r="S102" s="234"/>
      <c r="T102" s="23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6" t="s">
        <v>163</v>
      </c>
      <c r="AU102" s="236" t="s">
        <v>83</v>
      </c>
      <c r="AV102" s="13" t="s">
        <v>83</v>
      </c>
      <c r="AW102" s="13" t="s">
        <v>33</v>
      </c>
      <c r="AX102" s="13" t="s">
        <v>72</v>
      </c>
      <c r="AY102" s="236" t="s">
        <v>152</v>
      </c>
    </row>
    <row r="103" spans="1:51" s="14" customFormat="1" ht="12">
      <c r="A103" s="14"/>
      <c r="B103" s="237"/>
      <c r="C103" s="238"/>
      <c r="D103" s="227" t="s">
        <v>163</v>
      </c>
      <c r="E103" s="239" t="s">
        <v>19</v>
      </c>
      <c r="F103" s="240" t="s">
        <v>170</v>
      </c>
      <c r="G103" s="238"/>
      <c r="H103" s="241">
        <v>60</v>
      </c>
      <c r="I103" s="242"/>
      <c r="J103" s="238"/>
      <c r="K103" s="238"/>
      <c r="L103" s="243"/>
      <c r="M103" s="244"/>
      <c r="N103" s="245"/>
      <c r="O103" s="245"/>
      <c r="P103" s="245"/>
      <c r="Q103" s="245"/>
      <c r="R103" s="245"/>
      <c r="S103" s="245"/>
      <c r="T103" s="246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7" t="s">
        <v>163</v>
      </c>
      <c r="AU103" s="247" t="s">
        <v>83</v>
      </c>
      <c r="AV103" s="14" t="s">
        <v>159</v>
      </c>
      <c r="AW103" s="14" t="s">
        <v>4</v>
      </c>
      <c r="AX103" s="14" t="s">
        <v>80</v>
      </c>
      <c r="AY103" s="247" t="s">
        <v>152</v>
      </c>
    </row>
    <row r="104" spans="1:65" s="2" customFormat="1" ht="16.5" customHeight="1">
      <c r="A104" s="40"/>
      <c r="B104" s="41"/>
      <c r="C104" s="207" t="s">
        <v>190</v>
      </c>
      <c r="D104" s="207" t="s">
        <v>154</v>
      </c>
      <c r="E104" s="208" t="s">
        <v>191</v>
      </c>
      <c r="F104" s="209" t="s">
        <v>192</v>
      </c>
      <c r="G104" s="210" t="s">
        <v>193</v>
      </c>
      <c r="H104" s="211">
        <v>40</v>
      </c>
      <c r="I104" s="212"/>
      <c r="J104" s="213">
        <f>ROUND(I104*H104,2)</f>
        <v>0</v>
      </c>
      <c r="K104" s="209" t="s">
        <v>19</v>
      </c>
      <c r="L104" s="46"/>
      <c r="M104" s="214" t="s">
        <v>19</v>
      </c>
      <c r="N104" s="215" t="s">
        <v>43</v>
      </c>
      <c r="O104" s="86"/>
      <c r="P104" s="216">
        <f>O104*H104</f>
        <v>0</v>
      </c>
      <c r="Q104" s="216">
        <v>0.00064</v>
      </c>
      <c r="R104" s="216">
        <f>Q104*H104</f>
        <v>0.0256</v>
      </c>
      <c r="S104" s="216">
        <v>0</v>
      </c>
      <c r="T104" s="21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8" t="s">
        <v>159</v>
      </c>
      <c r="AT104" s="218" t="s">
        <v>154</v>
      </c>
      <c r="AU104" s="218" t="s">
        <v>83</v>
      </c>
      <c r="AY104" s="19" t="s">
        <v>152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9" t="s">
        <v>80</v>
      </c>
      <c r="BK104" s="219">
        <f>ROUND(I104*H104,2)</f>
        <v>0</v>
      </c>
      <c r="BL104" s="19" t="s">
        <v>159</v>
      </c>
      <c r="BM104" s="218" t="s">
        <v>194</v>
      </c>
    </row>
    <row r="105" spans="1:51" s="13" customFormat="1" ht="12">
      <c r="A105" s="13"/>
      <c r="B105" s="225"/>
      <c r="C105" s="226"/>
      <c r="D105" s="227" t="s">
        <v>163</v>
      </c>
      <c r="E105" s="228" t="s">
        <v>19</v>
      </c>
      <c r="F105" s="229" t="s">
        <v>195</v>
      </c>
      <c r="G105" s="226"/>
      <c r="H105" s="230">
        <v>40</v>
      </c>
      <c r="I105" s="231"/>
      <c r="J105" s="226"/>
      <c r="K105" s="226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163</v>
      </c>
      <c r="AU105" s="236" t="s">
        <v>83</v>
      </c>
      <c r="AV105" s="13" t="s">
        <v>83</v>
      </c>
      <c r="AW105" s="13" t="s">
        <v>33</v>
      </c>
      <c r="AX105" s="13" t="s">
        <v>72</v>
      </c>
      <c r="AY105" s="236" t="s">
        <v>152</v>
      </c>
    </row>
    <row r="106" spans="1:51" s="14" customFormat="1" ht="12">
      <c r="A106" s="14"/>
      <c r="B106" s="237"/>
      <c r="C106" s="238"/>
      <c r="D106" s="227" t="s">
        <v>163</v>
      </c>
      <c r="E106" s="239" t="s">
        <v>19</v>
      </c>
      <c r="F106" s="240" t="s">
        <v>170</v>
      </c>
      <c r="G106" s="238"/>
      <c r="H106" s="241">
        <v>40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7" t="s">
        <v>163</v>
      </c>
      <c r="AU106" s="247" t="s">
        <v>83</v>
      </c>
      <c r="AV106" s="14" t="s">
        <v>159</v>
      </c>
      <c r="AW106" s="14" t="s">
        <v>4</v>
      </c>
      <c r="AX106" s="14" t="s">
        <v>80</v>
      </c>
      <c r="AY106" s="247" t="s">
        <v>152</v>
      </c>
    </row>
    <row r="107" spans="1:65" s="2" customFormat="1" ht="16.5" customHeight="1">
      <c r="A107" s="40"/>
      <c r="B107" s="41"/>
      <c r="C107" s="207" t="s">
        <v>196</v>
      </c>
      <c r="D107" s="207" t="s">
        <v>154</v>
      </c>
      <c r="E107" s="208" t="s">
        <v>197</v>
      </c>
      <c r="F107" s="209" t="s">
        <v>198</v>
      </c>
      <c r="G107" s="210" t="s">
        <v>199</v>
      </c>
      <c r="H107" s="211">
        <v>3</v>
      </c>
      <c r="I107" s="212"/>
      <c r="J107" s="213">
        <f>ROUND(I107*H107,2)</f>
        <v>0</v>
      </c>
      <c r="K107" s="209" t="s">
        <v>19</v>
      </c>
      <c r="L107" s="46"/>
      <c r="M107" s="214" t="s">
        <v>19</v>
      </c>
      <c r="N107" s="215" t="s">
        <v>43</v>
      </c>
      <c r="O107" s="86"/>
      <c r="P107" s="216">
        <f>O107*H107</f>
        <v>0</v>
      </c>
      <c r="Q107" s="216">
        <v>0.008</v>
      </c>
      <c r="R107" s="216">
        <f>Q107*H107</f>
        <v>0.024</v>
      </c>
      <c r="S107" s="216">
        <v>0</v>
      </c>
      <c r="T107" s="21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8" t="s">
        <v>159</v>
      </c>
      <c r="AT107" s="218" t="s">
        <v>154</v>
      </c>
      <c r="AU107" s="218" t="s">
        <v>83</v>
      </c>
      <c r="AY107" s="19" t="s">
        <v>152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9" t="s">
        <v>80</v>
      </c>
      <c r="BK107" s="219">
        <f>ROUND(I107*H107,2)</f>
        <v>0</v>
      </c>
      <c r="BL107" s="19" t="s">
        <v>159</v>
      </c>
      <c r="BM107" s="218" t="s">
        <v>200</v>
      </c>
    </row>
    <row r="108" spans="1:47" s="2" customFormat="1" ht="12">
      <c r="A108" s="40"/>
      <c r="B108" s="41"/>
      <c r="C108" s="42"/>
      <c r="D108" s="227" t="s">
        <v>177</v>
      </c>
      <c r="E108" s="42"/>
      <c r="F108" s="248" t="s">
        <v>201</v>
      </c>
      <c r="G108" s="42"/>
      <c r="H108" s="42"/>
      <c r="I108" s="222"/>
      <c r="J108" s="42"/>
      <c r="K108" s="42"/>
      <c r="L108" s="46"/>
      <c r="M108" s="223"/>
      <c r="N108" s="224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177</v>
      </c>
      <c r="AU108" s="19" t="s">
        <v>83</v>
      </c>
    </row>
    <row r="109" spans="1:51" s="13" customFormat="1" ht="12">
      <c r="A109" s="13"/>
      <c r="B109" s="225"/>
      <c r="C109" s="226"/>
      <c r="D109" s="227" t="s">
        <v>163</v>
      </c>
      <c r="E109" s="228" t="s">
        <v>19</v>
      </c>
      <c r="F109" s="229" t="s">
        <v>202</v>
      </c>
      <c r="G109" s="226"/>
      <c r="H109" s="230">
        <v>3</v>
      </c>
      <c r="I109" s="231"/>
      <c r="J109" s="226"/>
      <c r="K109" s="226"/>
      <c r="L109" s="232"/>
      <c r="M109" s="233"/>
      <c r="N109" s="234"/>
      <c r="O109" s="234"/>
      <c r="P109" s="234"/>
      <c r="Q109" s="234"/>
      <c r="R109" s="234"/>
      <c r="S109" s="234"/>
      <c r="T109" s="23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6" t="s">
        <v>163</v>
      </c>
      <c r="AU109" s="236" t="s">
        <v>83</v>
      </c>
      <c r="AV109" s="13" t="s">
        <v>83</v>
      </c>
      <c r="AW109" s="13" t="s">
        <v>33</v>
      </c>
      <c r="AX109" s="13" t="s">
        <v>72</v>
      </c>
      <c r="AY109" s="236" t="s">
        <v>152</v>
      </c>
    </row>
    <row r="110" spans="1:51" s="14" customFormat="1" ht="12">
      <c r="A110" s="14"/>
      <c r="B110" s="237"/>
      <c r="C110" s="238"/>
      <c r="D110" s="227" t="s">
        <v>163</v>
      </c>
      <c r="E110" s="239" t="s">
        <v>19</v>
      </c>
      <c r="F110" s="240" t="s">
        <v>170</v>
      </c>
      <c r="G110" s="238"/>
      <c r="H110" s="241">
        <v>3</v>
      </c>
      <c r="I110" s="242"/>
      <c r="J110" s="238"/>
      <c r="K110" s="238"/>
      <c r="L110" s="243"/>
      <c r="M110" s="244"/>
      <c r="N110" s="245"/>
      <c r="O110" s="245"/>
      <c r="P110" s="245"/>
      <c r="Q110" s="245"/>
      <c r="R110" s="245"/>
      <c r="S110" s="245"/>
      <c r="T110" s="246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7" t="s">
        <v>163</v>
      </c>
      <c r="AU110" s="247" t="s">
        <v>83</v>
      </c>
      <c r="AV110" s="14" t="s">
        <v>159</v>
      </c>
      <c r="AW110" s="14" t="s">
        <v>4</v>
      </c>
      <c r="AX110" s="14" t="s">
        <v>80</v>
      </c>
      <c r="AY110" s="247" t="s">
        <v>152</v>
      </c>
    </row>
    <row r="111" spans="1:65" s="2" customFormat="1" ht="16.5" customHeight="1">
      <c r="A111" s="40"/>
      <c r="B111" s="41"/>
      <c r="C111" s="207" t="s">
        <v>203</v>
      </c>
      <c r="D111" s="207" t="s">
        <v>154</v>
      </c>
      <c r="E111" s="208" t="s">
        <v>204</v>
      </c>
      <c r="F111" s="209" t="s">
        <v>205</v>
      </c>
      <c r="G111" s="210" t="s">
        <v>157</v>
      </c>
      <c r="H111" s="211">
        <v>332.2</v>
      </c>
      <c r="I111" s="212"/>
      <c r="J111" s="213">
        <f>ROUND(I111*H111,2)</f>
        <v>0</v>
      </c>
      <c r="K111" s="209" t="s">
        <v>158</v>
      </c>
      <c r="L111" s="46"/>
      <c r="M111" s="214" t="s">
        <v>19</v>
      </c>
      <c r="N111" s="215" t="s">
        <v>43</v>
      </c>
      <c r="O111" s="86"/>
      <c r="P111" s="216">
        <f>O111*H111</f>
        <v>0</v>
      </c>
      <c r="Q111" s="216">
        <v>0.00025</v>
      </c>
      <c r="R111" s="216">
        <f>Q111*H111</f>
        <v>0.08305</v>
      </c>
      <c r="S111" s="216">
        <v>0</v>
      </c>
      <c r="T111" s="21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8" t="s">
        <v>159</v>
      </c>
      <c r="AT111" s="218" t="s">
        <v>154</v>
      </c>
      <c r="AU111" s="218" t="s">
        <v>83</v>
      </c>
      <c r="AY111" s="19" t="s">
        <v>152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9" t="s">
        <v>80</v>
      </c>
      <c r="BK111" s="219">
        <f>ROUND(I111*H111,2)</f>
        <v>0</v>
      </c>
      <c r="BL111" s="19" t="s">
        <v>159</v>
      </c>
      <c r="BM111" s="218" t="s">
        <v>206</v>
      </c>
    </row>
    <row r="112" spans="1:47" s="2" customFormat="1" ht="12">
      <c r="A112" s="40"/>
      <c r="B112" s="41"/>
      <c r="C112" s="42"/>
      <c r="D112" s="220" t="s">
        <v>161</v>
      </c>
      <c r="E112" s="42"/>
      <c r="F112" s="221" t="s">
        <v>207</v>
      </c>
      <c r="G112" s="42"/>
      <c r="H112" s="42"/>
      <c r="I112" s="222"/>
      <c r="J112" s="42"/>
      <c r="K112" s="42"/>
      <c r="L112" s="46"/>
      <c r="M112" s="223"/>
      <c r="N112" s="224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161</v>
      </c>
      <c r="AU112" s="19" t="s">
        <v>83</v>
      </c>
    </row>
    <row r="113" spans="1:51" s="13" customFormat="1" ht="12">
      <c r="A113" s="13"/>
      <c r="B113" s="225"/>
      <c r="C113" s="226"/>
      <c r="D113" s="227" t="s">
        <v>163</v>
      </c>
      <c r="E113" s="228" t="s">
        <v>19</v>
      </c>
      <c r="F113" s="229" t="s">
        <v>208</v>
      </c>
      <c r="G113" s="226"/>
      <c r="H113" s="230">
        <v>332.2</v>
      </c>
      <c r="I113" s="231"/>
      <c r="J113" s="226"/>
      <c r="K113" s="226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163</v>
      </c>
      <c r="AU113" s="236" t="s">
        <v>83</v>
      </c>
      <c r="AV113" s="13" t="s">
        <v>83</v>
      </c>
      <c r="AW113" s="13" t="s">
        <v>33</v>
      </c>
      <c r="AX113" s="13" t="s">
        <v>80</v>
      </c>
      <c r="AY113" s="236" t="s">
        <v>152</v>
      </c>
    </row>
    <row r="114" spans="1:65" s="2" customFormat="1" ht="16.5" customHeight="1">
      <c r="A114" s="40"/>
      <c r="B114" s="41"/>
      <c r="C114" s="207" t="s">
        <v>209</v>
      </c>
      <c r="D114" s="207" t="s">
        <v>154</v>
      </c>
      <c r="E114" s="208" t="s">
        <v>210</v>
      </c>
      <c r="F114" s="209" t="s">
        <v>211</v>
      </c>
      <c r="G114" s="210" t="s">
        <v>157</v>
      </c>
      <c r="H114" s="211">
        <v>332.2</v>
      </c>
      <c r="I114" s="212"/>
      <c r="J114" s="213">
        <f>ROUND(I114*H114,2)</f>
        <v>0</v>
      </c>
      <c r="K114" s="209" t="s">
        <v>158</v>
      </c>
      <c r="L114" s="46"/>
      <c r="M114" s="214" t="s">
        <v>19</v>
      </c>
      <c r="N114" s="215" t="s">
        <v>43</v>
      </c>
      <c r="O114" s="86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8" t="s">
        <v>159</v>
      </c>
      <c r="AT114" s="218" t="s">
        <v>154</v>
      </c>
      <c r="AU114" s="218" t="s">
        <v>83</v>
      </c>
      <c r="AY114" s="19" t="s">
        <v>152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9" t="s">
        <v>80</v>
      </c>
      <c r="BK114" s="219">
        <f>ROUND(I114*H114,2)</f>
        <v>0</v>
      </c>
      <c r="BL114" s="19" t="s">
        <v>159</v>
      </c>
      <c r="BM114" s="218" t="s">
        <v>212</v>
      </c>
    </row>
    <row r="115" spans="1:47" s="2" customFormat="1" ht="12">
      <c r="A115" s="40"/>
      <c r="B115" s="41"/>
      <c r="C115" s="42"/>
      <c r="D115" s="220" t="s">
        <v>161</v>
      </c>
      <c r="E115" s="42"/>
      <c r="F115" s="221" t="s">
        <v>213</v>
      </c>
      <c r="G115" s="42"/>
      <c r="H115" s="42"/>
      <c r="I115" s="222"/>
      <c r="J115" s="42"/>
      <c r="K115" s="42"/>
      <c r="L115" s="46"/>
      <c r="M115" s="223"/>
      <c r="N115" s="224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161</v>
      </c>
      <c r="AU115" s="19" t="s">
        <v>83</v>
      </c>
    </row>
    <row r="116" spans="1:65" s="2" customFormat="1" ht="16.5" customHeight="1">
      <c r="A116" s="40"/>
      <c r="B116" s="41"/>
      <c r="C116" s="207" t="s">
        <v>214</v>
      </c>
      <c r="D116" s="207" t="s">
        <v>154</v>
      </c>
      <c r="E116" s="208" t="s">
        <v>215</v>
      </c>
      <c r="F116" s="209" t="s">
        <v>216</v>
      </c>
      <c r="G116" s="210" t="s">
        <v>157</v>
      </c>
      <c r="H116" s="211">
        <v>3.8</v>
      </c>
      <c r="I116" s="212"/>
      <c r="J116" s="213">
        <f>ROUND(I116*H116,2)</f>
        <v>0</v>
      </c>
      <c r="K116" s="209" t="s">
        <v>158</v>
      </c>
      <c r="L116" s="46"/>
      <c r="M116" s="214" t="s">
        <v>19</v>
      </c>
      <c r="N116" s="215" t="s">
        <v>43</v>
      </c>
      <c r="O116" s="86"/>
      <c r="P116" s="216">
        <f>O116*H116</f>
        <v>0</v>
      </c>
      <c r="Q116" s="216">
        <v>0.00047</v>
      </c>
      <c r="R116" s="216">
        <f>Q116*H116</f>
        <v>0.0017859999999999998</v>
      </c>
      <c r="S116" s="216">
        <v>0</v>
      </c>
      <c r="T116" s="21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8" t="s">
        <v>159</v>
      </c>
      <c r="AT116" s="218" t="s">
        <v>154</v>
      </c>
      <c r="AU116" s="218" t="s">
        <v>83</v>
      </c>
      <c r="AY116" s="19" t="s">
        <v>152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9" t="s">
        <v>80</v>
      </c>
      <c r="BK116" s="219">
        <f>ROUND(I116*H116,2)</f>
        <v>0</v>
      </c>
      <c r="BL116" s="19" t="s">
        <v>159</v>
      </c>
      <c r="BM116" s="218" t="s">
        <v>217</v>
      </c>
    </row>
    <row r="117" spans="1:47" s="2" customFormat="1" ht="12">
      <c r="A117" s="40"/>
      <c r="B117" s="41"/>
      <c r="C117" s="42"/>
      <c r="D117" s="220" t="s">
        <v>161</v>
      </c>
      <c r="E117" s="42"/>
      <c r="F117" s="221" t="s">
        <v>218</v>
      </c>
      <c r="G117" s="42"/>
      <c r="H117" s="42"/>
      <c r="I117" s="222"/>
      <c r="J117" s="42"/>
      <c r="K117" s="42"/>
      <c r="L117" s="46"/>
      <c r="M117" s="223"/>
      <c r="N117" s="224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161</v>
      </c>
      <c r="AU117" s="19" t="s">
        <v>83</v>
      </c>
    </row>
    <row r="118" spans="1:47" s="2" customFormat="1" ht="12">
      <c r="A118" s="40"/>
      <c r="B118" s="41"/>
      <c r="C118" s="42"/>
      <c r="D118" s="227" t="s">
        <v>177</v>
      </c>
      <c r="E118" s="42"/>
      <c r="F118" s="248" t="s">
        <v>178</v>
      </c>
      <c r="G118" s="42"/>
      <c r="H118" s="42"/>
      <c r="I118" s="222"/>
      <c r="J118" s="42"/>
      <c r="K118" s="42"/>
      <c r="L118" s="46"/>
      <c r="M118" s="223"/>
      <c r="N118" s="224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177</v>
      </c>
      <c r="AU118" s="19" t="s">
        <v>83</v>
      </c>
    </row>
    <row r="119" spans="1:51" s="13" customFormat="1" ht="12">
      <c r="A119" s="13"/>
      <c r="B119" s="225"/>
      <c r="C119" s="226"/>
      <c r="D119" s="227" t="s">
        <v>163</v>
      </c>
      <c r="E119" s="228" t="s">
        <v>19</v>
      </c>
      <c r="F119" s="229" t="s">
        <v>219</v>
      </c>
      <c r="G119" s="226"/>
      <c r="H119" s="230">
        <v>3.8</v>
      </c>
      <c r="I119" s="231"/>
      <c r="J119" s="226"/>
      <c r="K119" s="226"/>
      <c r="L119" s="232"/>
      <c r="M119" s="233"/>
      <c r="N119" s="234"/>
      <c r="O119" s="234"/>
      <c r="P119" s="234"/>
      <c r="Q119" s="234"/>
      <c r="R119" s="234"/>
      <c r="S119" s="234"/>
      <c r="T119" s="23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6" t="s">
        <v>163</v>
      </c>
      <c r="AU119" s="236" t="s">
        <v>83</v>
      </c>
      <c r="AV119" s="13" t="s">
        <v>83</v>
      </c>
      <c r="AW119" s="13" t="s">
        <v>33</v>
      </c>
      <c r="AX119" s="13" t="s">
        <v>80</v>
      </c>
      <c r="AY119" s="236" t="s">
        <v>152</v>
      </c>
    </row>
    <row r="120" spans="1:65" s="2" customFormat="1" ht="16.5" customHeight="1">
      <c r="A120" s="40"/>
      <c r="B120" s="41"/>
      <c r="C120" s="207" t="s">
        <v>220</v>
      </c>
      <c r="D120" s="207" t="s">
        <v>154</v>
      </c>
      <c r="E120" s="208" t="s">
        <v>221</v>
      </c>
      <c r="F120" s="209" t="s">
        <v>222</v>
      </c>
      <c r="G120" s="210" t="s">
        <v>157</v>
      </c>
      <c r="H120" s="211">
        <v>3.8</v>
      </c>
      <c r="I120" s="212"/>
      <c r="J120" s="213">
        <f>ROUND(I120*H120,2)</f>
        <v>0</v>
      </c>
      <c r="K120" s="209" t="s">
        <v>158</v>
      </c>
      <c r="L120" s="46"/>
      <c r="M120" s="214" t="s">
        <v>19</v>
      </c>
      <c r="N120" s="215" t="s">
        <v>43</v>
      </c>
      <c r="O120" s="86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8" t="s">
        <v>159</v>
      </c>
      <c r="AT120" s="218" t="s">
        <v>154</v>
      </c>
      <c r="AU120" s="218" t="s">
        <v>83</v>
      </c>
      <c r="AY120" s="19" t="s">
        <v>152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9" t="s">
        <v>80</v>
      </c>
      <c r="BK120" s="219">
        <f>ROUND(I120*H120,2)</f>
        <v>0</v>
      </c>
      <c r="BL120" s="19" t="s">
        <v>159</v>
      </c>
      <c r="BM120" s="218" t="s">
        <v>223</v>
      </c>
    </row>
    <row r="121" spans="1:47" s="2" customFormat="1" ht="12">
      <c r="A121" s="40"/>
      <c r="B121" s="41"/>
      <c r="C121" s="42"/>
      <c r="D121" s="220" t="s">
        <v>161</v>
      </c>
      <c r="E121" s="42"/>
      <c r="F121" s="221" t="s">
        <v>224</v>
      </c>
      <c r="G121" s="42"/>
      <c r="H121" s="42"/>
      <c r="I121" s="222"/>
      <c r="J121" s="42"/>
      <c r="K121" s="42"/>
      <c r="L121" s="46"/>
      <c r="M121" s="223"/>
      <c r="N121" s="224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161</v>
      </c>
      <c r="AU121" s="19" t="s">
        <v>83</v>
      </c>
    </row>
    <row r="122" spans="1:65" s="2" customFormat="1" ht="24.15" customHeight="1">
      <c r="A122" s="40"/>
      <c r="B122" s="41"/>
      <c r="C122" s="207" t="s">
        <v>225</v>
      </c>
      <c r="D122" s="207" t="s">
        <v>154</v>
      </c>
      <c r="E122" s="208" t="s">
        <v>226</v>
      </c>
      <c r="F122" s="209" t="s">
        <v>227</v>
      </c>
      <c r="G122" s="210" t="s">
        <v>111</v>
      </c>
      <c r="H122" s="211">
        <v>23.939</v>
      </c>
      <c r="I122" s="212"/>
      <c r="J122" s="213">
        <f>ROUND(I122*H122,2)</f>
        <v>0</v>
      </c>
      <c r="K122" s="209" t="s">
        <v>158</v>
      </c>
      <c r="L122" s="46"/>
      <c r="M122" s="214" t="s">
        <v>19</v>
      </c>
      <c r="N122" s="215" t="s">
        <v>43</v>
      </c>
      <c r="O122" s="86"/>
      <c r="P122" s="216">
        <f>O122*H122</f>
        <v>0</v>
      </c>
      <c r="Q122" s="216">
        <v>0</v>
      </c>
      <c r="R122" s="216">
        <f>Q122*H122</f>
        <v>0</v>
      </c>
      <c r="S122" s="216">
        <v>0</v>
      </c>
      <c r="T122" s="21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8" t="s">
        <v>159</v>
      </c>
      <c r="AT122" s="218" t="s">
        <v>154</v>
      </c>
      <c r="AU122" s="218" t="s">
        <v>83</v>
      </c>
      <c r="AY122" s="19" t="s">
        <v>152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9" t="s">
        <v>80</v>
      </c>
      <c r="BK122" s="219">
        <f>ROUND(I122*H122,2)</f>
        <v>0</v>
      </c>
      <c r="BL122" s="19" t="s">
        <v>159</v>
      </c>
      <c r="BM122" s="218" t="s">
        <v>228</v>
      </c>
    </row>
    <row r="123" spans="1:47" s="2" customFormat="1" ht="12">
      <c r="A123" s="40"/>
      <c r="B123" s="41"/>
      <c r="C123" s="42"/>
      <c r="D123" s="220" t="s">
        <v>161</v>
      </c>
      <c r="E123" s="42"/>
      <c r="F123" s="221" t="s">
        <v>229</v>
      </c>
      <c r="G123" s="42"/>
      <c r="H123" s="42"/>
      <c r="I123" s="222"/>
      <c r="J123" s="42"/>
      <c r="K123" s="42"/>
      <c r="L123" s="46"/>
      <c r="M123" s="223"/>
      <c r="N123" s="224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161</v>
      </c>
      <c r="AU123" s="19" t="s">
        <v>83</v>
      </c>
    </row>
    <row r="124" spans="1:51" s="13" customFormat="1" ht="12">
      <c r="A124" s="13"/>
      <c r="B124" s="225"/>
      <c r="C124" s="226"/>
      <c r="D124" s="227" t="s">
        <v>163</v>
      </c>
      <c r="E124" s="228" t="s">
        <v>19</v>
      </c>
      <c r="F124" s="229" t="s">
        <v>230</v>
      </c>
      <c r="G124" s="226"/>
      <c r="H124" s="230">
        <v>23.939</v>
      </c>
      <c r="I124" s="231"/>
      <c r="J124" s="226"/>
      <c r="K124" s="226"/>
      <c r="L124" s="232"/>
      <c r="M124" s="233"/>
      <c r="N124" s="234"/>
      <c r="O124" s="234"/>
      <c r="P124" s="234"/>
      <c r="Q124" s="234"/>
      <c r="R124" s="234"/>
      <c r="S124" s="234"/>
      <c r="T124" s="23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6" t="s">
        <v>163</v>
      </c>
      <c r="AU124" s="236" t="s">
        <v>83</v>
      </c>
      <c r="AV124" s="13" t="s">
        <v>83</v>
      </c>
      <c r="AW124" s="13" t="s">
        <v>33</v>
      </c>
      <c r="AX124" s="13" t="s">
        <v>72</v>
      </c>
      <c r="AY124" s="236" t="s">
        <v>152</v>
      </c>
    </row>
    <row r="125" spans="1:51" s="14" customFormat="1" ht="12">
      <c r="A125" s="14"/>
      <c r="B125" s="237"/>
      <c r="C125" s="238"/>
      <c r="D125" s="227" t="s">
        <v>163</v>
      </c>
      <c r="E125" s="239" t="s">
        <v>19</v>
      </c>
      <c r="F125" s="240" t="s">
        <v>170</v>
      </c>
      <c r="G125" s="238"/>
      <c r="H125" s="241">
        <v>23.939</v>
      </c>
      <c r="I125" s="242"/>
      <c r="J125" s="238"/>
      <c r="K125" s="238"/>
      <c r="L125" s="243"/>
      <c r="M125" s="244"/>
      <c r="N125" s="245"/>
      <c r="O125" s="245"/>
      <c r="P125" s="245"/>
      <c r="Q125" s="245"/>
      <c r="R125" s="245"/>
      <c r="S125" s="245"/>
      <c r="T125" s="246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7" t="s">
        <v>163</v>
      </c>
      <c r="AU125" s="247" t="s">
        <v>83</v>
      </c>
      <c r="AV125" s="14" t="s">
        <v>159</v>
      </c>
      <c r="AW125" s="14" t="s">
        <v>33</v>
      </c>
      <c r="AX125" s="14" t="s">
        <v>80</v>
      </c>
      <c r="AY125" s="247" t="s">
        <v>152</v>
      </c>
    </row>
    <row r="126" spans="1:65" s="2" customFormat="1" ht="24.15" customHeight="1">
      <c r="A126" s="40"/>
      <c r="B126" s="41"/>
      <c r="C126" s="207" t="s">
        <v>231</v>
      </c>
      <c r="D126" s="207" t="s">
        <v>154</v>
      </c>
      <c r="E126" s="208" t="s">
        <v>232</v>
      </c>
      <c r="F126" s="209" t="s">
        <v>233</v>
      </c>
      <c r="G126" s="210" t="s">
        <v>111</v>
      </c>
      <c r="H126" s="211">
        <v>119.694</v>
      </c>
      <c r="I126" s="212"/>
      <c r="J126" s="213">
        <f>ROUND(I126*H126,2)</f>
        <v>0</v>
      </c>
      <c r="K126" s="209" t="s">
        <v>158</v>
      </c>
      <c r="L126" s="46"/>
      <c r="M126" s="214" t="s">
        <v>19</v>
      </c>
      <c r="N126" s="215" t="s">
        <v>43</v>
      </c>
      <c r="O126" s="86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8" t="s">
        <v>159</v>
      </c>
      <c r="AT126" s="218" t="s">
        <v>154</v>
      </c>
      <c r="AU126" s="218" t="s">
        <v>83</v>
      </c>
      <c r="AY126" s="19" t="s">
        <v>152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9" t="s">
        <v>80</v>
      </c>
      <c r="BK126" s="219">
        <f>ROUND(I126*H126,2)</f>
        <v>0</v>
      </c>
      <c r="BL126" s="19" t="s">
        <v>159</v>
      </c>
      <c r="BM126" s="218" t="s">
        <v>234</v>
      </c>
    </row>
    <row r="127" spans="1:47" s="2" customFormat="1" ht="12">
      <c r="A127" s="40"/>
      <c r="B127" s="41"/>
      <c r="C127" s="42"/>
      <c r="D127" s="220" t="s">
        <v>161</v>
      </c>
      <c r="E127" s="42"/>
      <c r="F127" s="221" t="s">
        <v>235</v>
      </c>
      <c r="G127" s="42"/>
      <c r="H127" s="42"/>
      <c r="I127" s="222"/>
      <c r="J127" s="42"/>
      <c r="K127" s="42"/>
      <c r="L127" s="46"/>
      <c r="M127" s="223"/>
      <c r="N127" s="224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161</v>
      </c>
      <c r="AU127" s="19" t="s">
        <v>83</v>
      </c>
    </row>
    <row r="128" spans="1:51" s="13" customFormat="1" ht="12">
      <c r="A128" s="13"/>
      <c r="B128" s="225"/>
      <c r="C128" s="226"/>
      <c r="D128" s="227" t="s">
        <v>163</v>
      </c>
      <c r="E128" s="228" t="s">
        <v>19</v>
      </c>
      <c r="F128" s="229" t="s">
        <v>236</v>
      </c>
      <c r="G128" s="226"/>
      <c r="H128" s="230">
        <v>119.694</v>
      </c>
      <c r="I128" s="231"/>
      <c r="J128" s="226"/>
      <c r="K128" s="226"/>
      <c r="L128" s="232"/>
      <c r="M128" s="233"/>
      <c r="N128" s="234"/>
      <c r="O128" s="234"/>
      <c r="P128" s="234"/>
      <c r="Q128" s="234"/>
      <c r="R128" s="234"/>
      <c r="S128" s="234"/>
      <c r="T128" s="23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6" t="s">
        <v>163</v>
      </c>
      <c r="AU128" s="236" t="s">
        <v>83</v>
      </c>
      <c r="AV128" s="13" t="s">
        <v>83</v>
      </c>
      <c r="AW128" s="13" t="s">
        <v>33</v>
      </c>
      <c r="AX128" s="13" t="s">
        <v>80</v>
      </c>
      <c r="AY128" s="236" t="s">
        <v>152</v>
      </c>
    </row>
    <row r="129" spans="1:65" s="2" customFormat="1" ht="24.15" customHeight="1">
      <c r="A129" s="40"/>
      <c r="B129" s="41"/>
      <c r="C129" s="207" t="s">
        <v>237</v>
      </c>
      <c r="D129" s="207" t="s">
        <v>154</v>
      </c>
      <c r="E129" s="208" t="s">
        <v>238</v>
      </c>
      <c r="F129" s="209" t="s">
        <v>239</v>
      </c>
      <c r="G129" s="210" t="s">
        <v>111</v>
      </c>
      <c r="H129" s="211">
        <v>159.592</v>
      </c>
      <c r="I129" s="212"/>
      <c r="J129" s="213">
        <f>ROUND(I129*H129,2)</f>
        <v>0</v>
      </c>
      <c r="K129" s="209" t="s">
        <v>158</v>
      </c>
      <c r="L129" s="46"/>
      <c r="M129" s="214" t="s">
        <v>19</v>
      </c>
      <c r="N129" s="215" t="s">
        <v>43</v>
      </c>
      <c r="O129" s="86"/>
      <c r="P129" s="216">
        <f>O129*H129</f>
        <v>0</v>
      </c>
      <c r="Q129" s="216">
        <v>0</v>
      </c>
      <c r="R129" s="216">
        <f>Q129*H129</f>
        <v>0</v>
      </c>
      <c r="S129" s="216">
        <v>0</v>
      </c>
      <c r="T129" s="217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8" t="s">
        <v>159</v>
      </c>
      <c r="AT129" s="218" t="s">
        <v>154</v>
      </c>
      <c r="AU129" s="218" t="s">
        <v>83</v>
      </c>
      <c r="AY129" s="19" t="s">
        <v>152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9" t="s">
        <v>80</v>
      </c>
      <c r="BK129" s="219">
        <f>ROUND(I129*H129,2)</f>
        <v>0</v>
      </c>
      <c r="BL129" s="19" t="s">
        <v>159</v>
      </c>
      <c r="BM129" s="218" t="s">
        <v>240</v>
      </c>
    </row>
    <row r="130" spans="1:47" s="2" customFormat="1" ht="12">
      <c r="A130" s="40"/>
      <c r="B130" s="41"/>
      <c r="C130" s="42"/>
      <c r="D130" s="220" t="s">
        <v>161</v>
      </c>
      <c r="E130" s="42"/>
      <c r="F130" s="221" t="s">
        <v>241</v>
      </c>
      <c r="G130" s="42"/>
      <c r="H130" s="42"/>
      <c r="I130" s="222"/>
      <c r="J130" s="42"/>
      <c r="K130" s="42"/>
      <c r="L130" s="46"/>
      <c r="M130" s="223"/>
      <c r="N130" s="224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161</v>
      </c>
      <c r="AU130" s="19" t="s">
        <v>83</v>
      </c>
    </row>
    <row r="131" spans="1:51" s="13" customFormat="1" ht="12">
      <c r="A131" s="13"/>
      <c r="B131" s="225"/>
      <c r="C131" s="226"/>
      <c r="D131" s="227" t="s">
        <v>163</v>
      </c>
      <c r="E131" s="228" t="s">
        <v>19</v>
      </c>
      <c r="F131" s="229" t="s">
        <v>242</v>
      </c>
      <c r="G131" s="226"/>
      <c r="H131" s="230">
        <v>441.6</v>
      </c>
      <c r="I131" s="231"/>
      <c r="J131" s="226"/>
      <c r="K131" s="226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163</v>
      </c>
      <c r="AU131" s="236" t="s">
        <v>83</v>
      </c>
      <c r="AV131" s="13" t="s">
        <v>83</v>
      </c>
      <c r="AW131" s="13" t="s">
        <v>33</v>
      </c>
      <c r="AX131" s="13" t="s">
        <v>72</v>
      </c>
      <c r="AY131" s="236" t="s">
        <v>152</v>
      </c>
    </row>
    <row r="132" spans="1:51" s="15" customFormat="1" ht="12">
      <c r="A132" s="15"/>
      <c r="B132" s="249"/>
      <c r="C132" s="250"/>
      <c r="D132" s="227" t="s">
        <v>163</v>
      </c>
      <c r="E132" s="251" t="s">
        <v>19</v>
      </c>
      <c r="F132" s="252" t="s">
        <v>243</v>
      </c>
      <c r="G132" s="250"/>
      <c r="H132" s="251" t="s">
        <v>19</v>
      </c>
      <c r="I132" s="253"/>
      <c r="J132" s="250"/>
      <c r="K132" s="250"/>
      <c r="L132" s="254"/>
      <c r="M132" s="255"/>
      <c r="N132" s="256"/>
      <c r="O132" s="256"/>
      <c r="P132" s="256"/>
      <c r="Q132" s="256"/>
      <c r="R132" s="256"/>
      <c r="S132" s="256"/>
      <c r="T132" s="257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8" t="s">
        <v>163</v>
      </c>
      <c r="AU132" s="258" t="s">
        <v>83</v>
      </c>
      <c r="AV132" s="15" t="s">
        <v>80</v>
      </c>
      <c r="AW132" s="15" t="s">
        <v>33</v>
      </c>
      <c r="AX132" s="15" t="s">
        <v>72</v>
      </c>
      <c r="AY132" s="258" t="s">
        <v>152</v>
      </c>
    </row>
    <row r="133" spans="1:51" s="13" customFormat="1" ht="12">
      <c r="A133" s="13"/>
      <c r="B133" s="225"/>
      <c r="C133" s="226"/>
      <c r="D133" s="227" t="s">
        <v>163</v>
      </c>
      <c r="E133" s="228" t="s">
        <v>19</v>
      </c>
      <c r="F133" s="229" t="s">
        <v>244</v>
      </c>
      <c r="G133" s="226"/>
      <c r="H133" s="230">
        <v>37.375</v>
      </c>
      <c r="I133" s="231"/>
      <c r="J133" s="226"/>
      <c r="K133" s="226"/>
      <c r="L133" s="232"/>
      <c r="M133" s="233"/>
      <c r="N133" s="234"/>
      <c r="O133" s="234"/>
      <c r="P133" s="234"/>
      <c r="Q133" s="234"/>
      <c r="R133" s="234"/>
      <c r="S133" s="234"/>
      <c r="T133" s="23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6" t="s">
        <v>163</v>
      </c>
      <c r="AU133" s="236" t="s">
        <v>83</v>
      </c>
      <c r="AV133" s="13" t="s">
        <v>83</v>
      </c>
      <c r="AW133" s="13" t="s">
        <v>33</v>
      </c>
      <c r="AX133" s="13" t="s">
        <v>72</v>
      </c>
      <c r="AY133" s="236" t="s">
        <v>152</v>
      </c>
    </row>
    <row r="134" spans="1:51" s="13" customFormat="1" ht="12">
      <c r="A134" s="13"/>
      <c r="B134" s="225"/>
      <c r="C134" s="226"/>
      <c r="D134" s="227" t="s">
        <v>163</v>
      </c>
      <c r="E134" s="228" t="s">
        <v>19</v>
      </c>
      <c r="F134" s="229" t="s">
        <v>245</v>
      </c>
      <c r="G134" s="226"/>
      <c r="H134" s="230">
        <v>10.938</v>
      </c>
      <c r="I134" s="231"/>
      <c r="J134" s="226"/>
      <c r="K134" s="226"/>
      <c r="L134" s="232"/>
      <c r="M134" s="233"/>
      <c r="N134" s="234"/>
      <c r="O134" s="234"/>
      <c r="P134" s="234"/>
      <c r="Q134" s="234"/>
      <c r="R134" s="234"/>
      <c r="S134" s="234"/>
      <c r="T134" s="23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6" t="s">
        <v>163</v>
      </c>
      <c r="AU134" s="236" t="s">
        <v>83</v>
      </c>
      <c r="AV134" s="13" t="s">
        <v>83</v>
      </c>
      <c r="AW134" s="13" t="s">
        <v>33</v>
      </c>
      <c r="AX134" s="13" t="s">
        <v>72</v>
      </c>
      <c r="AY134" s="236" t="s">
        <v>152</v>
      </c>
    </row>
    <row r="135" spans="1:51" s="15" customFormat="1" ht="12">
      <c r="A135" s="15"/>
      <c r="B135" s="249"/>
      <c r="C135" s="250"/>
      <c r="D135" s="227" t="s">
        <v>163</v>
      </c>
      <c r="E135" s="251" t="s">
        <v>19</v>
      </c>
      <c r="F135" s="252" t="s">
        <v>246</v>
      </c>
      <c r="G135" s="250"/>
      <c r="H135" s="251" t="s">
        <v>19</v>
      </c>
      <c r="I135" s="253"/>
      <c r="J135" s="250"/>
      <c r="K135" s="250"/>
      <c r="L135" s="254"/>
      <c r="M135" s="255"/>
      <c r="N135" s="256"/>
      <c r="O135" s="256"/>
      <c r="P135" s="256"/>
      <c r="Q135" s="256"/>
      <c r="R135" s="256"/>
      <c r="S135" s="256"/>
      <c r="T135" s="257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58" t="s">
        <v>163</v>
      </c>
      <c r="AU135" s="258" t="s">
        <v>83</v>
      </c>
      <c r="AV135" s="15" t="s">
        <v>80</v>
      </c>
      <c r="AW135" s="15" t="s">
        <v>33</v>
      </c>
      <c r="AX135" s="15" t="s">
        <v>72</v>
      </c>
      <c r="AY135" s="258" t="s">
        <v>152</v>
      </c>
    </row>
    <row r="136" spans="1:51" s="13" customFormat="1" ht="12">
      <c r="A136" s="13"/>
      <c r="B136" s="225"/>
      <c r="C136" s="226"/>
      <c r="D136" s="227" t="s">
        <v>163</v>
      </c>
      <c r="E136" s="228" t="s">
        <v>19</v>
      </c>
      <c r="F136" s="229" t="s">
        <v>247</v>
      </c>
      <c r="G136" s="226"/>
      <c r="H136" s="230">
        <v>-90.933</v>
      </c>
      <c r="I136" s="231"/>
      <c r="J136" s="226"/>
      <c r="K136" s="226"/>
      <c r="L136" s="232"/>
      <c r="M136" s="233"/>
      <c r="N136" s="234"/>
      <c r="O136" s="234"/>
      <c r="P136" s="234"/>
      <c r="Q136" s="234"/>
      <c r="R136" s="234"/>
      <c r="S136" s="234"/>
      <c r="T136" s="23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6" t="s">
        <v>163</v>
      </c>
      <c r="AU136" s="236" t="s">
        <v>83</v>
      </c>
      <c r="AV136" s="13" t="s">
        <v>83</v>
      </c>
      <c r="AW136" s="13" t="s">
        <v>33</v>
      </c>
      <c r="AX136" s="13" t="s">
        <v>72</v>
      </c>
      <c r="AY136" s="236" t="s">
        <v>152</v>
      </c>
    </row>
    <row r="137" spans="1:51" s="16" customFormat="1" ht="12">
      <c r="A137" s="16"/>
      <c r="B137" s="259"/>
      <c r="C137" s="260"/>
      <c r="D137" s="227" t="s">
        <v>163</v>
      </c>
      <c r="E137" s="261" t="s">
        <v>49</v>
      </c>
      <c r="F137" s="262" t="s">
        <v>248</v>
      </c>
      <c r="G137" s="260"/>
      <c r="H137" s="263">
        <v>398.98</v>
      </c>
      <c r="I137" s="264"/>
      <c r="J137" s="260"/>
      <c r="K137" s="260"/>
      <c r="L137" s="265"/>
      <c r="M137" s="266"/>
      <c r="N137" s="267"/>
      <c r="O137" s="267"/>
      <c r="P137" s="267"/>
      <c r="Q137" s="267"/>
      <c r="R137" s="267"/>
      <c r="S137" s="267"/>
      <c r="T137" s="268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T137" s="269" t="s">
        <v>163</v>
      </c>
      <c r="AU137" s="269" t="s">
        <v>83</v>
      </c>
      <c r="AV137" s="16" t="s">
        <v>171</v>
      </c>
      <c r="AW137" s="16" t="s">
        <v>33</v>
      </c>
      <c r="AX137" s="16" t="s">
        <v>72</v>
      </c>
      <c r="AY137" s="269" t="s">
        <v>152</v>
      </c>
    </row>
    <row r="138" spans="1:51" s="13" customFormat="1" ht="12">
      <c r="A138" s="13"/>
      <c r="B138" s="225"/>
      <c r="C138" s="226"/>
      <c r="D138" s="227" t="s">
        <v>163</v>
      </c>
      <c r="E138" s="228" t="s">
        <v>19</v>
      </c>
      <c r="F138" s="229" t="s">
        <v>249</v>
      </c>
      <c r="G138" s="226"/>
      <c r="H138" s="230">
        <v>159.592</v>
      </c>
      <c r="I138" s="231"/>
      <c r="J138" s="226"/>
      <c r="K138" s="226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163</v>
      </c>
      <c r="AU138" s="236" t="s">
        <v>83</v>
      </c>
      <c r="AV138" s="13" t="s">
        <v>83</v>
      </c>
      <c r="AW138" s="13" t="s">
        <v>33</v>
      </c>
      <c r="AX138" s="13" t="s">
        <v>80</v>
      </c>
      <c r="AY138" s="236" t="s">
        <v>152</v>
      </c>
    </row>
    <row r="139" spans="1:65" s="2" customFormat="1" ht="24.15" customHeight="1">
      <c r="A139" s="40"/>
      <c r="B139" s="41"/>
      <c r="C139" s="207" t="s">
        <v>8</v>
      </c>
      <c r="D139" s="207" t="s">
        <v>154</v>
      </c>
      <c r="E139" s="208" t="s">
        <v>250</v>
      </c>
      <c r="F139" s="209" t="s">
        <v>251</v>
      </c>
      <c r="G139" s="210" t="s">
        <v>111</v>
      </c>
      <c r="H139" s="211">
        <v>119.694</v>
      </c>
      <c r="I139" s="212"/>
      <c r="J139" s="213">
        <f>ROUND(I139*H139,2)</f>
        <v>0</v>
      </c>
      <c r="K139" s="209" t="s">
        <v>158</v>
      </c>
      <c r="L139" s="46"/>
      <c r="M139" s="214" t="s">
        <v>19</v>
      </c>
      <c r="N139" s="215" t="s">
        <v>43</v>
      </c>
      <c r="O139" s="86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8" t="s">
        <v>159</v>
      </c>
      <c r="AT139" s="218" t="s">
        <v>154</v>
      </c>
      <c r="AU139" s="218" t="s">
        <v>83</v>
      </c>
      <c r="AY139" s="19" t="s">
        <v>152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9" t="s">
        <v>80</v>
      </c>
      <c r="BK139" s="219">
        <f>ROUND(I139*H139,2)</f>
        <v>0</v>
      </c>
      <c r="BL139" s="19" t="s">
        <v>159</v>
      </c>
      <c r="BM139" s="218" t="s">
        <v>252</v>
      </c>
    </row>
    <row r="140" spans="1:47" s="2" customFormat="1" ht="12">
      <c r="A140" s="40"/>
      <c r="B140" s="41"/>
      <c r="C140" s="42"/>
      <c r="D140" s="220" t="s">
        <v>161</v>
      </c>
      <c r="E140" s="42"/>
      <c r="F140" s="221" t="s">
        <v>253</v>
      </c>
      <c r="G140" s="42"/>
      <c r="H140" s="42"/>
      <c r="I140" s="222"/>
      <c r="J140" s="42"/>
      <c r="K140" s="42"/>
      <c r="L140" s="46"/>
      <c r="M140" s="223"/>
      <c r="N140" s="224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161</v>
      </c>
      <c r="AU140" s="19" t="s">
        <v>83</v>
      </c>
    </row>
    <row r="141" spans="1:51" s="13" customFormat="1" ht="12">
      <c r="A141" s="13"/>
      <c r="B141" s="225"/>
      <c r="C141" s="226"/>
      <c r="D141" s="227" t="s">
        <v>163</v>
      </c>
      <c r="E141" s="228" t="s">
        <v>19</v>
      </c>
      <c r="F141" s="229" t="s">
        <v>236</v>
      </c>
      <c r="G141" s="226"/>
      <c r="H141" s="230">
        <v>119.694</v>
      </c>
      <c r="I141" s="231"/>
      <c r="J141" s="226"/>
      <c r="K141" s="226"/>
      <c r="L141" s="232"/>
      <c r="M141" s="233"/>
      <c r="N141" s="234"/>
      <c r="O141" s="234"/>
      <c r="P141" s="234"/>
      <c r="Q141" s="234"/>
      <c r="R141" s="234"/>
      <c r="S141" s="234"/>
      <c r="T141" s="23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6" t="s">
        <v>163</v>
      </c>
      <c r="AU141" s="236" t="s">
        <v>83</v>
      </c>
      <c r="AV141" s="13" t="s">
        <v>83</v>
      </c>
      <c r="AW141" s="13" t="s">
        <v>33</v>
      </c>
      <c r="AX141" s="13" t="s">
        <v>80</v>
      </c>
      <c r="AY141" s="236" t="s">
        <v>152</v>
      </c>
    </row>
    <row r="142" spans="1:65" s="2" customFormat="1" ht="21.75" customHeight="1">
      <c r="A142" s="40"/>
      <c r="B142" s="41"/>
      <c r="C142" s="207" t="s">
        <v>254</v>
      </c>
      <c r="D142" s="207" t="s">
        <v>154</v>
      </c>
      <c r="E142" s="208" t="s">
        <v>255</v>
      </c>
      <c r="F142" s="209" t="s">
        <v>256</v>
      </c>
      <c r="G142" s="210" t="s">
        <v>257</v>
      </c>
      <c r="H142" s="211">
        <v>736</v>
      </c>
      <c r="I142" s="212"/>
      <c r="J142" s="213">
        <f>ROUND(I142*H142,2)</f>
        <v>0</v>
      </c>
      <c r="K142" s="209" t="s">
        <v>158</v>
      </c>
      <c r="L142" s="46"/>
      <c r="M142" s="214" t="s">
        <v>19</v>
      </c>
      <c r="N142" s="215" t="s">
        <v>43</v>
      </c>
      <c r="O142" s="86"/>
      <c r="P142" s="216">
        <f>O142*H142</f>
        <v>0</v>
      </c>
      <c r="Q142" s="216">
        <v>0.00085</v>
      </c>
      <c r="R142" s="216">
        <f>Q142*H142</f>
        <v>0.6255999999999999</v>
      </c>
      <c r="S142" s="216">
        <v>0</v>
      </c>
      <c r="T142" s="217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8" t="s">
        <v>159</v>
      </c>
      <c r="AT142" s="218" t="s">
        <v>154</v>
      </c>
      <c r="AU142" s="218" t="s">
        <v>83</v>
      </c>
      <c r="AY142" s="19" t="s">
        <v>152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9" t="s">
        <v>80</v>
      </c>
      <c r="BK142" s="219">
        <f>ROUND(I142*H142,2)</f>
        <v>0</v>
      </c>
      <c r="BL142" s="19" t="s">
        <v>159</v>
      </c>
      <c r="BM142" s="218" t="s">
        <v>258</v>
      </c>
    </row>
    <row r="143" spans="1:47" s="2" customFormat="1" ht="12">
      <c r="A143" s="40"/>
      <c r="B143" s="41"/>
      <c r="C143" s="42"/>
      <c r="D143" s="220" t="s">
        <v>161</v>
      </c>
      <c r="E143" s="42"/>
      <c r="F143" s="221" t="s">
        <v>259</v>
      </c>
      <c r="G143" s="42"/>
      <c r="H143" s="42"/>
      <c r="I143" s="222"/>
      <c r="J143" s="42"/>
      <c r="K143" s="42"/>
      <c r="L143" s="46"/>
      <c r="M143" s="223"/>
      <c r="N143" s="224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161</v>
      </c>
      <c r="AU143" s="19" t="s">
        <v>83</v>
      </c>
    </row>
    <row r="144" spans="1:51" s="13" customFormat="1" ht="12">
      <c r="A144" s="13"/>
      <c r="B144" s="225"/>
      <c r="C144" s="226"/>
      <c r="D144" s="227" t="s">
        <v>163</v>
      </c>
      <c r="E144" s="228" t="s">
        <v>19</v>
      </c>
      <c r="F144" s="229" t="s">
        <v>260</v>
      </c>
      <c r="G144" s="226"/>
      <c r="H144" s="230">
        <v>736</v>
      </c>
      <c r="I144" s="231"/>
      <c r="J144" s="226"/>
      <c r="K144" s="226"/>
      <c r="L144" s="232"/>
      <c r="M144" s="233"/>
      <c r="N144" s="234"/>
      <c r="O144" s="234"/>
      <c r="P144" s="234"/>
      <c r="Q144" s="234"/>
      <c r="R144" s="234"/>
      <c r="S144" s="234"/>
      <c r="T144" s="23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6" t="s">
        <v>163</v>
      </c>
      <c r="AU144" s="236" t="s">
        <v>83</v>
      </c>
      <c r="AV144" s="13" t="s">
        <v>83</v>
      </c>
      <c r="AW144" s="13" t="s">
        <v>33</v>
      </c>
      <c r="AX144" s="13" t="s">
        <v>72</v>
      </c>
      <c r="AY144" s="236" t="s">
        <v>152</v>
      </c>
    </row>
    <row r="145" spans="1:51" s="14" customFormat="1" ht="12">
      <c r="A145" s="14"/>
      <c r="B145" s="237"/>
      <c r="C145" s="238"/>
      <c r="D145" s="227" t="s">
        <v>163</v>
      </c>
      <c r="E145" s="239" t="s">
        <v>19</v>
      </c>
      <c r="F145" s="240" t="s">
        <v>170</v>
      </c>
      <c r="G145" s="238"/>
      <c r="H145" s="241">
        <v>736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7" t="s">
        <v>163</v>
      </c>
      <c r="AU145" s="247" t="s">
        <v>83</v>
      </c>
      <c r="AV145" s="14" t="s">
        <v>159</v>
      </c>
      <c r="AW145" s="14" t="s">
        <v>33</v>
      </c>
      <c r="AX145" s="14" t="s">
        <v>80</v>
      </c>
      <c r="AY145" s="247" t="s">
        <v>152</v>
      </c>
    </row>
    <row r="146" spans="1:65" s="2" customFormat="1" ht="24.15" customHeight="1">
      <c r="A146" s="40"/>
      <c r="B146" s="41"/>
      <c r="C146" s="207" t="s">
        <v>261</v>
      </c>
      <c r="D146" s="207" t="s">
        <v>154</v>
      </c>
      <c r="E146" s="208" t="s">
        <v>262</v>
      </c>
      <c r="F146" s="209" t="s">
        <v>263</v>
      </c>
      <c r="G146" s="210" t="s">
        <v>257</v>
      </c>
      <c r="H146" s="211">
        <v>736</v>
      </c>
      <c r="I146" s="212"/>
      <c r="J146" s="213">
        <f>ROUND(I146*H146,2)</f>
        <v>0</v>
      </c>
      <c r="K146" s="209" t="s">
        <v>158</v>
      </c>
      <c r="L146" s="46"/>
      <c r="M146" s="214" t="s">
        <v>19</v>
      </c>
      <c r="N146" s="215" t="s">
        <v>43</v>
      </c>
      <c r="O146" s="86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8" t="s">
        <v>159</v>
      </c>
      <c r="AT146" s="218" t="s">
        <v>154</v>
      </c>
      <c r="AU146" s="218" t="s">
        <v>83</v>
      </c>
      <c r="AY146" s="19" t="s">
        <v>152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9" t="s">
        <v>80</v>
      </c>
      <c r="BK146" s="219">
        <f>ROUND(I146*H146,2)</f>
        <v>0</v>
      </c>
      <c r="BL146" s="19" t="s">
        <v>159</v>
      </c>
      <c r="BM146" s="218" t="s">
        <v>264</v>
      </c>
    </row>
    <row r="147" spans="1:47" s="2" customFormat="1" ht="12">
      <c r="A147" s="40"/>
      <c r="B147" s="41"/>
      <c r="C147" s="42"/>
      <c r="D147" s="220" t="s">
        <v>161</v>
      </c>
      <c r="E147" s="42"/>
      <c r="F147" s="221" t="s">
        <v>265</v>
      </c>
      <c r="G147" s="42"/>
      <c r="H147" s="42"/>
      <c r="I147" s="222"/>
      <c r="J147" s="42"/>
      <c r="K147" s="42"/>
      <c r="L147" s="46"/>
      <c r="M147" s="223"/>
      <c r="N147" s="224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161</v>
      </c>
      <c r="AU147" s="19" t="s">
        <v>83</v>
      </c>
    </row>
    <row r="148" spans="1:65" s="2" customFormat="1" ht="37.8" customHeight="1">
      <c r="A148" s="40"/>
      <c r="B148" s="41"/>
      <c r="C148" s="207" t="s">
        <v>266</v>
      </c>
      <c r="D148" s="207" t="s">
        <v>154</v>
      </c>
      <c r="E148" s="208" t="s">
        <v>267</v>
      </c>
      <c r="F148" s="209" t="s">
        <v>268</v>
      </c>
      <c r="G148" s="210" t="s">
        <v>111</v>
      </c>
      <c r="H148" s="211">
        <v>133.347</v>
      </c>
      <c r="I148" s="212"/>
      <c r="J148" s="213">
        <f>ROUND(I148*H148,2)</f>
        <v>0</v>
      </c>
      <c r="K148" s="209" t="s">
        <v>158</v>
      </c>
      <c r="L148" s="46"/>
      <c r="M148" s="214" t="s">
        <v>19</v>
      </c>
      <c r="N148" s="215" t="s">
        <v>43</v>
      </c>
      <c r="O148" s="86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8" t="s">
        <v>159</v>
      </c>
      <c r="AT148" s="218" t="s">
        <v>154</v>
      </c>
      <c r="AU148" s="218" t="s">
        <v>83</v>
      </c>
      <c r="AY148" s="19" t="s">
        <v>152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9" t="s">
        <v>80</v>
      </c>
      <c r="BK148" s="219">
        <f>ROUND(I148*H148,2)</f>
        <v>0</v>
      </c>
      <c r="BL148" s="19" t="s">
        <v>159</v>
      </c>
      <c r="BM148" s="218" t="s">
        <v>269</v>
      </c>
    </row>
    <row r="149" spans="1:47" s="2" customFormat="1" ht="12">
      <c r="A149" s="40"/>
      <c r="B149" s="41"/>
      <c r="C149" s="42"/>
      <c r="D149" s="220" t="s">
        <v>161</v>
      </c>
      <c r="E149" s="42"/>
      <c r="F149" s="221" t="s">
        <v>270</v>
      </c>
      <c r="G149" s="42"/>
      <c r="H149" s="42"/>
      <c r="I149" s="222"/>
      <c r="J149" s="42"/>
      <c r="K149" s="42"/>
      <c r="L149" s="46"/>
      <c r="M149" s="223"/>
      <c r="N149" s="224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161</v>
      </c>
      <c r="AU149" s="19" t="s">
        <v>83</v>
      </c>
    </row>
    <row r="150" spans="1:47" s="2" customFormat="1" ht="12">
      <c r="A150" s="40"/>
      <c r="B150" s="41"/>
      <c r="C150" s="42"/>
      <c r="D150" s="227" t="s">
        <v>177</v>
      </c>
      <c r="E150" s="42"/>
      <c r="F150" s="248" t="s">
        <v>271</v>
      </c>
      <c r="G150" s="42"/>
      <c r="H150" s="42"/>
      <c r="I150" s="222"/>
      <c r="J150" s="42"/>
      <c r="K150" s="42"/>
      <c r="L150" s="46"/>
      <c r="M150" s="223"/>
      <c r="N150" s="224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177</v>
      </c>
      <c r="AU150" s="19" t="s">
        <v>83</v>
      </c>
    </row>
    <row r="151" spans="1:51" s="13" customFormat="1" ht="12">
      <c r="A151" s="13"/>
      <c r="B151" s="225"/>
      <c r="C151" s="226"/>
      <c r="D151" s="227" t="s">
        <v>163</v>
      </c>
      <c r="E151" s="228" t="s">
        <v>19</v>
      </c>
      <c r="F151" s="229" t="s">
        <v>272</v>
      </c>
      <c r="G151" s="226"/>
      <c r="H151" s="230">
        <v>133.347</v>
      </c>
      <c r="I151" s="231"/>
      <c r="J151" s="226"/>
      <c r="K151" s="226"/>
      <c r="L151" s="232"/>
      <c r="M151" s="233"/>
      <c r="N151" s="234"/>
      <c r="O151" s="234"/>
      <c r="P151" s="234"/>
      <c r="Q151" s="234"/>
      <c r="R151" s="234"/>
      <c r="S151" s="234"/>
      <c r="T151" s="23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6" t="s">
        <v>163</v>
      </c>
      <c r="AU151" s="236" t="s">
        <v>83</v>
      </c>
      <c r="AV151" s="13" t="s">
        <v>83</v>
      </c>
      <c r="AW151" s="13" t="s">
        <v>33</v>
      </c>
      <c r="AX151" s="13" t="s">
        <v>72</v>
      </c>
      <c r="AY151" s="236" t="s">
        <v>152</v>
      </c>
    </row>
    <row r="152" spans="1:51" s="14" customFormat="1" ht="12">
      <c r="A152" s="14"/>
      <c r="B152" s="237"/>
      <c r="C152" s="238"/>
      <c r="D152" s="227" t="s">
        <v>163</v>
      </c>
      <c r="E152" s="239" t="s">
        <v>19</v>
      </c>
      <c r="F152" s="240" t="s">
        <v>170</v>
      </c>
      <c r="G152" s="238"/>
      <c r="H152" s="241">
        <v>133.347</v>
      </c>
      <c r="I152" s="242"/>
      <c r="J152" s="238"/>
      <c r="K152" s="238"/>
      <c r="L152" s="243"/>
      <c r="M152" s="244"/>
      <c r="N152" s="245"/>
      <c r="O152" s="245"/>
      <c r="P152" s="245"/>
      <c r="Q152" s="245"/>
      <c r="R152" s="245"/>
      <c r="S152" s="245"/>
      <c r="T152" s="24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7" t="s">
        <v>163</v>
      </c>
      <c r="AU152" s="247" t="s">
        <v>83</v>
      </c>
      <c r="AV152" s="14" t="s">
        <v>159</v>
      </c>
      <c r="AW152" s="14" t="s">
        <v>33</v>
      </c>
      <c r="AX152" s="14" t="s">
        <v>80</v>
      </c>
      <c r="AY152" s="247" t="s">
        <v>152</v>
      </c>
    </row>
    <row r="153" spans="1:65" s="2" customFormat="1" ht="37.8" customHeight="1">
      <c r="A153" s="40"/>
      <c r="B153" s="41"/>
      <c r="C153" s="207" t="s">
        <v>273</v>
      </c>
      <c r="D153" s="207" t="s">
        <v>154</v>
      </c>
      <c r="E153" s="208" t="s">
        <v>274</v>
      </c>
      <c r="F153" s="209" t="s">
        <v>275</v>
      </c>
      <c r="G153" s="210" t="s">
        <v>111</v>
      </c>
      <c r="H153" s="211">
        <v>279.286</v>
      </c>
      <c r="I153" s="212"/>
      <c r="J153" s="213">
        <f>ROUND(I153*H153,2)</f>
        <v>0</v>
      </c>
      <c r="K153" s="209" t="s">
        <v>158</v>
      </c>
      <c r="L153" s="46"/>
      <c r="M153" s="214" t="s">
        <v>19</v>
      </c>
      <c r="N153" s="215" t="s">
        <v>43</v>
      </c>
      <c r="O153" s="86"/>
      <c r="P153" s="216">
        <f>O153*H153</f>
        <v>0</v>
      </c>
      <c r="Q153" s="216">
        <v>0</v>
      </c>
      <c r="R153" s="216">
        <f>Q153*H153</f>
        <v>0</v>
      </c>
      <c r="S153" s="216">
        <v>0</v>
      </c>
      <c r="T153" s="217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8" t="s">
        <v>159</v>
      </c>
      <c r="AT153" s="218" t="s">
        <v>154</v>
      </c>
      <c r="AU153" s="218" t="s">
        <v>83</v>
      </c>
      <c r="AY153" s="19" t="s">
        <v>152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19" t="s">
        <v>80</v>
      </c>
      <c r="BK153" s="219">
        <f>ROUND(I153*H153,2)</f>
        <v>0</v>
      </c>
      <c r="BL153" s="19" t="s">
        <v>159</v>
      </c>
      <c r="BM153" s="218" t="s">
        <v>276</v>
      </c>
    </row>
    <row r="154" spans="1:47" s="2" customFormat="1" ht="12">
      <c r="A154" s="40"/>
      <c r="B154" s="41"/>
      <c r="C154" s="42"/>
      <c r="D154" s="220" t="s">
        <v>161</v>
      </c>
      <c r="E154" s="42"/>
      <c r="F154" s="221" t="s">
        <v>277</v>
      </c>
      <c r="G154" s="42"/>
      <c r="H154" s="42"/>
      <c r="I154" s="222"/>
      <c r="J154" s="42"/>
      <c r="K154" s="42"/>
      <c r="L154" s="46"/>
      <c r="M154" s="223"/>
      <c r="N154" s="224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161</v>
      </c>
      <c r="AU154" s="19" t="s">
        <v>83</v>
      </c>
    </row>
    <row r="155" spans="1:51" s="13" customFormat="1" ht="12">
      <c r="A155" s="13"/>
      <c r="B155" s="225"/>
      <c r="C155" s="226"/>
      <c r="D155" s="227" t="s">
        <v>163</v>
      </c>
      <c r="E155" s="228" t="s">
        <v>19</v>
      </c>
      <c r="F155" s="229" t="s">
        <v>278</v>
      </c>
      <c r="G155" s="226"/>
      <c r="H155" s="230">
        <v>279.286</v>
      </c>
      <c r="I155" s="231"/>
      <c r="J155" s="226"/>
      <c r="K155" s="226"/>
      <c r="L155" s="232"/>
      <c r="M155" s="233"/>
      <c r="N155" s="234"/>
      <c r="O155" s="234"/>
      <c r="P155" s="234"/>
      <c r="Q155" s="234"/>
      <c r="R155" s="234"/>
      <c r="S155" s="234"/>
      <c r="T155" s="23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6" t="s">
        <v>163</v>
      </c>
      <c r="AU155" s="236" t="s">
        <v>83</v>
      </c>
      <c r="AV155" s="13" t="s">
        <v>83</v>
      </c>
      <c r="AW155" s="13" t="s">
        <v>33</v>
      </c>
      <c r="AX155" s="13" t="s">
        <v>72</v>
      </c>
      <c r="AY155" s="236" t="s">
        <v>152</v>
      </c>
    </row>
    <row r="156" spans="1:51" s="14" customFormat="1" ht="12">
      <c r="A156" s="14"/>
      <c r="B156" s="237"/>
      <c r="C156" s="238"/>
      <c r="D156" s="227" t="s">
        <v>163</v>
      </c>
      <c r="E156" s="239" t="s">
        <v>19</v>
      </c>
      <c r="F156" s="240" t="s">
        <v>170</v>
      </c>
      <c r="G156" s="238"/>
      <c r="H156" s="241">
        <v>279.286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7" t="s">
        <v>163</v>
      </c>
      <c r="AU156" s="247" t="s">
        <v>83</v>
      </c>
      <c r="AV156" s="14" t="s">
        <v>159</v>
      </c>
      <c r="AW156" s="14" t="s">
        <v>33</v>
      </c>
      <c r="AX156" s="14" t="s">
        <v>80</v>
      </c>
      <c r="AY156" s="247" t="s">
        <v>152</v>
      </c>
    </row>
    <row r="157" spans="1:65" s="2" customFormat="1" ht="37.8" customHeight="1">
      <c r="A157" s="40"/>
      <c r="B157" s="41"/>
      <c r="C157" s="207" t="s">
        <v>279</v>
      </c>
      <c r="D157" s="207" t="s">
        <v>154</v>
      </c>
      <c r="E157" s="208" t="s">
        <v>280</v>
      </c>
      <c r="F157" s="209" t="s">
        <v>281</v>
      </c>
      <c r="G157" s="210" t="s">
        <v>111</v>
      </c>
      <c r="H157" s="211">
        <v>837.858</v>
      </c>
      <c r="I157" s="212"/>
      <c r="J157" s="213">
        <f>ROUND(I157*H157,2)</f>
        <v>0</v>
      </c>
      <c r="K157" s="209" t="s">
        <v>158</v>
      </c>
      <c r="L157" s="46"/>
      <c r="M157" s="214" t="s">
        <v>19</v>
      </c>
      <c r="N157" s="215" t="s">
        <v>43</v>
      </c>
      <c r="O157" s="86"/>
      <c r="P157" s="216">
        <f>O157*H157</f>
        <v>0</v>
      </c>
      <c r="Q157" s="216">
        <v>0</v>
      </c>
      <c r="R157" s="216">
        <f>Q157*H157</f>
        <v>0</v>
      </c>
      <c r="S157" s="216">
        <v>0</v>
      </c>
      <c r="T157" s="217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8" t="s">
        <v>159</v>
      </c>
      <c r="AT157" s="218" t="s">
        <v>154</v>
      </c>
      <c r="AU157" s="218" t="s">
        <v>83</v>
      </c>
      <c r="AY157" s="19" t="s">
        <v>152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9" t="s">
        <v>80</v>
      </c>
      <c r="BK157" s="219">
        <f>ROUND(I157*H157,2)</f>
        <v>0</v>
      </c>
      <c r="BL157" s="19" t="s">
        <v>159</v>
      </c>
      <c r="BM157" s="218" t="s">
        <v>282</v>
      </c>
    </row>
    <row r="158" spans="1:47" s="2" customFormat="1" ht="12">
      <c r="A158" s="40"/>
      <c r="B158" s="41"/>
      <c r="C158" s="42"/>
      <c r="D158" s="220" t="s">
        <v>161</v>
      </c>
      <c r="E158" s="42"/>
      <c r="F158" s="221" t="s">
        <v>283</v>
      </c>
      <c r="G158" s="42"/>
      <c r="H158" s="42"/>
      <c r="I158" s="222"/>
      <c r="J158" s="42"/>
      <c r="K158" s="42"/>
      <c r="L158" s="46"/>
      <c r="M158" s="223"/>
      <c r="N158" s="224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161</v>
      </c>
      <c r="AU158" s="19" t="s">
        <v>83</v>
      </c>
    </row>
    <row r="159" spans="1:51" s="13" customFormat="1" ht="12">
      <c r="A159" s="13"/>
      <c r="B159" s="225"/>
      <c r="C159" s="226"/>
      <c r="D159" s="227" t="s">
        <v>163</v>
      </c>
      <c r="E159" s="228" t="s">
        <v>19</v>
      </c>
      <c r="F159" s="229" t="s">
        <v>278</v>
      </c>
      <c r="G159" s="226"/>
      <c r="H159" s="230">
        <v>279.286</v>
      </c>
      <c r="I159" s="231"/>
      <c r="J159" s="226"/>
      <c r="K159" s="226"/>
      <c r="L159" s="232"/>
      <c r="M159" s="233"/>
      <c r="N159" s="234"/>
      <c r="O159" s="234"/>
      <c r="P159" s="234"/>
      <c r="Q159" s="234"/>
      <c r="R159" s="234"/>
      <c r="S159" s="234"/>
      <c r="T159" s="23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6" t="s">
        <v>163</v>
      </c>
      <c r="AU159" s="236" t="s">
        <v>83</v>
      </c>
      <c r="AV159" s="13" t="s">
        <v>83</v>
      </c>
      <c r="AW159" s="13" t="s">
        <v>33</v>
      </c>
      <c r="AX159" s="13" t="s">
        <v>80</v>
      </c>
      <c r="AY159" s="236" t="s">
        <v>152</v>
      </c>
    </row>
    <row r="160" spans="1:51" s="13" customFormat="1" ht="12">
      <c r="A160" s="13"/>
      <c r="B160" s="225"/>
      <c r="C160" s="226"/>
      <c r="D160" s="227" t="s">
        <v>163</v>
      </c>
      <c r="E160" s="226"/>
      <c r="F160" s="229" t="s">
        <v>284</v>
      </c>
      <c r="G160" s="226"/>
      <c r="H160" s="230">
        <v>837.858</v>
      </c>
      <c r="I160" s="231"/>
      <c r="J160" s="226"/>
      <c r="K160" s="226"/>
      <c r="L160" s="232"/>
      <c r="M160" s="233"/>
      <c r="N160" s="234"/>
      <c r="O160" s="234"/>
      <c r="P160" s="234"/>
      <c r="Q160" s="234"/>
      <c r="R160" s="234"/>
      <c r="S160" s="234"/>
      <c r="T160" s="23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6" t="s">
        <v>163</v>
      </c>
      <c r="AU160" s="236" t="s">
        <v>83</v>
      </c>
      <c r="AV160" s="13" t="s">
        <v>83</v>
      </c>
      <c r="AW160" s="13" t="s">
        <v>4</v>
      </c>
      <c r="AX160" s="13" t="s">
        <v>80</v>
      </c>
      <c r="AY160" s="236" t="s">
        <v>152</v>
      </c>
    </row>
    <row r="161" spans="1:65" s="2" customFormat="1" ht="37.8" customHeight="1">
      <c r="A161" s="40"/>
      <c r="B161" s="41"/>
      <c r="C161" s="207" t="s">
        <v>7</v>
      </c>
      <c r="D161" s="207" t="s">
        <v>154</v>
      </c>
      <c r="E161" s="208" t="s">
        <v>285</v>
      </c>
      <c r="F161" s="209" t="s">
        <v>286</v>
      </c>
      <c r="G161" s="210" t="s">
        <v>111</v>
      </c>
      <c r="H161" s="211">
        <v>119.694</v>
      </c>
      <c r="I161" s="212"/>
      <c r="J161" s="213">
        <f>ROUND(I161*H161,2)</f>
        <v>0</v>
      </c>
      <c r="K161" s="209" t="s">
        <v>158</v>
      </c>
      <c r="L161" s="46"/>
      <c r="M161" s="214" t="s">
        <v>19</v>
      </c>
      <c r="N161" s="215" t="s">
        <v>43</v>
      </c>
      <c r="O161" s="86"/>
      <c r="P161" s="216">
        <f>O161*H161</f>
        <v>0</v>
      </c>
      <c r="Q161" s="216">
        <v>0</v>
      </c>
      <c r="R161" s="216">
        <f>Q161*H161</f>
        <v>0</v>
      </c>
      <c r="S161" s="216">
        <v>0</v>
      </c>
      <c r="T161" s="217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8" t="s">
        <v>159</v>
      </c>
      <c r="AT161" s="218" t="s">
        <v>154</v>
      </c>
      <c r="AU161" s="218" t="s">
        <v>83</v>
      </c>
      <c r="AY161" s="19" t="s">
        <v>152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9" t="s">
        <v>80</v>
      </c>
      <c r="BK161" s="219">
        <f>ROUND(I161*H161,2)</f>
        <v>0</v>
      </c>
      <c r="BL161" s="19" t="s">
        <v>159</v>
      </c>
      <c r="BM161" s="218" t="s">
        <v>287</v>
      </c>
    </row>
    <row r="162" spans="1:47" s="2" customFormat="1" ht="12">
      <c r="A162" s="40"/>
      <c r="B162" s="41"/>
      <c r="C162" s="42"/>
      <c r="D162" s="220" t="s">
        <v>161</v>
      </c>
      <c r="E162" s="42"/>
      <c r="F162" s="221" t="s">
        <v>288</v>
      </c>
      <c r="G162" s="42"/>
      <c r="H162" s="42"/>
      <c r="I162" s="222"/>
      <c r="J162" s="42"/>
      <c r="K162" s="42"/>
      <c r="L162" s="46"/>
      <c r="M162" s="223"/>
      <c r="N162" s="224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161</v>
      </c>
      <c r="AU162" s="19" t="s">
        <v>83</v>
      </c>
    </row>
    <row r="163" spans="1:51" s="13" customFormat="1" ht="12">
      <c r="A163" s="13"/>
      <c r="B163" s="225"/>
      <c r="C163" s="226"/>
      <c r="D163" s="227" t="s">
        <v>163</v>
      </c>
      <c r="E163" s="228" t="s">
        <v>19</v>
      </c>
      <c r="F163" s="229" t="s">
        <v>236</v>
      </c>
      <c r="G163" s="226"/>
      <c r="H163" s="230">
        <v>119.694</v>
      </c>
      <c r="I163" s="231"/>
      <c r="J163" s="226"/>
      <c r="K163" s="226"/>
      <c r="L163" s="232"/>
      <c r="M163" s="233"/>
      <c r="N163" s="234"/>
      <c r="O163" s="234"/>
      <c r="P163" s="234"/>
      <c r="Q163" s="234"/>
      <c r="R163" s="234"/>
      <c r="S163" s="234"/>
      <c r="T163" s="23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6" t="s">
        <v>163</v>
      </c>
      <c r="AU163" s="236" t="s">
        <v>83</v>
      </c>
      <c r="AV163" s="13" t="s">
        <v>83</v>
      </c>
      <c r="AW163" s="13" t="s">
        <v>33</v>
      </c>
      <c r="AX163" s="13" t="s">
        <v>72</v>
      </c>
      <c r="AY163" s="236" t="s">
        <v>152</v>
      </c>
    </row>
    <row r="164" spans="1:51" s="14" customFormat="1" ht="12">
      <c r="A164" s="14"/>
      <c r="B164" s="237"/>
      <c r="C164" s="238"/>
      <c r="D164" s="227" t="s">
        <v>163</v>
      </c>
      <c r="E164" s="239" t="s">
        <v>19</v>
      </c>
      <c r="F164" s="240" t="s">
        <v>170</v>
      </c>
      <c r="G164" s="238"/>
      <c r="H164" s="241">
        <v>119.694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7" t="s">
        <v>163</v>
      </c>
      <c r="AU164" s="247" t="s">
        <v>83</v>
      </c>
      <c r="AV164" s="14" t="s">
        <v>159</v>
      </c>
      <c r="AW164" s="14" t="s">
        <v>33</v>
      </c>
      <c r="AX164" s="14" t="s">
        <v>80</v>
      </c>
      <c r="AY164" s="247" t="s">
        <v>152</v>
      </c>
    </row>
    <row r="165" spans="1:65" s="2" customFormat="1" ht="37.8" customHeight="1">
      <c r="A165" s="40"/>
      <c r="B165" s="41"/>
      <c r="C165" s="207" t="s">
        <v>289</v>
      </c>
      <c r="D165" s="207" t="s">
        <v>154</v>
      </c>
      <c r="E165" s="208" t="s">
        <v>290</v>
      </c>
      <c r="F165" s="209" t="s">
        <v>291</v>
      </c>
      <c r="G165" s="210" t="s">
        <v>111</v>
      </c>
      <c r="H165" s="211">
        <v>359.082</v>
      </c>
      <c r="I165" s="212"/>
      <c r="J165" s="213">
        <f>ROUND(I165*H165,2)</f>
        <v>0</v>
      </c>
      <c r="K165" s="209" t="s">
        <v>158</v>
      </c>
      <c r="L165" s="46"/>
      <c r="M165" s="214" t="s">
        <v>19</v>
      </c>
      <c r="N165" s="215" t="s">
        <v>43</v>
      </c>
      <c r="O165" s="86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8" t="s">
        <v>159</v>
      </c>
      <c r="AT165" s="218" t="s">
        <v>154</v>
      </c>
      <c r="AU165" s="218" t="s">
        <v>83</v>
      </c>
      <c r="AY165" s="19" t="s">
        <v>152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9" t="s">
        <v>80</v>
      </c>
      <c r="BK165" s="219">
        <f>ROUND(I165*H165,2)</f>
        <v>0</v>
      </c>
      <c r="BL165" s="19" t="s">
        <v>159</v>
      </c>
      <c r="BM165" s="218" t="s">
        <v>292</v>
      </c>
    </row>
    <row r="166" spans="1:47" s="2" customFormat="1" ht="12">
      <c r="A166" s="40"/>
      <c r="B166" s="41"/>
      <c r="C166" s="42"/>
      <c r="D166" s="220" t="s">
        <v>161</v>
      </c>
      <c r="E166" s="42"/>
      <c r="F166" s="221" t="s">
        <v>293</v>
      </c>
      <c r="G166" s="42"/>
      <c r="H166" s="42"/>
      <c r="I166" s="222"/>
      <c r="J166" s="42"/>
      <c r="K166" s="42"/>
      <c r="L166" s="46"/>
      <c r="M166" s="223"/>
      <c r="N166" s="224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161</v>
      </c>
      <c r="AU166" s="19" t="s">
        <v>83</v>
      </c>
    </row>
    <row r="167" spans="1:51" s="13" customFormat="1" ht="12">
      <c r="A167" s="13"/>
      <c r="B167" s="225"/>
      <c r="C167" s="226"/>
      <c r="D167" s="227" t="s">
        <v>163</v>
      </c>
      <c r="E167" s="228" t="s">
        <v>19</v>
      </c>
      <c r="F167" s="229" t="s">
        <v>236</v>
      </c>
      <c r="G167" s="226"/>
      <c r="H167" s="230">
        <v>119.694</v>
      </c>
      <c r="I167" s="231"/>
      <c r="J167" s="226"/>
      <c r="K167" s="226"/>
      <c r="L167" s="232"/>
      <c r="M167" s="233"/>
      <c r="N167" s="234"/>
      <c r="O167" s="234"/>
      <c r="P167" s="234"/>
      <c r="Q167" s="234"/>
      <c r="R167" s="234"/>
      <c r="S167" s="234"/>
      <c r="T167" s="23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6" t="s">
        <v>163</v>
      </c>
      <c r="AU167" s="236" t="s">
        <v>83</v>
      </c>
      <c r="AV167" s="13" t="s">
        <v>83</v>
      </c>
      <c r="AW167" s="13" t="s">
        <v>33</v>
      </c>
      <c r="AX167" s="13" t="s">
        <v>80</v>
      </c>
      <c r="AY167" s="236" t="s">
        <v>152</v>
      </c>
    </row>
    <row r="168" spans="1:51" s="13" customFormat="1" ht="12">
      <c r="A168" s="13"/>
      <c r="B168" s="225"/>
      <c r="C168" s="226"/>
      <c r="D168" s="227" t="s">
        <v>163</v>
      </c>
      <c r="E168" s="226"/>
      <c r="F168" s="229" t="s">
        <v>294</v>
      </c>
      <c r="G168" s="226"/>
      <c r="H168" s="230">
        <v>359.082</v>
      </c>
      <c r="I168" s="231"/>
      <c r="J168" s="226"/>
      <c r="K168" s="226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163</v>
      </c>
      <c r="AU168" s="236" t="s">
        <v>83</v>
      </c>
      <c r="AV168" s="13" t="s">
        <v>83</v>
      </c>
      <c r="AW168" s="13" t="s">
        <v>4</v>
      </c>
      <c r="AX168" s="13" t="s">
        <v>80</v>
      </c>
      <c r="AY168" s="236" t="s">
        <v>152</v>
      </c>
    </row>
    <row r="169" spans="1:65" s="2" customFormat="1" ht="24.15" customHeight="1">
      <c r="A169" s="40"/>
      <c r="B169" s="41"/>
      <c r="C169" s="207" t="s">
        <v>295</v>
      </c>
      <c r="D169" s="207" t="s">
        <v>154</v>
      </c>
      <c r="E169" s="208" t="s">
        <v>296</v>
      </c>
      <c r="F169" s="209" t="s">
        <v>297</v>
      </c>
      <c r="G169" s="210" t="s">
        <v>111</v>
      </c>
      <c r="H169" s="211">
        <v>133.347</v>
      </c>
      <c r="I169" s="212"/>
      <c r="J169" s="213">
        <f>ROUND(I169*H169,2)</f>
        <v>0</v>
      </c>
      <c r="K169" s="209" t="s">
        <v>158</v>
      </c>
      <c r="L169" s="46"/>
      <c r="M169" s="214" t="s">
        <v>19</v>
      </c>
      <c r="N169" s="215" t="s">
        <v>43</v>
      </c>
      <c r="O169" s="86"/>
      <c r="P169" s="216">
        <f>O169*H169</f>
        <v>0</v>
      </c>
      <c r="Q169" s="216">
        <v>0</v>
      </c>
      <c r="R169" s="216">
        <f>Q169*H169</f>
        <v>0</v>
      </c>
      <c r="S169" s="216">
        <v>0</v>
      </c>
      <c r="T169" s="217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8" t="s">
        <v>159</v>
      </c>
      <c r="AT169" s="218" t="s">
        <v>154</v>
      </c>
      <c r="AU169" s="218" t="s">
        <v>83</v>
      </c>
      <c r="AY169" s="19" t="s">
        <v>152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9" t="s">
        <v>80</v>
      </c>
      <c r="BK169" s="219">
        <f>ROUND(I169*H169,2)</f>
        <v>0</v>
      </c>
      <c r="BL169" s="19" t="s">
        <v>159</v>
      </c>
      <c r="BM169" s="218" t="s">
        <v>298</v>
      </c>
    </row>
    <row r="170" spans="1:47" s="2" customFormat="1" ht="12">
      <c r="A170" s="40"/>
      <c r="B170" s="41"/>
      <c r="C170" s="42"/>
      <c r="D170" s="220" t="s">
        <v>161</v>
      </c>
      <c r="E170" s="42"/>
      <c r="F170" s="221" t="s">
        <v>299</v>
      </c>
      <c r="G170" s="42"/>
      <c r="H170" s="42"/>
      <c r="I170" s="222"/>
      <c r="J170" s="42"/>
      <c r="K170" s="42"/>
      <c r="L170" s="46"/>
      <c r="M170" s="223"/>
      <c r="N170" s="224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161</v>
      </c>
      <c r="AU170" s="19" t="s">
        <v>83</v>
      </c>
    </row>
    <row r="171" spans="1:51" s="13" customFormat="1" ht="12">
      <c r="A171" s="13"/>
      <c r="B171" s="225"/>
      <c r="C171" s="226"/>
      <c r="D171" s="227" t="s">
        <v>163</v>
      </c>
      <c r="E171" s="228" t="s">
        <v>19</v>
      </c>
      <c r="F171" s="229" t="s">
        <v>300</v>
      </c>
      <c r="G171" s="226"/>
      <c r="H171" s="230">
        <v>133.347</v>
      </c>
      <c r="I171" s="231"/>
      <c r="J171" s="226"/>
      <c r="K171" s="226"/>
      <c r="L171" s="232"/>
      <c r="M171" s="233"/>
      <c r="N171" s="234"/>
      <c r="O171" s="234"/>
      <c r="P171" s="234"/>
      <c r="Q171" s="234"/>
      <c r="R171" s="234"/>
      <c r="S171" s="234"/>
      <c r="T171" s="23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6" t="s">
        <v>163</v>
      </c>
      <c r="AU171" s="236" t="s">
        <v>83</v>
      </c>
      <c r="AV171" s="13" t="s">
        <v>83</v>
      </c>
      <c r="AW171" s="13" t="s">
        <v>33</v>
      </c>
      <c r="AX171" s="13" t="s">
        <v>72</v>
      </c>
      <c r="AY171" s="236" t="s">
        <v>152</v>
      </c>
    </row>
    <row r="172" spans="1:51" s="14" customFormat="1" ht="12">
      <c r="A172" s="14"/>
      <c r="B172" s="237"/>
      <c r="C172" s="238"/>
      <c r="D172" s="227" t="s">
        <v>163</v>
      </c>
      <c r="E172" s="239" t="s">
        <v>19</v>
      </c>
      <c r="F172" s="240" t="s">
        <v>170</v>
      </c>
      <c r="G172" s="238"/>
      <c r="H172" s="241">
        <v>133.347</v>
      </c>
      <c r="I172" s="242"/>
      <c r="J172" s="238"/>
      <c r="K172" s="238"/>
      <c r="L172" s="243"/>
      <c r="M172" s="244"/>
      <c r="N172" s="245"/>
      <c r="O172" s="245"/>
      <c r="P172" s="245"/>
      <c r="Q172" s="245"/>
      <c r="R172" s="245"/>
      <c r="S172" s="245"/>
      <c r="T172" s="24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7" t="s">
        <v>163</v>
      </c>
      <c r="AU172" s="247" t="s">
        <v>83</v>
      </c>
      <c r="AV172" s="14" t="s">
        <v>159</v>
      </c>
      <c r="AW172" s="14" t="s">
        <v>33</v>
      </c>
      <c r="AX172" s="14" t="s">
        <v>80</v>
      </c>
      <c r="AY172" s="247" t="s">
        <v>152</v>
      </c>
    </row>
    <row r="173" spans="1:65" s="2" customFormat="1" ht="24.15" customHeight="1">
      <c r="A173" s="40"/>
      <c r="B173" s="41"/>
      <c r="C173" s="207" t="s">
        <v>301</v>
      </c>
      <c r="D173" s="207" t="s">
        <v>154</v>
      </c>
      <c r="E173" s="208" t="s">
        <v>302</v>
      </c>
      <c r="F173" s="209" t="s">
        <v>303</v>
      </c>
      <c r="G173" s="210" t="s">
        <v>111</v>
      </c>
      <c r="H173" s="211">
        <v>133.347</v>
      </c>
      <c r="I173" s="212"/>
      <c r="J173" s="213">
        <f>ROUND(I173*H173,2)</f>
        <v>0</v>
      </c>
      <c r="K173" s="209" t="s">
        <v>158</v>
      </c>
      <c r="L173" s="46"/>
      <c r="M173" s="214" t="s">
        <v>19</v>
      </c>
      <c r="N173" s="215" t="s">
        <v>43</v>
      </c>
      <c r="O173" s="86"/>
      <c r="P173" s="216">
        <f>O173*H173</f>
        <v>0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8" t="s">
        <v>159</v>
      </c>
      <c r="AT173" s="218" t="s">
        <v>154</v>
      </c>
      <c r="AU173" s="218" t="s">
        <v>83</v>
      </c>
      <c r="AY173" s="19" t="s">
        <v>152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9" t="s">
        <v>80</v>
      </c>
      <c r="BK173" s="219">
        <f>ROUND(I173*H173,2)</f>
        <v>0</v>
      </c>
      <c r="BL173" s="19" t="s">
        <v>159</v>
      </c>
      <c r="BM173" s="218" t="s">
        <v>304</v>
      </c>
    </row>
    <row r="174" spans="1:47" s="2" customFormat="1" ht="12">
      <c r="A174" s="40"/>
      <c r="B174" s="41"/>
      <c r="C174" s="42"/>
      <c r="D174" s="220" t="s">
        <v>161</v>
      </c>
      <c r="E174" s="42"/>
      <c r="F174" s="221" t="s">
        <v>305</v>
      </c>
      <c r="G174" s="42"/>
      <c r="H174" s="42"/>
      <c r="I174" s="222"/>
      <c r="J174" s="42"/>
      <c r="K174" s="42"/>
      <c r="L174" s="46"/>
      <c r="M174" s="223"/>
      <c r="N174" s="224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161</v>
      </c>
      <c r="AU174" s="19" t="s">
        <v>83</v>
      </c>
    </row>
    <row r="175" spans="1:51" s="15" customFormat="1" ht="12">
      <c r="A175" s="15"/>
      <c r="B175" s="249"/>
      <c r="C175" s="250"/>
      <c r="D175" s="227" t="s">
        <v>163</v>
      </c>
      <c r="E175" s="251" t="s">
        <v>19</v>
      </c>
      <c r="F175" s="252" t="s">
        <v>306</v>
      </c>
      <c r="G175" s="250"/>
      <c r="H175" s="251" t="s">
        <v>19</v>
      </c>
      <c r="I175" s="253"/>
      <c r="J175" s="250"/>
      <c r="K175" s="250"/>
      <c r="L175" s="254"/>
      <c r="M175" s="255"/>
      <c r="N175" s="256"/>
      <c r="O175" s="256"/>
      <c r="P175" s="256"/>
      <c r="Q175" s="256"/>
      <c r="R175" s="256"/>
      <c r="S175" s="256"/>
      <c r="T175" s="257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8" t="s">
        <v>163</v>
      </c>
      <c r="AU175" s="258" t="s">
        <v>83</v>
      </c>
      <c r="AV175" s="15" t="s">
        <v>80</v>
      </c>
      <c r="AW175" s="15" t="s">
        <v>33</v>
      </c>
      <c r="AX175" s="15" t="s">
        <v>72</v>
      </c>
      <c r="AY175" s="258" t="s">
        <v>152</v>
      </c>
    </row>
    <row r="176" spans="1:51" s="13" customFormat="1" ht="12">
      <c r="A176" s="13"/>
      <c r="B176" s="225"/>
      <c r="C176" s="226"/>
      <c r="D176" s="227" t="s">
        <v>163</v>
      </c>
      <c r="E176" s="228" t="s">
        <v>19</v>
      </c>
      <c r="F176" s="229" t="s">
        <v>307</v>
      </c>
      <c r="G176" s="226"/>
      <c r="H176" s="230">
        <v>133.347</v>
      </c>
      <c r="I176" s="231"/>
      <c r="J176" s="226"/>
      <c r="K176" s="226"/>
      <c r="L176" s="232"/>
      <c r="M176" s="233"/>
      <c r="N176" s="234"/>
      <c r="O176" s="234"/>
      <c r="P176" s="234"/>
      <c r="Q176" s="234"/>
      <c r="R176" s="234"/>
      <c r="S176" s="234"/>
      <c r="T176" s="23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6" t="s">
        <v>163</v>
      </c>
      <c r="AU176" s="236" t="s">
        <v>83</v>
      </c>
      <c r="AV176" s="13" t="s">
        <v>83</v>
      </c>
      <c r="AW176" s="13" t="s">
        <v>33</v>
      </c>
      <c r="AX176" s="13" t="s">
        <v>72</v>
      </c>
      <c r="AY176" s="236" t="s">
        <v>152</v>
      </c>
    </row>
    <row r="177" spans="1:51" s="14" customFormat="1" ht="12">
      <c r="A177" s="14"/>
      <c r="B177" s="237"/>
      <c r="C177" s="238"/>
      <c r="D177" s="227" t="s">
        <v>163</v>
      </c>
      <c r="E177" s="239" t="s">
        <v>19</v>
      </c>
      <c r="F177" s="240" t="s">
        <v>170</v>
      </c>
      <c r="G177" s="238"/>
      <c r="H177" s="241">
        <v>133.347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7" t="s">
        <v>163</v>
      </c>
      <c r="AU177" s="247" t="s">
        <v>83</v>
      </c>
      <c r="AV177" s="14" t="s">
        <v>159</v>
      </c>
      <c r="AW177" s="14" t="s">
        <v>33</v>
      </c>
      <c r="AX177" s="14" t="s">
        <v>80</v>
      </c>
      <c r="AY177" s="247" t="s">
        <v>152</v>
      </c>
    </row>
    <row r="178" spans="1:65" s="2" customFormat="1" ht="24.15" customHeight="1">
      <c r="A178" s="40"/>
      <c r="B178" s="41"/>
      <c r="C178" s="207" t="s">
        <v>308</v>
      </c>
      <c r="D178" s="207" t="s">
        <v>154</v>
      </c>
      <c r="E178" s="208" t="s">
        <v>309</v>
      </c>
      <c r="F178" s="209" t="s">
        <v>310</v>
      </c>
      <c r="G178" s="210" t="s">
        <v>311</v>
      </c>
      <c r="H178" s="211">
        <v>797.96</v>
      </c>
      <c r="I178" s="212"/>
      <c r="J178" s="213">
        <f>ROUND(I178*H178,2)</f>
        <v>0</v>
      </c>
      <c r="K178" s="209" t="s">
        <v>19</v>
      </c>
      <c r="L178" s="46"/>
      <c r="M178" s="214" t="s">
        <v>19</v>
      </c>
      <c r="N178" s="215" t="s">
        <v>43</v>
      </c>
      <c r="O178" s="86"/>
      <c r="P178" s="216">
        <f>O178*H178</f>
        <v>0</v>
      </c>
      <c r="Q178" s="216">
        <v>0</v>
      </c>
      <c r="R178" s="216">
        <f>Q178*H178</f>
        <v>0</v>
      </c>
      <c r="S178" s="216">
        <v>0</v>
      </c>
      <c r="T178" s="217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8" t="s">
        <v>159</v>
      </c>
      <c r="AT178" s="218" t="s">
        <v>154</v>
      </c>
      <c r="AU178" s="218" t="s">
        <v>83</v>
      </c>
      <c r="AY178" s="19" t="s">
        <v>152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9" t="s">
        <v>80</v>
      </c>
      <c r="BK178" s="219">
        <f>ROUND(I178*H178,2)</f>
        <v>0</v>
      </c>
      <c r="BL178" s="19" t="s">
        <v>159</v>
      </c>
      <c r="BM178" s="218" t="s">
        <v>312</v>
      </c>
    </row>
    <row r="179" spans="1:47" s="2" customFormat="1" ht="12">
      <c r="A179" s="40"/>
      <c r="B179" s="41"/>
      <c r="C179" s="42"/>
      <c r="D179" s="227" t="s">
        <v>177</v>
      </c>
      <c r="E179" s="42"/>
      <c r="F179" s="248" t="s">
        <v>313</v>
      </c>
      <c r="G179" s="42"/>
      <c r="H179" s="42"/>
      <c r="I179" s="222"/>
      <c r="J179" s="42"/>
      <c r="K179" s="42"/>
      <c r="L179" s="46"/>
      <c r="M179" s="223"/>
      <c r="N179" s="224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177</v>
      </c>
      <c r="AU179" s="19" t="s">
        <v>83</v>
      </c>
    </row>
    <row r="180" spans="1:51" s="13" customFormat="1" ht="12">
      <c r="A180" s="13"/>
      <c r="B180" s="225"/>
      <c r="C180" s="226"/>
      <c r="D180" s="227" t="s">
        <v>163</v>
      </c>
      <c r="E180" s="228" t="s">
        <v>19</v>
      </c>
      <c r="F180" s="229" t="s">
        <v>49</v>
      </c>
      <c r="G180" s="226"/>
      <c r="H180" s="230">
        <v>398.98</v>
      </c>
      <c r="I180" s="231"/>
      <c r="J180" s="226"/>
      <c r="K180" s="226"/>
      <c r="L180" s="232"/>
      <c r="M180" s="233"/>
      <c r="N180" s="234"/>
      <c r="O180" s="234"/>
      <c r="P180" s="234"/>
      <c r="Q180" s="234"/>
      <c r="R180" s="234"/>
      <c r="S180" s="234"/>
      <c r="T180" s="23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6" t="s">
        <v>163</v>
      </c>
      <c r="AU180" s="236" t="s">
        <v>83</v>
      </c>
      <c r="AV180" s="13" t="s">
        <v>83</v>
      </c>
      <c r="AW180" s="13" t="s">
        <v>33</v>
      </c>
      <c r="AX180" s="13" t="s">
        <v>72</v>
      </c>
      <c r="AY180" s="236" t="s">
        <v>152</v>
      </c>
    </row>
    <row r="181" spans="1:51" s="14" customFormat="1" ht="12">
      <c r="A181" s="14"/>
      <c r="B181" s="237"/>
      <c r="C181" s="238"/>
      <c r="D181" s="227" t="s">
        <v>163</v>
      </c>
      <c r="E181" s="239" t="s">
        <v>19</v>
      </c>
      <c r="F181" s="240" t="s">
        <v>170</v>
      </c>
      <c r="G181" s="238"/>
      <c r="H181" s="241">
        <v>398.98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7" t="s">
        <v>163</v>
      </c>
      <c r="AU181" s="247" t="s">
        <v>83</v>
      </c>
      <c r="AV181" s="14" t="s">
        <v>159</v>
      </c>
      <c r="AW181" s="14" t="s">
        <v>33</v>
      </c>
      <c r="AX181" s="14" t="s">
        <v>80</v>
      </c>
      <c r="AY181" s="247" t="s">
        <v>152</v>
      </c>
    </row>
    <row r="182" spans="1:51" s="13" customFormat="1" ht="12">
      <c r="A182" s="13"/>
      <c r="B182" s="225"/>
      <c r="C182" s="226"/>
      <c r="D182" s="227" t="s">
        <v>163</v>
      </c>
      <c r="E182" s="226"/>
      <c r="F182" s="229" t="s">
        <v>314</v>
      </c>
      <c r="G182" s="226"/>
      <c r="H182" s="230">
        <v>797.96</v>
      </c>
      <c r="I182" s="231"/>
      <c r="J182" s="226"/>
      <c r="K182" s="226"/>
      <c r="L182" s="232"/>
      <c r="M182" s="233"/>
      <c r="N182" s="234"/>
      <c r="O182" s="234"/>
      <c r="P182" s="234"/>
      <c r="Q182" s="234"/>
      <c r="R182" s="234"/>
      <c r="S182" s="234"/>
      <c r="T182" s="23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6" t="s">
        <v>163</v>
      </c>
      <c r="AU182" s="236" t="s">
        <v>83</v>
      </c>
      <c r="AV182" s="13" t="s">
        <v>83</v>
      </c>
      <c r="AW182" s="13" t="s">
        <v>4</v>
      </c>
      <c r="AX182" s="13" t="s">
        <v>80</v>
      </c>
      <c r="AY182" s="236" t="s">
        <v>152</v>
      </c>
    </row>
    <row r="183" spans="1:65" s="2" customFormat="1" ht="24.15" customHeight="1">
      <c r="A183" s="40"/>
      <c r="B183" s="41"/>
      <c r="C183" s="207" t="s">
        <v>315</v>
      </c>
      <c r="D183" s="207" t="s">
        <v>154</v>
      </c>
      <c r="E183" s="208" t="s">
        <v>316</v>
      </c>
      <c r="F183" s="209" t="s">
        <v>317</v>
      </c>
      <c r="G183" s="210" t="s">
        <v>111</v>
      </c>
      <c r="H183" s="211">
        <v>249.796</v>
      </c>
      <c r="I183" s="212"/>
      <c r="J183" s="213">
        <f>ROUND(I183*H183,2)</f>
        <v>0</v>
      </c>
      <c r="K183" s="209" t="s">
        <v>158</v>
      </c>
      <c r="L183" s="46"/>
      <c r="M183" s="214" t="s">
        <v>19</v>
      </c>
      <c r="N183" s="215" t="s">
        <v>43</v>
      </c>
      <c r="O183" s="86"/>
      <c r="P183" s="216">
        <f>O183*H183</f>
        <v>0</v>
      </c>
      <c r="Q183" s="216">
        <v>0</v>
      </c>
      <c r="R183" s="216">
        <f>Q183*H183</f>
        <v>0</v>
      </c>
      <c r="S183" s="216">
        <v>0</v>
      </c>
      <c r="T183" s="217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8" t="s">
        <v>159</v>
      </c>
      <c r="AT183" s="218" t="s">
        <v>154</v>
      </c>
      <c r="AU183" s="218" t="s">
        <v>83</v>
      </c>
      <c r="AY183" s="19" t="s">
        <v>152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9" t="s">
        <v>80</v>
      </c>
      <c r="BK183" s="219">
        <f>ROUND(I183*H183,2)</f>
        <v>0</v>
      </c>
      <c r="BL183" s="19" t="s">
        <v>159</v>
      </c>
      <c r="BM183" s="218" t="s">
        <v>318</v>
      </c>
    </row>
    <row r="184" spans="1:47" s="2" customFormat="1" ht="12">
      <c r="A184" s="40"/>
      <c r="B184" s="41"/>
      <c r="C184" s="42"/>
      <c r="D184" s="220" t="s">
        <v>161</v>
      </c>
      <c r="E184" s="42"/>
      <c r="F184" s="221" t="s">
        <v>319</v>
      </c>
      <c r="G184" s="42"/>
      <c r="H184" s="42"/>
      <c r="I184" s="222"/>
      <c r="J184" s="42"/>
      <c r="K184" s="42"/>
      <c r="L184" s="46"/>
      <c r="M184" s="223"/>
      <c r="N184" s="224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161</v>
      </c>
      <c r="AU184" s="19" t="s">
        <v>83</v>
      </c>
    </row>
    <row r="185" spans="1:51" s="15" customFormat="1" ht="12">
      <c r="A185" s="15"/>
      <c r="B185" s="249"/>
      <c r="C185" s="250"/>
      <c r="D185" s="227" t="s">
        <v>163</v>
      </c>
      <c r="E185" s="251" t="s">
        <v>19</v>
      </c>
      <c r="F185" s="252" t="s">
        <v>123</v>
      </c>
      <c r="G185" s="250"/>
      <c r="H185" s="251" t="s">
        <v>19</v>
      </c>
      <c r="I185" s="253"/>
      <c r="J185" s="250"/>
      <c r="K185" s="250"/>
      <c r="L185" s="254"/>
      <c r="M185" s="255"/>
      <c r="N185" s="256"/>
      <c r="O185" s="256"/>
      <c r="P185" s="256"/>
      <c r="Q185" s="256"/>
      <c r="R185" s="256"/>
      <c r="S185" s="256"/>
      <c r="T185" s="257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58" t="s">
        <v>163</v>
      </c>
      <c r="AU185" s="258" t="s">
        <v>83</v>
      </c>
      <c r="AV185" s="15" t="s">
        <v>80</v>
      </c>
      <c r="AW185" s="15" t="s">
        <v>33</v>
      </c>
      <c r="AX185" s="15" t="s">
        <v>72</v>
      </c>
      <c r="AY185" s="258" t="s">
        <v>152</v>
      </c>
    </row>
    <row r="186" spans="1:51" s="13" customFormat="1" ht="12">
      <c r="A186" s="13"/>
      <c r="B186" s="225"/>
      <c r="C186" s="226"/>
      <c r="D186" s="227" t="s">
        <v>163</v>
      </c>
      <c r="E186" s="228" t="s">
        <v>122</v>
      </c>
      <c r="F186" s="229" t="s">
        <v>320</v>
      </c>
      <c r="G186" s="226"/>
      <c r="H186" s="230">
        <v>249.796</v>
      </c>
      <c r="I186" s="231"/>
      <c r="J186" s="226"/>
      <c r="K186" s="226"/>
      <c r="L186" s="232"/>
      <c r="M186" s="233"/>
      <c r="N186" s="234"/>
      <c r="O186" s="234"/>
      <c r="P186" s="234"/>
      <c r="Q186" s="234"/>
      <c r="R186" s="234"/>
      <c r="S186" s="234"/>
      <c r="T186" s="23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6" t="s">
        <v>163</v>
      </c>
      <c r="AU186" s="236" t="s">
        <v>83</v>
      </c>
      <c r="AV186" s="13" t="s">
        <v>83</v>
      </c>
      <c r="AW186" s="13" t="s">
        <v>33</v>
      </c>
      <c r="AX186" s="13" t="s">
        <v>72</v>
      </c>
      <c r="AY186" s="236" t="s">
        <v>152</v>
      </c>
    </row>
    <row r="187" spans="1:51" s="14" customFormat="1" ht="12">
      <c r="A187" s="14"/>
      <c r="B187" s="237"/>
      <c r="C187" s="238"/>
      <c r="D187" s="227" t="s">
        <v>163</v>
      </c>
      <c r="E187" s="239" t="s">
        <v>19</v>
      </c>
      <c r="F187" s="240" t="s">
        <v>170</v>
      </c>
      <c r="G187" s="238"/>
      <c r="H187" s="241">
        <v>249.796</v>
      </c>
      <c r="I187" s="242"/>
      <c r="J187" s="238"/>
      <c r="K187" s="238"/>
      <c r="L187" s="243"/>
      <c r="M187" s="244"/>
      <c r="N187" s="245"/>
      <c r="O187" s="245"/>
      <c r="P187" s="245"/>
      <c r="Q187" s="245"/>
      <c r="R187" s="245"/>
      <c r="S187" s="245"/>
      <c r="T187" s="24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7" t="s">
        <v>163</v>
      </c>
      <c r="AU187" s="247" t="s">
        <v>83</v>
      </c>
      <c r="AV187" s="14" t="s">
        <v>159</v>
      </c>
      <c r="AW187" s="14" t="s">
        <v>33</v>
      </c>
      <c r="AX187" s="14" t="s">
        <v>80</v>
      </c>
      <c r="AY187" s="247" t="s">
        <v>152</v>
      </c>
    </row>
    <row r="188" spans="1:65" s="2" customFormat="1" ht="16.5" customHeight="1">
      <c r="A188" s="40"/>
      <c r="B188" s="41"/>
      <c r="C188" s="270" t="s">
        <v>321</v>
      </c>
      <c r="D188" s="270" t="s">
        <v>322</v>
      </c>
      <c r="E188" s="271" t="s">
        <v>323</v>
      </c>
      <c r="F188" s="272" t="s">
        <v>324</v>
      </c>
      <c r="G188" s="273" t="s">
        <v>311</v>
      </c>
      <c r="H188" s="274">
        <v>449.633</v>
      </c>
      <c r="I188" s="275"/>
      <c r="J188" s="276">
        <f>ROUND(I188*H188,2)</f>
        <v>0</v>
      </c>
      <c r="K188" s="272" t="s">
        <v>19</v>
      </c>
      <c r="L188" s="277"/>
      <c r="M188" s="278" t="s">
        <v>19</v>
      </c>
      <c r="N188" s="279" t="s">
        <v>43</v>
      </c>
      <c r="O188" s="86"/>
      <c r="P188" s="216">
        <f>O188*H188</f>
        <v>0</v>
      </c>
      <c r="Q188" s="216">
        <v>0</v>
      </c>
      <c r="R188" s="216">
        <f>Q188*H188</f>
        <v>0</v>
      </c>
      <c r="S188" s="216">
        <v>0</v>
      </c>
      <c r="T188" s="217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8" t="s">
        <v>203</v>
      </c>
      <c r="AT188" s="218" t="s">
        <v>322</v>
      </c>
      <c r="AU188" s="218" t="s">
        <v>83</v>
      </c>
      <c r="AY188" s="19" t="s">
        <v>152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9" t="s">
        <v>80</v>
      </c>
      <c r="BK188" s="219">
        <f>ROUND(I188*H188,2)</f>
        <v>0</v>
      </c>
      <c r="BL188" s="19" t="s">
        <v>159</v>
      </c>
      <c r="BM188" s="218" t="s">
        <v>325</v>
      </c>
    </row>
    <row r="189" spans="1:51" s="13" customFormat="1" ht="12">
      <c r="A189" s="13"/>
      <c r="B189" s="225"/>
      <c r="C189" s="226"/>
      <c r="D189" s="227" t="s">
        <v>163</v>
      </c>
      <c r="E189" s="228" t="s">
        <v>19</v>
      </c>
      <c r="F189" s="229" t="s">
        <v>326</v>
      </c>
      <c r="G189" s="226"/>
      <c r="H189" s="230">
        <v>249.796</v>
      </c>
      <c r="I189" s="231"/>
      <c r="J189" s="226"/>
      <c r="K189" s="226"/>
      <c r="L189" s="232"/>
      <c r="M189" s="233"/>
      <c r="N189" s="234"/>
      <c r="O189" s="234"/>
      <c r="P189" s="234"/>
      <c r="Q189" s="234"/>
      <c r="R189" s="234"/>
      <c r="S189" s="234"/>
      <c r="T189" s="23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6" t="s">
        <v>163</v>
      </c>
      <c r="AU189" s="236" t="s">
        <v>83</v>
      </c>
      <c r="AV189" s="13" t="s">
        <v>83</v>
      </c>
      <c r="AW189" s="13" t="s">
        <v>33</v>
      </c>
      <c r="AX189" s="13" t="s">
        <v>72</v>
      </c>
      <c r="AY189" s="236" t="s">
        <v>152</v>
      </c>
    </row>
    <row r="190" spans="1:51" s="14" customFormat="1" ht="12">
      <c r="A190" s="14"/>
      <c r="B190" s="237"/>
      <c r="C190" s="238"/>
      <c r="D190" s="227" t="s">
        <v>163</v>
      </c>
      <c r="E190" s="239" t="s">
        <v>19</v>
      </c>
      <c r="F190" s="240" t="s">
        <v>170</v>
      </c>
      <c r="G190" s="238"/>
      <c r="H190" s="241">
        <v>249.796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7" t="s">
        <v>163</v>
      </c>
      <c r="AU190" s="247" t="s">
        <v>83</v>
      </c>
      <c r="AV190" s="14" t="s">
        <v>159</v>
      </c>
      <c r="AW190" s="14" t="s">
        <v>33</v>
      </c>
      <c r="AX190" s="14" t="s">
        <v>80</v>
      </c>
      <c r="AY190" s="247" t="s">
        <v>152</v>
      </c>
    </row>
    <row r="191" spans="1:51" s="13" customFormat="1" ht="12">
      <c r="A191" s="13"/>
      <c r="B191" s="225"/>
      <c r="C191" s="226"/>
      <c r="D191" s="227" t="s">
        <v>163</v>
      </c>
      <c r="E191" s="226"/>
      <c r="F191" s="229" t="s">
        <v>327</v>
      </c>
      <c r="G191" s="226"/>
      <c r="H191" s="230">
        <v>449.633</v>
      </c>
      <c r="I191" s="231"/>
      <c r="J191" s="226"/>
      <c r="K191" s="226"/>
      <c r="L191" s="232"/>
      <c r="M191" s="233"/>
      <c r="N191" s="234"/>
      <c r="O191" s="234"/>
      <c r="P191" s="234"/>
      <c r="Q191" s="234"/>
      <c r="R191" s="234"/>
      <c r="S191" s="234"/>
      <c r="T191" s="23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6" t="s">
        <v>163</v>
      </c>
      <c r="AU191" s="236" t="s">
        <v>83</v>
      </c>
      <c r="AV191" s="13" t="s">
        <v>83</v>
      </c>
      <c r="AW191" s="13" t="s">
        <v>4</v>
      </c>
      <c r="AX191" s="13" t="s">
        <v>80</v>
      </c>
      <c r="AY191" s="236" t="s">
        <v>152</v>
      </c>
    </row>
    <row r="192" spans="1:65" s="2" customFormat="1" ht="37.8" customHeight="1">
      <c r="A192" s="40"/>
      <c r="B192" s="41"/>
      <c r="C192" s="207" t="s">
        <v>328</v>
      </c>
      <c r="D192" s="207" t="s">
        <v>154</v>
      </c>
      <c r="E192" s="208" t="s">
        <v>329</v>
      </c>
      <c r="F192" s="209" t="s">
        <v>330</v>
      </c>
      <c r="G192" s="210" t="s">
        <v>111</v>
      </c>
      <c r="H192" s="211">
        <v>93.027</v>
      </c>
      <c r="I192" s="212"/>
      <c r="J192" s="213">
        <f>ROUND(I192*H192,2)</f>
        <v>0</v>
      </c>
      <c r="K192" s="209" t="s">
        <v>158</v>
      </c>
      <c r="L192" s="46"/>
      <c r="M192" s="214" t="s">
        <v>19</v>
      </c>
      <c r="N192" s="215" t="s">
        <v>43</v>
      </c>
      <c r="O192" s="86"/>
      <c r="P192" s="216">
        <f>O192*H192</f>
        <v>0</v>
      </c>
      <c r="Q192" s="216">
        <v>0</v>
      </c>
      <c r="R192" s="216">
        <f>Q192*H192</f>
        <v>0</v>
      </c>
      <c r="S192" s="216">
        <v>0</v>
      </c>
      <c r="T192" s="217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8" t="s">
        <v>159</v>
      </c>
      <c r="AT192" s="218" t="s">
        <v>154</v>
      </c>
      <c r="AU192" s="218" t="s">
        <v>83</v>
      </c>
      <c r="AY192" s="19" t="s">
        <v>152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9" t="s">
        <v>80</v>
      </c>
      <c r="BK192" s="219">
        <f>ROUND(I192*H192,2)</f>
        <v>0</v>
      </c>
      <c r="BL192" s="19" t="s">
        <v>159</v>
      </c>
      <c r="BM192" s="218" t="s">
        <v>331</v>
      </c>
    </row>
    <row r="193" spans="1:47" s="2" customFormat="1" ht="12">
      <c r="A193" s="40"/>
      <c r="B193" s="41"/>
      <c r="C193" s="42"/>
      <c r="D193" s="220" t="s">
        <v>161</v>
      </c>
      <c r="E193" s="42"/>
      <c r="F193" s="221" t="s">
        <v>332</v>
      </c>
      <c r="G193" s="42"/>
      <c r="H193" s="42"/>
      <c r="I193" s="222"/>
      <c r="J193" s="42"/>
      <c r="K193" s="42"/>
      <c r="L193" s="46"/>
      <c r="M193" s="223"/>
      <c r="N193" s="224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161</v>
      </c>
      <c r="AU193" s="19" t="s">
        <v>83</v>
      </c>
    </row>
    <row r="194" spans="1:51" s="13" customFormat="1" ht="12">
      <c r="A194" s="13"/>
      <c r="B194" s="225"/>
      <c r="C194" s="226"/>
      <c r="D194" s="227" t="s">
        <v>163</v>
      </c>
      <c r="E194" s="228" t="s">
        <v>19</v>
      </c>
      <c r="F194" s="229" t="s">
        <v>333</v>
      </c>
      <c r="G194" s="226"/>
      <c r="H194" s="230">
        <v>108.864</v>
      </c>
      <c r="I194" s="231"/>
      <c r="J194" s="226"/>
      <c r="K194" s="226"/>
      <c r="L194" s="232"/>
      <c r="M194" s="233"/>
      <c r="N194" s="234"/>
      <c r="O194" s="234"/>
      <c r="P194" s="234"/>
      <c r="Q194" s="234"/>
      <c r="R194" s="234"/>
      <c r="S194" s="234"/>
      <c r="T194" s="23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6" t="s">
        <v>163</v>
      </c>
      <c r="AU194" s="236" t="s">
        <v>83</v>
      </c>
      <c r="AV194" s="13" t="s">
        <v>83</v>
      </c>
      <c r="AW194" s="13" t="s">
        <v>33</v>
      </c>
      <c r="AX194" s="13" t="s">
        <v>72</v>
      </c>
      <c r="AY194" s="236" t="s">
        <v>152</v>
      </c>
    </row>
    <row r="195" spans="1:51" s="16" customFormat="1" ht="12">
      <c r="A195" s="16"/>
      <c r="B195" s="259"/>
      <c r="C195" s="260"/>
      <c r="D195" s="227" t="s">
        <v>163</v>
      </c>
      <c r="E195" s="261" t="s">
        <v>117</v>
      </c>
      <c r="F195" s="262" t="s">
        <v>248</v>
      </c>
      <c r="G195" s="260"/>
      <c r="H195" s="263">
        <v>108.864</v>
      </c>
      <c r="I195" s="264"/>
      <c r="J195" s="260"/>
      <c r="K195" s="260"/>
      <c r="L195" s="265"/>
      <c r="M195" s="266"/>
      <c r="N195" s="267"/>
      <c r="O195" s="267"/>
      <c r="P195" s="267"/>
      <c r="Q195" s="267"/>
      <c r="R195" s="267"/>
      <c r="S195" s="267"/>
      <c r="T195" s="268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T195" s="269" t="s">
        <v>163</v>
      </c>
      <c r="AU195" s="269" t="s">
        <v>83</v>
      </c>
      <c r="AV195" s="16" t="s">
        <v>171</v>
      </c>
      <c r="AW195" s="16" t="s">
        <v>33</v>
      </c>
      <c r="AX195" s="16" t="s">
        <v>72</v>
      </c>
      <c r="AY195" s="269" t="s">
        <v>152</v>
      </c>
    </row>
    <row r="196" spans="1:51" s="13" customFormat="1" ht="12">
      <c r="A196" s="13"/>
      <c r="B196" s="225"/>
      <c r="C196" s="226"/>
      <c r="D196" s="227" t="s">
        <v>163</v>
      </c>
      <c r="E196" s="228" t="s">
        <v>19</v>
      </c>
      <c r="F196" s="229" t="s">
        <v>334</v>
      </c>
      <c r="G196" s="226"/>
      <c r="H196" s="230">
        <v>-15.837</v>
      </c>
      <c r="I196" s="231"/>
      <c r="J196" s="226"/>
      <c r="K196" s="226"/>
      <c r="L196" s="232"/>
      <c r="M196" s="233"/>
      <c r="N196" s="234"/>
      <c r="O196" s="234"/>
      <c r="P196" s="234"/>
      <c r="Q196" s="234"/>
      <c r="R196" s="234"/>
      <c r="S196" s="234"/>
      <c r="T196" s="23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6" t="s">
        <v>163</v>
      </c>
      <c r="AU196" s="236" t="s">
        <v>83</v>
      </c>
      <c r="AV196" s="13" t="s">
        <v>83</v>
      </c>
      <c r="AW196" s="13" t="s">
        <v>33</v>
      </c>
      <c r="AX196" s="13" t="s">
        <v>72</v>
      </c>
      <c r="AY196" s="236" t="s">
        <v>152</v>
      </c>
    </row>
    <row r="197" spans="1:51" s="14" customFormat="1" ht="12">
      <c r="A197" s="14"/>
      <c r="B197" s="237"/>
      <c r="C197" s="238"/>
      <c r="D197" s="227" t="s">
        <v>163</v>
      </c>
      <c r="E197" s="239" t="s">
        <v>113</v>
      </c>
      <c r="F197" s="240" t="s">
        <v>170</v>
      </c>
      <c r="G197" s="238"/>
      <c r="H197" s="241">
        <v>93.027</v>
      </c>
      <c r="I197" s="242"/>
      <c r="J197" s="238"/>
      <c r="K197" s="238"/>
      <c r="L197" s="243"/>
      <c r="M197" s="244"/>
      <c r="N197" s="245"/>
      <c r="O197" s="245"/>
      <c r="P197" s="245"/>
      <c r="Q197" s="245"/>
      <c r="R197" s="245"/>
      <c r="S197" s="245"/>
      <c r="T197" s="246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7" t="s">
        <v>163</v>
      </c>
      <c r="AU197" s="247" t="s">
        <v>83</v>
      </c>
      <c r="AV197" s="14" t="s">
        <v>159</v>
      </c>
      <c r="AW197" s="14" t="s">
        <v>33</v>
      </c>
      <c r="AX197" s="14" t="s">
        <v>80</v>
      </c>
      <c r="AY197" s="247" t="s">
        <v>152</v>
      </c>
    </row>
    <row r="198" spans="1:65" s="2" customFormat="1" ht="16.5" customHeight="1">
      <c r="A198" s="40"/>
      <c r="B198" s="41"/>
      <c r="C198" s="270" t="s">
        <v>335</v>
      </c>
      <c r="D198" s="270" t="s">
        <v>322</v>
      </c>
      <c r="E198" s="271" t="s">
        <v>336</v>
      </c>
      <c r="F198" s="272" t="s">
        <v>337</v>
      </c>
      <c r="G198" s="273" t="s">
        <v>311</v>
      </c>
      <c r="H198" s="274">
        <v>167.449</v>
      </c>
      <c r="I198" s="275"/>
      <c r="J198" s="276">
        <f>ROUND(I198*H198,2)</f>
        <v>0</v>
      </c>
      <c r="K198" s="272" t="s">
        <v>158</v>
      </c>
      <c r="L198" s="277"/>
      <c r="M198" s="278" t="s">
        <v>19</v>
      </c>
      <c r="N198" s="279" t="s">
        <v>43</v>
      </c>
      <c r="O198" s="86"/>
      <c r="P198" s="216">
        <f>O198*H198</f>
        <v>0</v>
      </c>
      <c r="Q198" s="216">
        <v>0</v>
      </c>
      <c r="R198" s="216">
        <f>Q198*H198</f>
        <v>0</v>
      </c>
      <c r="S198" s="216">
        <v>0</v>
      </c>
      <c r="T198" s="217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8" t="s">
        <v>203</v>
      </c>
      <c r="AT198" s="218" t="s">
        <v>322</v>
      </c>
      <c r="AU198" s="218" t="s">
        <v>83</v>
      </c>
      <c r="AY198" s="19" t="s">
        <v>152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9" t="s">
        <v>80</v>
      </c>
      <c r="BK198" s="219">
        <f>ROUND(I198*H198,2)</f>
        <v>0</v>
      </c>
      <c r="BL198" s="19" t="s">
        <v>159</v>
      </c>
      <c r="BM198" s="218" t="s">
        <v>338</v>
      </c>
    </row>
    <row r="199" spans="1:47" s="2" customFormat="1" ht="12">
      <c r="A199" s="40"/>
      <c r="B199" s="41"/>
      <c r="C199" s="42"/>
      <c r="D199" s="220" t="s">
        <v>161</v>
      </c>
      <c r="E199" s="42"/>
      <c r="F199" s="221" t="s">
        <v>339</v>
      </c>
      <c r="G199" s="42"/>
      <c r="H199" s="42"/>
      <c r="I199" s="222"/>
      <c r="J199" s="42"/>
      <c r="K199" s="42"/>
      <c r="L199" s="46"/>
      <c r="M199" s="223"/>
      <c r="N199" s="224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161</v>
      </c>
      <c r="AU199" s="19" t="s">
        <v>83</v>
      </c>
    </row>
    <row r="200" spans="1:51" s="13" customFormat="1" ht="12">
      <c r="A200" s="13"/>
      <c r="B200" s="225"/>
      <c r="C200" s="226"/>
      <c r="D200" s="227" t="s">
        <v>163</v>
      </c>
      <c r="E200" s="228" t="s">
        <v>19</v>
      </c>
      <c r="F200" s="229" t="s">
        <v>340</v>
      </c>
      <c r="G200" s="226"/>
      <c r="H200" s="230">
        <v>167.449</v>
      </c>
      <c r="I200" s="231"/>
      <c r="J200" s="226"/>
      <c r="K200" s="226"/>
      <c r="L200" s="232"/>
      <c r="M200" s="233"/>
      <c r="N200" s="234"/>
      <c r="O200" s="234"/>
      <c r="P200" s="234"/>
      <c r="Q200" s="234"/>
      <c r="R200" s="234"/>
      <c r="S200" s="234"/>
      <c r="T200" s="23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6" t="s">
        <v>163</v>
      </c>
      <c r="AU200" s="236" t="s">
        <v>83</v>
      </c>
      <c r="AV200" s="13" t="s">
        <v>83</v>
      </c>
      <c r="AW200" s="13" t="s">
        <v>33</v>
      </c>
      <c r="AX200" s="13" t="s">
        <v>80</v>
      </c>
      <c r="AY200" s="236" t="s">
        <v>152</v>
      </c>
    </row>
    <row r="201" spans="1:63" s="12" customFormat="1" ht="22.8" customHeight="1">
      <c r="A201" s="12"/>
      <c r="B201" s="191"/>
      <c r="C201" s="192"/>
      <c r="D201" s="193" t="s">
        <v>71</v>
      </c>
      <c r="E201" s="205" t="s">
        <v>171</v>
      </c>
      <c r="F201" s="205" t="s">
        <v>341</v>
      </c>
      <c r="G201" s="192"/>
      <c r="H201" s="192"/>
      <c r="I201" s="195"/>
      <c r="J201" s="206">
        <f>BK201</f>
        <v>0</v>
      </c>
      <c r="K201" s="192"/>
      <c r="L201" s="197"/>
      <c r="M201" s="198"/>
      <c r="N201" s="199"/>
      <c r="O201" s="199"/>
      <c r="P201" s="200">
        <f>SUM(P202:P203)</f>
        <v>0</v>
      </c>
      <c r="Q201" s="199"/>
      <c r="R201" s="200">
        <f>SUM(R202:R203)</f>
        <v>0</v>
      </c>
      <c r="S201" s="199"/>
      <c r="T201" s="201">
        <f>SUM(T202:T203)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2" t="s">
        <v>80</v>
      </c>
      <c r="AT201" s="203" t="s">
        <v>71</v>
      </c>
      <c r="AU201" s="203" t="s">
        <v>80</v>
      </c>
      <c r="AY201" s="202" t="s">
        <v>152</v>
      </c>
      <c r="BK201" s="204">
        <f>SUM(BK202:BK203)</f>
        <v>0</v>
      </c>
    </row>
    <row r="202" spans="1:65" s="2" customFormat="1" ht="16.5" customHeight="1">
      <c r="A202" s="40"/>
      <c r="B202" s="41"/>
      <c r="C202" s="207" t="s">
        <v>342</v>
      </c>
      <c r="D202" s="207" t="s">
        <v>154</v>
      </c>
      <c r="E202" s="208" t="s">
        <v>343</v>
      </c>
      <c r="F202" s="209" t="s">
        <v>344</v>
      </c>
      <c r="G202" s="210" t="s">
        <v>157</v>
      </c>
      <c r="H202" s="211">
        <v>160</v>
      </c>
      <c r="I202" s="212"/>
      <c r="J202" s="213">
        <f>ROUND(I202*H202,2)</f>
        <v>0</v>
      </c>
      <c r="K202" s="209" t="s">
        <v>158</v>
      </c>
      <c r="L202" s="46"/>
      <c r="M202" s="214" t="s">
        <v>19</v>
      </c>
      <c r="N202" s="215" t="s">
        <v>43</v>
      </c>
      <c r="O202" s="86"/>
      <c r="P202" s="216">
        <f>O202*H202</f>
        <v>0</v>
      </c>
      <c r="Q202" s="216">
        <v>0</v>
      </c>
      <c r="R202" s="216">
        <f>Q202*H202</f>
        <v>0</v>
      </c>
      <c r="S202" s="216">
        <v>0</v>
      </c>
      <c r="T202" s="217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8" t="s">
        <v>159</v>
      </c>
      <c r="AT202" s="218" t="s">
        <v>154</v>
      </c>
      <c r="AU202" s="218" t="s">
        <v>83</v>
      </c>
      <c r="AY202" s="19" t="s">
        <v>152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9" t="s">
        <v>80</v>
      </c>
      <c r="BK202" s="219">
        <f>ROUND(I202*H202,2)</f>
        <v>0</v>
      </c>
      <c r="BL202" s="19" t="s">
        <v>159</v>
      </c>
      <c r="BM202" s="218" t="s">
        <v>345</v>
      </c>
    </row>
    <row r="203" spans="1:47" s="2" customFormat="1" ht="12">
      <c r="A203" s="40"/>
      <c r="B203" s="41"/>
      <c r="C203" s="42"/>
      <c r="D203" s="220" t="s">
        <v>161</v>
      </c>
      <c r="E203" s="42"/>
      <c r="F203" s="221" t="s">
        <v>346</v>
      </c>
      <c r="G203" s="42"/>
      <c r="H203" s="42"/>
      <c r="I203" s="222"/>
      <c r="J203" s="42"/>
      <c r="K203" s="42"/>
      <c r="L203" s="46"/>
      <c r="M203" s="223"/>
      <c r="N203" s="224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161</v>
      </c>
      <c r="AU203" s="19" t="s">
        <v>83</v>
      </c>
    </row>
    <row r="204" spans="1:63" s="12" customFormat="1" ht="22.8" customHeight="1">
      <c r="A204" s="12"/>
      <c r="B204" s="191"/>
      <c r="C204" s="192"/>
      <c r="D204" s="193" t="s">
        <v>71</v>
      </c>
      <c r="E204" s="205" t="s">
        <v>159</v>
      </c>
      <c r="F204" s="205" t="s">
        <v>347</v>
      </c>
      <c r="G204" s="192"/>
      <c r="H204" s="192"/>
      <c r="I204" s="195"/>
      <c r="J204" s="206">
        <f>BK204</f>
        <v>0</v>
      </c>
      <c r="K204" s="192"/>
      <c r="L204" s="197"/>
      <c r="M204" s="198"/>
      <c r="N204" s="199"/>
      <c r="O204" s="199"/>
      <c r="P204" s="200">
        <f>SUM(P205:P224)</f>
        <v>0</v>
      </c>
      <c r="Q204" s="199"/>
      <c r="R204" s="200">
        <f>SUM(R205:R224)</f>
        <v>0.6407280000000001</v>
      </c>
      <c r="S204" s="199"/>
      <c r="T204" s="201">
        <f>SUM(T205:T224)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2" t="s">
        <v>80</v>
      </c>
      <c r="AT204" s="203" t="s">
        <v>71</v>
      </c>
      <c r="AU204" s="203" t="s">
        <v>80</v>
      </c>
      <c r="AY204" s="202" t="s">
        <v>152</v>
      </c>
      <c r="BK204" s="204">
        <f>SUM(BK205:BK224)</f>
        <v>0</v>
      </c>
    </row>
    <row r="205" spans="1:65" s="2" customFormat="1" ht="16.5" customHeight="1">
      <c r="A205" s="40"/>
      <c r="B205" s="41"/>
      <c r="C205" s="207" t="s">
        <v>348</v>
      </c>
      <c r="D205" s="207" t="s">
        <v>154</v>
      </c>
      <c r="E205" s="208" t="s">
        <v>349</v>
      </c>
      <c r="F205" s="209" t="s">
        <v>350</v>
      </c>
      <c r="G205" s="210" t="s">
        <v>111</v>
      </c>
      <c r="H205" s="211">
        <v>40.32</v>
      </c>
      <c r="I205" s="212"/>
      <c r="J205" s="213">
        <f>ROUND(I205*H205,2)</f>
        <v>0</v>
      </c>
      <c r="K205" s="209" t="s">
        <v>19</v>
      </c>
      <c r="L205" s="46"/>
      <c r="M205" s="214" t="s">
        <v>19</v>
      </c>
      <c r="N205" s="215" t="s">
        <v>43</v>
      </c>
      <c r="O205" s="86"/>
      <c r="P205" s="216">
        <f>O205*H205</f>
        <v>0</v>
      </c>
      <c r="Q205" s="216">
        <v>0</v>
      </c>
      <c r="R205" s="216">
        <f>Q205*H205</f>
        <v>0</v>
      </c>
      <c r="S205" s="216">
        <v>0</v>
      </c>
      <c r="T205" s="217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8" t="s">
        <v>159</v>
      </c>
      <c r="AT205" s="218" t="s">
        <v>154</v>
      </c>
      <c r="AU205" s="218" t="s">
        <v>83</v>
      </c>
      <c r="AY205" s="19" t="s">
        <v>152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9" t="s">
        <v>80</v>
      </c>
      <c r="BK205" s="219">
        <f>ROUND(I205*H205,2)</f>
        <v>0</v>
      </c>
      <c r="BL205" s="19" t="s">
        <v>159</v>
      </c>
      <c r="BM205" s="218" t="s">
        <v>351</v>
      </c>
    </row>
    <row r="206" spans="1:51" s="13" customFormat="1" ht="12">
      <c r="A206" s="13"/>
      <c r="B206" s="225"/>
      <c r="C206" s="226"/>
      <c r="D206" s="227" t="s">
        <v>163</v>
      </c>
      <c r="E206" s="228" t="s">
        <v>19</v>
      </c>
      <c r="F206" s="229" t="s">
        <v>352</v>
      </c>
      <c r="G206" s="226"/>
      <c r="H206" s="230">
        <v>40.32</v>
      </c>
      <c r="I206" s="231"/>
      <c r="J206" s="226"/>
      <c r="K206" s="226"/>
      <c r="L206" s="232"/>
      <c r="M206" s="233"/>
      <c r="N206" s="234"/>
      <c r="O206" s="234"/>
      <c r="P206" s="234"/>
      <c r="Q206" s="234"/>
      <c r="R206" s="234"/>
      <c r="S206" s="234"/>
      <c r="T206" s="23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6" t="s">
        <v>163</v>
      </c>
      <c r="AU206" s="236" t="s">
        <v>83</v>
      </c>
      <c r="AV206" s="13" t="s">
        <v>83</v>
      </c>
      <c r="AW206" s="13" t="s">
        <v>33</v>
      </c>
      <c r="AX206" s="13" t="s">
        <v>72</v>
      </c>
      <c r="AY206" s="236" t="s">
        <v>152</v>
      </c>
    </row>
    <row r="207" spans="1:51" s="14" customFormat="1" ht="12">
      <c r="A207" s="14"/>
      <c r="B207" s="237"/>
      <c r="C207" s="238"/>
      <c r="D207" s="227" t="s">
        <v>163</v>
      </c>
      <c r="E207" s="239" t="s">
        <v>109</v>
      </c>
      <c r="F207" s="240" t="s">
        <v>170</v>
      </c>
      <c r="G207" s="238"/>
      <c r="H207" s="241">
        <v>40.32</v>
      </c>
      <c r="I207" s="242"/>
      <c r="J207" s="238"/>
      <c r="K207" s="238"/>
      <c r="L207" s="243"/>
      <c r="M207" s="244"/>
      <c r="N207" s="245"/>
      <c r="O207" s="245"/>
      <c r="P207" s="245"/>
      <c r="Q207" s="245"/>
      <c r="R207" s="245"/>
      <c r="S207" s="245"/>
      <c r="T207" s="246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7" t="s">
        <v>163</v>
      </c>
      <c r="AU207" s="247" t="s">
        <v>83</v>
      </c>
      <c r="AV207" s="14" t="s">
        <v>159</v>
      </c>
      <c r="AW207" s="14" t="s">
        <v>33</v>
      </c>
      <c r="AX207" s="14" t="s">
        <v>80</v>
      </c>
      <c r="AY207" s="247" t="s">
        <v>152</v>
      </c>
    </row>
    <row r="208" spans="1:65" s="2" customFormat="1" ht="16.5" customHeight="1">
      <c r="A208" s="40"/>
      <c r="B208" s="41"/>
      <c r="C208" s="207" t="s">
        <v>353</v>
      </c>
      <c r="D208" s="207" t="s">
        <v>154</v>
      </c>
      <c r="E208" s="208" t="s">
        <v>354</v>
      </c>
      <c r="F208" s="209" t="s">
        <v>355</v>
      </c>
      <c r="G208" s="210" t="s">
        <v>174</v>
      </c>
      <c r="H208" s="211">
        <v>11</v>
      </c>
      <c r="I208" s="212"/>
      <c r="J208" s="213">
        <f>ROUND(I208*H208,2)</f>
        <v>0</v>
      </c>
      <c r="K208" s="209" t="s">
        <v>158</v>
      </c>
      <c r="L208" s="46"/>
      <c r="M208" s="214" t="s">
        <v>19</v>
      </c>
      <c r="N208" s="215" t="s">
        <v>43</v>
      </c>
      <c r="O208" s="86"/>
      <c r="P208" s="216">
        <f>O208*H208</f>
        <v>0</v>
      </c>
      <c r="Q208" s="216">
        <v>0.0066</v>
      </c>
      <c r="R208" s="216">
        <f>Q208*H208</f>
        <v>0.0726</v>
      </c>
      <c r="S208" s="216">
        <v>0</v>
      </c>
      <c r="T208" s="217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8" t="s">
        <v>159</v>
      </c>
      <c r="AT208" s="218" t="s">
        <v>154</v>
      </c>
      <c r="AU208" s="218" t="s">
        <v>83</v>
      </c>
      <c r="AY208" s="19" t="s">
        <v>152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9" t="s">
        <v>80</v>
      </c>
      <c r="BK208" s="219">
        <f>ROUND(I208*H208,2)</f>
        <v>0</v>
      </c>
      <c r="BL208" s="19" t="s">
        <v>159</v>
      </c>
      <c r="BM208" s="218" t="s">
        <v>356</v>
      </c>
    </row>
    <row r="209" spans="1:47" s="2" customFormat="1" ht="12">
      <c r="A209" s="40"/>
      <c r="B209" s="41"/>
      <c r="C209" s="42"/>
      <c r="D209" s="220" t="s">
        <v>161</v>
      </c>
      <c r="E209" s="42"/>
      <c r="F209" s="221" t="s">
        <v>357</v>
      </c>
      <c r="G209" s="42"/>
      <c r="H209" s="42"/>
      <c r="I209" s="222"/>
      <c r="J209" s="42"/>
      <c r="K209" s="42"/>
      <c r="L209" s="46"/>
      <c r="M209" s="223"/>
      <c r="N209" s="224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161</v>
      </c>
      <c r="AU209" s="19" t="s">
        <v>83</v>
      </c>
    </row>
    <row r="210" spans="1:51" s="13" customFormat="1" ht="12">
      <c r="A210" s="13"/>
      <c r="B210" s="225"/>
      <c r="C210" s="226"/>
      <c r="D210" s="227" t="s">
        <v>163</v>
      </c>
      <c r="E210" s="228" t="s">
        <v>19</v>
      </c>
      <c r="F210" s="229" t="s">
        <v>358</v>
      </c>
      <c r="G210" s="226"/>
      <c r="H210" s="230">
        <v>11</v>
      </c>
      <c r="I210" s="231"/>
      <c r="J210" s="226"/>
      <c r="K210" s="226"/>
      <c r="L210" s="232"/>
      <c r="M210" s="233"/>
      <c r="N210" s="234"/>
      <c r="O210" s="234"/>
      <c r="P210" s="234"/>
      <c r="Q210" s="234"/>
      <c r="R210" s="234"/>
      <c r="S210" s="234"/>
      <c r="T210" s="23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6" t="s">
        <v>163</v>
      </c>
      <c r="AU210" s="236" t="s">
        <v>83</v>
      </c>
      <c r="AV210" s="13" t="s">
        <v>83</v>
      </c>
      <c r="AW210" s="13" t="s">
        <v>33</v>
      </c>
      <c r="AX210" s="13" t="s">
        <v>80</v>
      </c>
      <c r="AY210" s="236" t="s">
        <v>152</v>
      </c>
    </row>
    <row r="211" spans="1:65" s="2" customFormat="1" ht="16.5" customHeight="1">
      <c r="A211" s="40"/>
      <c r="B211" s="41"/>
      <c r="C211" s="270" t="s">
        <v>359</v>
      </c>
      <c r="D211" s="270" t="s">
        <v>322</v>
      </c>
      <c r="E211" s="271" t="s">
        <v>360</v>
      </c>
      <c r="F211" s="272" t="s">
        <v>361</v>
      </c>
      <c r="G211" s="273" t="s">
        <v>174</v>
      </c>
      <c r="H211" s="274">
        <v>4</v>
      </c>
      <c r="I211" s="275"/>
      <c r="J211" s="276">
        <f>ROUND(I211*H211,2)</f>
        <v>0</v>
      </c>
      <c r="K211" s="272" t="s">
        <v>158</v>
      </c>
      <c r="L211" s="277"/>
      <c r="M211" s="278" t="s">
        <v>19</v>
      </c>
      <c r="N211" s="279" t="s">
        <v>43</v>
      </c>
      <c r="O211" s="86"/>
      <c r="P211" s="216">
        <f>O211*H211</f>
        <v>0</v>
      </c>
      <c r="Q211" s="216">
        <v>0.04</v>
      </c>
      <c r="R211" s="216">
        <f>Q211*H211</f>
        <v>0.16</v>
      </c>
      <c r="S211" s="216">
        <v>0</v>
      </c>
      <c r="T211" s="217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8" t="s">
        <v>203</v>
      </c>
      <c r="AT211" s="218" t="s">
        <v>322</v>
      </c>
      <c r="AU211" s="218" t="s">
        <v>83</v>
      </c>
      <c r="AY211" s="19" t="s">
        <v>152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9" t="s">
        <v>80</v>
      </c>
      <c r="BK211" s="219">
        <f>ROUND(I211*H211,2)</f>
        <v>0</v>
      </c>
      <c r="BL211" s="19" t="s">
        <v>159</v>
      </c>
      <c r="BM211" s="218" t="s">
        <v>362</v>
      </c>
    </row>
    <row r="212" spans="1:47" s="2" customFormat="1" ht="12">
      <c r="A212" s="40"/>
      <c r="B212" s="41"/>
      <c r="C212" s="42"/>
      <c r="D212" s="220" t="s">
        <v>161</v>
      </c>
      <c r="E212" s="42"/>
      <c r="F212" s="221" t="s">
        <v>363</v>
      </c>
      <c r="G212" s="42"/>
      <c r="H212" s="42"/>
      <c r="I212" s="222"/>
      <c r="J212" s="42"/>
      <c r="K212" s="42"/>
      <c r="L212" s="46"/>
      <c r="M212" s="223"/>
      <c r="N212" s="224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161</v>
      </c>
      <c r="AU212" s="19" t="s">
        <v>83</v>
      </c>
    </row>
    <row r="213" spans="1:65" s="2" customFormat="1" ht="16.5" customHeight="1">
      <c r="A213" s="40"/>
      <c r="B213" s="41"/>
      <c r="C213" s="270" t="s">
        <v>364</v>
      </c>
      <c r="D213" s="270" t="s">
        <v>322</v>
      </c>
      <c r="E213" s="271" t="s">
        <v>365</v>
      </c>
      <c r="F213" s="272" t="s">
        <v>366</v>
      </c>
      <c r="G213" s="273" t="s">
        <v>174</v>
      </c>
      <c r="H213" s="274">
        <v>6</v>
      </c>
      <c r="I213" s="275"/>
      <c r="J213" s="276">
        <f>ROUND(I213*H213,2)</f>
        <v>0</v>
      </c>
      <c r="K213" s="272" t="s">
        <v>158</v>
      </c>
      <c r="L213" s="277"/>
      <c r="M213" s="278" t="s">
        <v>19</v>
      </c>
      <c r="N213" s="279" t="s">
        <v>43</v>
      </c>
      <c r="O213" s="86"/>
      <c r="P213" s="216">
        <f>O213*H213</f>
        <v>0</v>
      </c>
      <c r="Q213" s="216">
        <v>0.051</v>
      </c>
      <c r="R213" s="216">
        <f>Q213*H213</f>
        <v>0.306</v>
      </c>
      <c r="S213" s="216">
        <v>0</v>
      </c>
      <c r="T213" s="217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8" t="s">
        <v>203</v>
      </c>
      <c r="AT213" s="218" t="s">
        <v>322</v>
      </c>
      <c r="AU213" s="218" t="s">
        <v>83</v>
      </c>
      <c r="AY213" s="19" t="s">
        <v>152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9" t="s">
        <v>80</v>
      </c>
      <c r="BK213" s="219">
        <f>ROUND(I213*H213,2)</f>
        <v>0</v>
      </c>
      <c r="BL213" s="19" t="s">
        <v>159</v>
      </c>
      <c r="BM213" s="218" t="s">
        <v>367</v>
      </c>
    </row>
    <row r="214" spans="1:47" s="2" customFormat="1" ht="12">
      <c r="A214" s="40"/>
      <c r="B214" s="41"/>
      <c r="C214" s="42"/>
      <c r="D214" s="220" t="s">
        <v>161</v>
      </c>
      <c r="E214" s="42"/>
      <c r="F214" s="221" t="s">
        <v>368</v>
      </c>
      <c r="G214" s="42"/>
      <c r="H214" s="42"/>
      <c r="I214" s="222"/>
      <c r="J214" s="42"/>
      <c r="K214" s="42"/>
      <c r="L214" s="46"/>
      <c r="M214" s="223"/>
      <c r="N214" s="224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161</v>
      </c>
      <c r="AU214" s="19" t="s">
        <v>83</v>
      </c>
    </row>
    <row r="215" spans="1:65" s="2" customFormat="1" ht="16.5" customHeight="1">
      <c r="A215" s="40"/>
      <c r="B215" s="41"/>
      <c r="C215" s="270" t="s">
        <v>369</v>
      </c>
      <c r="D215" s="270" t="s">
        <v>322</v>
      </c>
      <c r="E215" s="271" t="s">
        <v>370</v>
      </c>
      <c r="F215" s="272" t="s">
        <v>371</v>
      </c>
      <c r="G215" s="273" t="s">
        <v>174</v>
      </c>
      <c r="H215" s="274">
        <v>1</v>
      </c>
      <c r="I215" s="275"/>
      <c r="J215" s="276">
        <f>ROUND(I215*H215,2)</f>
        <v>0</v>
      </c>
      <c r="K215" s="272" t="s">
        <v>158</v>
      </c>
      <c r="L215" s="277"/>
      <c r="M215" s="278" t="s">
        <v>19</v>
      </c>
      <c r="N215" s="279" t="s">
        <v>43</v>
      </c>
      <c r="O215" s="86"/>
      <c r="P215" s="216">
        <f>O215*H215</f>
        <v>0</v>
      </c>
      <c r="Q215" s="216">
        <v>0.068</v>
      </c>
      <c r="R215" s="216">
        <f>Q215*H215</f>
        <v>0.068</v>
      </c>
      <c r="S215" s="216">
        <v>0</v>
      </c>
      <c r="T215" s="217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8" t="s">
        <v>203</v>
      </c>
      <c r="AT215" s="218" t="s">
        <v>322</v>
      </c>
      <c r="AU215" s="218" t="s">
        <v>83</v>
      </c>
      <c r="AY215" s="19" t="s">
        <v>152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9" t="s">
        <v>80</v>
      </c>
      <c r="BK215" s="219">
        <f>ROUND(I215*H215,2)</f>
        <v>0</v>
      </c>
      <c r="BL215" s="19" t="s">
        <v>159</v>
      </c>
      <c r="BM215" s="218" t="s">
        <v>372</v>
      </c>
    </row>
    <row r="216" spans="1:47" s="2" customFormat="1" ht="12">
      <c r="A216" s="40"/>
      <c r="B216" s="41"/>
      <c r="C216" s="42"/>
      <c r="D216" s="220" t="s">
        <v>161</v>
      </c>
      <c r="E216" s="42"/>
      <c r="F216" s="221" t="s">
        <v>373</v>
      </c>
      <c r="G216" s="42"/>
      <c r="H216" s="42"/>
      <c r="I216" s="222"/>
      <c r="J216" s="42"/>
      <c r="K216" s="42"/>
      <c r="L216" s="46"/>
      <c r="M216" s="223"/>
      <c r="N216" s="224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161</v>
      </c>
      <c r="AU216" s="19" t="s">
        <v>83</v>
      </c>
    </row>
    <row r="217" spans="1:65" s="2" customFormat="1" ht="24.15" customHeight="1">
      <c r="A217" s="40"/>
      <c r="B217" s="41"/>
      <c r="C217" s="207" t="s">
        <v>374</v>
      </c>
      <c r="D217" s="207" t="s">
        <v>154</v>
      </c>
      <c r="E217" s="208" t="s">
        <v>375</v>
      </c>
      <c r="F217" s="209" t="s">
        <v>376</v>
      </c>
      <c r="G217" s="210" t="s">
        <v>111</v>
      </c>
      <c r="H217" s="211">
        <v>2.43</v>
      </c>
      <c r="I217" s="212"/>
      <c r="J217" s="213">
        <f>ROUND(I217*H217,2)</f>
        <v>0</v>
      </c>
      <c r="K217" s="209" t="s">
        <v>158</v>
      </c>
      <c r="L217" s="46"/>
      <c r="M217" s="214" t="s">
        <v>19</v>
      </c>
      <c r="N217" s="215" t="s">
        <v>43</v>
      </c>
      <c r="O217" s="86"/>
      <c r="P217" s="216">
        <f>O217*H217</f>
        <v>0</v>
      </c>
      <c r="Q217" s="216">
        <v>0</v>
      </c>
      <c r="R217" s="216">
        <f>Q217*H217</f>
        <v>0</v>
      </c>
      <c r="S217" s="216">
        <v>0</v>
      </c>
      <c r="T217" s="217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8" t="s">
        <v>159</v>
      </c>
      <c r="AT217" s="218" t="s">
        <v>154</v>
      </c>
      <c r="AU217" s="218" t="s">
        <v>83</v>
      </c>
      <c r="AY217" s="19" t="s">
        <v>152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19" t="s">
        <v>80</v>
      </c>
      <c r="BK217" s="219">
        <f>ROUND(I217*H217,2)</f>
        <v>0</v>
      </c>
      <c r="BL217" s="19" t="s">
        <v>159</v>
      </c>
      <c r="BM217" s="218" t="s">
        <v>377</v>
      </c>
    </row>
    <row r="218" spans="1:47" s="2" customFormat="1" ht="12">
      <c r="A218" s="40"/>
      <c r="B218" s="41"/>
      <c r="C218" s="42"/>
      <c r="D218" s="220" t="s">
        <v>161</v>
      </c>
      <c r="E218" s="42"/>
      <c r="F218" s="221" t="s">
        <v>378</v>
      </c>
      <c r="G218" s="42"/>
      <c r="H218" s="42"/>
      <c r="I218" s="222"/>
      <c r="J218" s="42"/>
      <c r="K218" s="42"/>
      <c r="L218" s="46"/>
      <c r="M218" s="223"/>
      <c r="N218" s="224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161</v>
      </c>
      <c r="AU218" s="19" t="s">
        <v>83</v>
      </c>
    </row>
    <row r="219" spans="1:51" s="13" customFormat="1" ht="12">
      <c r="A219" s="13"/>
      <c r="B219" s="225"/>
      <c r="C219" s="226"/>
      <c r="D219" s="227" t="s">
        <v>163</v>
      </c>
      <c r="E219" s="228" t="s">
        <v>19</v>
      </c>
      <c r="F219" s="229" t="s">
        <v>379</v>
      </c>
      <c r="G219" s="226"/>
      <c r="H219" s="230">
        <v>2.43</v>
      </c>
      <c r="I219" s="231"/>
      <c r="J219" s="226"/>
      <c r="K219" s="226"/>
      <c r="L219" s="232"/>
      <c r="M219" s="233"/>
      <c r="N219" s="234"/>
      <c r="O219" s="234"/>
      <c r="P219" s="234"/>
      <c r="Q219" s="234"/>
      <c r="R219" s="234"/>
      <c r="S219" s="234"/>
      <c r="T219" s="23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6" t="s">
        <v>163</v>
      </c>
      <c r="AU219" s="236" t="s">
        <v>83</v>
      </c>
      <c r="AV219" s="13" t="s">
        <v>83</v>
      </c>
      <c r="AW219" s="13" t="s">
        <v>33</v>
      </c>
      <c r="AX219" s="13" t="s">
        <v>72</v>
      </c>
      <c r="AY219" s="236" t="s">
        <v>152</v>
      </c>
    </row>
    <row r="220" spans="1:51" s="14" customFormat="1" ht="12">
      <c r="A220" s="14"/>
      <c r="B220" s="237"/>
      <c r="C220" s="238"/>
      <c r="D220" s="227" t="s">
        <v>163</v>
      </c>
      <c r="E220" s="239" t="s">
        <v>19</v>
      </c>
      <c r="F220" s="240" t="s">
        <v>170</v>
      </c>
      <c r="G220" s="238"/>
      <c r="H220" s="241">
        <v>2.43</v>
      </c>
      <c r="I220" s="242"/>
      <c r="J220" s="238"/>
      <c r="K220" s="238"/>
      <c r="L220" s="243"/>
      <c r="M220" s="244"/>
      <c r="N220" s="245"/>
      <c r="O220" s="245"/>
      <c r="P220" s="245"/>
      <c r="Q220" s="245"/>
      <c r="R220" s="245"/>
      <c r="S220" s="245"/>
      <c r="T220" s="246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7" t="s">
        <v>163</v>
      </c>
      <c r="AU220" s="247" t="s">
        <v>83</v>
      </c>
      <c r="AV220" s="14" t="s">
        <v>159</v>
      </c>
      <c r="AW220" s="14" t="s">
        <v>33</v>
      </c>
      <c r="AX220" s="14" t="s">
        <v>80</v>
      </c>
      <c r="AY220" s="247" t="s">
        <v>152</v>
      </c>
    </row>
    <row r="221" spans="1:65" s="2" customFormat="1" ht="24.15" customHeight="1">
      <c r="A221" s="40"/>
      <c r="B221" s="41"/>
      <c r="C221" s="207" t="s">
        <v>380</v>
      </c>
      <c r="D221" s="207" t="s">
        <v>154</v>
      </c>
      <c r="E221" s="208" t="s">
        <v>381</v>
      </c>
      <c r="F221" s="209" t="s">
        <v>382</v>
      </c>
      <c r="G221" s="210" t="s">
        <v>257</v>
      </c>
      <c r="H221" s="211">
        <v>5.4</v>
      </c>
      <c r="I221" s="212"/>
      <c r="J221" s="213">
        <f>ROUND(I221*H221,2)</f>
        <v>0</v>
      </c>
      <c r="K221" s="209" t="s">
        <v>158</v>
      </c>
      <c r="L221" s="46"/>
      <c r="M221" s="214" t="s">
        <v>19</v>
      </c>
      <c r="N221" s="215" t="s">
        <v>43</v>
      </c>
      <c r="O221" s="86"/>
      <c r="P221" s="216">
        <f>O221*H221</f>
        <v>0</v>
      </c>
      <c r="Q221" s="216">
        <v>0.00632</v>
      </c>
      <c r="R221" s="216">
        <f>Q221*H221</f>
        <v>0.034128000000000006</v>
      </c>
      <c r="S221" s="216">
        <v>0</v>
      </c>
      <c r="T221" s="217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8" t="s">
        <v>159</v>
      </c>
      <c r="AT221" s="218" t="s">
        <v>154</v>
      </c>
      <c r="AU221" s="218" t="s">
        <v>83</v>
      </c>
      <c r="AY221" s="19" t="s">
        <v>152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9" t="s">
        <v>80</v>
      </c>
      <c r="BK221" s="219">
        <f>ROUND(I221*H221,2)</f>
        <v>0</v>
      </c>
      <c r="BL221" s="19" t="s">
        <v>159</v>
      </c>
      <c r="BM221" s="218" t="s">
        <v>383</v>
      </c>
    </row>
    <row r="222" spans="1:47" s="2" customFormat="1" ht="12">
      <c r="A222" s="40"/>
      <c r="B222" s="41"/>
      <c r="C222" s="42"/>
      <c r="D222" s="220" t="s">
        <v>161</v>
      </c>
      <c r="E222" s="42"/>
      <c r="F222" s="221" t="s">
        <v>384</v>
      </c>
      <c r="G222" s="42"/>
      <c r="H222" s="42"/>
      <c r="I222" s="222"/>
      <c r="J222" s="42"/>
      <c r="K222" s="42"/>
      <c r="L222" s="46"/>
      <c r="M222" s="223"/>
      <c r="N222" s="224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161</v>
      </c>
      <c r="AU222" s="19" t="s">
        <v>83</v>
      </c>
    </row>
    <row r="223" spans="1:51" s="13" customFormat="1" ht="12">
      <c r="A223" s="13"/>
      <c r="B223" s="225"/>
      <c r="C223" s="226"/>
      <c r="D223" s="227" t="s">
        <v>163</v>
      </c>
      <c r="E223" s="228" t="s">
        <v>19</v>
      </c>
      <c r="F223" s="229" t="s">
        <v>385</v>
      </c>
      <c r="G223" s="226"/>
      <c r="H223" s="230">
        <v>5.4</v>
      </c>
      <c r="I223" s="231"/>
      <c r="J223" s="226"/>
      <c r="K223" s="226"/>
      <c r="L223" s="232"/>
      <c r="M223" s="233"/>
      <c r="N223" s="234"/>
      <c r="O223" s="234"/>
      <c r="P223" s="234"/>
      <c r="Q223" s="234"/>
      <c r="R223" s="234"/>
      <c r="S223" s="234"/>
      <c r="T223" s="23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6" t="s">
        <v>163</v>
      </c>
      <c r="AU223" s="236" t="s">
        <v>83</v>
      </c>
      <c r="AV223" s="13" t="s">
        <v>83</v>
      </c>
      <c r="AW223" s="13" t="s">
        <v>33</v>
      </c>
      <c r="AX223" s="13" t="s">
        <v>72</v>
      </c>
      <c r="AY223" s="236" t="s">
        <v>152</v>
      </c>
    </row>
    <row r="224" spans="1:51" s="14" customFormat="1" ht="12">
      <c r="A224" s="14"/>
      <c r="B224" s="237"/>
      <c r="C224" s="238"/>
      <c r="D224" s="227" t="s">
        <v>163</v>
      </c>
      <c r="E224" s="239" t="s">
        <v>19</v>
      </c>
      <c r="F224" s="240" t="s">
        <v>170</v>
      </c>
      <c r="G224" s="238"/>
      <c r="H224" s="241">
        <v>5.4</v>
      </c>
      <c r="I224" s="242"/>
      <c r="J224" s="238"/>
      <c r="K224" s="238"/>
      <c r="L224" s="243"/>
      <c r="M224" s="244"/>
      <c r="N224" s="245"/>
      <c r="O224" s="245"/>
      <c r="P224" s="245"/>
      <c r="Q224" s="245"/>
      <c r="R224" s="245"/>
      <c r="S224" s="245"/>
      <c r="T224" s="246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7" t="s">
        <v>163</v>
      </c>
      <c r="AU224" s="247" t="s">
        <v>83</v>
      </c>
      <c r="AV224" s="14" t="s">
        <v>159</v>
      </c>
      <c r="AW224" s="14" t="s">
        <v>33</v>
      </c>
      <c r="AX224" s="14" t="s">
        <v>80</v>
      </c>
      <c r="AY224" s="247" t="s">
        <v>152</v>
      </c>
    </row>
    <row r="225" spans="1:63" s="12" customFormat="1" ht="22.8" customHeight="1">
      <c r="A225" s="12"/>
      <c r="B225" s="191"/>
      <c r="C225" s="192"/>
      <c r="D225" s="193" t="s">
        <v>71</v>
      </c>
      <c r="E225" s="205" t="s">
        <v>203</v>
      </c>
      <c r="F225" s="205" t="s">
        <v>386</v>
      </c>
      <c r="G225" s="192"/>
      <c r="H225" s="192"/>
      <c r="I225" s="195"/>
      <c r="J225" s="206">
        <f>BK225</f>
        <v>0</v>
      </c>
      <c r="K225" s="192"/>
      <c r="L225" s="197"/>
      <c r="M225" s="198"/>
      <c r="N225" s="199"/>
      <c r="O225" s="199"/>
      <c r="P225" s="200">
        <f>SUM(P226:P267)</f>
        <v>0</v>
      </c>
      <c r="Q225" s="199"/>
      <c r="R225" s="200">
        <f>SUM(R226:R267)</f>
        <v>29.220080000000003</v>
      </c>
      <c r="S225" s="199"/>
      <c r="T225" s="201">
        <f>SUM(T226:T267)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2" t="s">
        <v>80</v>
      </c>
      <c r="AT225" s="203" t="s">
        <v>71</v>
      </c>
      <c r="AU225" s="203" t="s">
        <v>80</v>
      </c>
      <c r="AY225" s="202" t="s">
        <v>152</v>
      </c>
      <c r="BK225" s="204">
        <f>SUM(BK226:BK267)</f>
        <v>0</v>
      </c>
    </row>
    <row r="226" spans="1:65" s="2" customFormat="1" ht="24.15" customHeight="1">
      <c r="A226" s="40"/>
      <c r="B226" s="41"/>
      <c r="C226" s="207" t="s">
        <v>387</v>
      </c>
      <c r="D226" s="207" t="s">
        <v>154</v>
      </c>
      <c r="E226" s="208" t="s">
        <v>388</v>
      </c>
      <c r="F226" s="209" t="s">
        <v>389</v>
      </c>
      <c r="G226" s="210" t="s">
        <v>157</v>
      </c>
      <c r="H226" s="211">
        <v>160</v>
      </c>
      <c r="I226" s="212"/>
      <c r="J226" s="213">
        <f>ROUND(I226*H226,2)</f>
        <v>0</v>
      </c>
      <c r="K226" s="209" t="s">
        <v>158</v>
      </c>
      <c r="L226" s="46"/>
      <c r="M226" s="214" t="s">
        <v>19</v>
      </c>
      <c r="N226" s="215" t="s">
        <v>43</v>
      </c>
      <c r="O226" s="86"/>
      <c r="P226" s="216">
        <f>O226*H226</f>
        <v>0</v>
      </c>
      <c r="Q226" s="216">
        <v>8E-05</v>
      </c>
      <c r="R226" s="216">
        <f>Q226*H226</f>
        <v>0.0128</v>
      </c>
      <c r="S226" s="216">
        <v>0</v>
      </c>
      <c r="T226" s="217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8" t="s">
        <v>159</v>
      </c>
      <c r="AT226" s="218" t="s">
        <v>154</v>
      </c>
      <c r="AU226" s="218" t="s">
        <v>83</v>
      </c>
      <c r="AY226" s="19" t="s">
        <v>152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9" t="s">
        <v>80</v>
      </c>
      <c r="BK226" s="219">
        <f>ROUND(I226*H226,2)</f>
        <v>0</v>
      </c>
      <c r="BL226" s="19" t="s">
        <v>159</v>
      </c>
      <c r="BM226" s="218" t="s">
        <v>390</v>
      </c>
    </row>
    <row r="227" spans="1:47" s="2" customFormat="1" ht="12">
      <c r="A227" s="40"/>
      <c r="B227" s="41"/>
      <c r="C227" s="42"/>
      <c r="D227" s="220" t="s">
        <v>161</v>
      </c>
      <c r="E227" s="42"/>
      <c r="F227" s="221" t="s">
        <v>391</v>
      </c>
      <c r="G227" s="42"/>
      <c r="H227" s="42"/>
      <c r="I227" s="222"/>
      <c r="J227" s="42"/>
      <c r="K227" s="42"/>
      <c r="L227" s="46"/>
      <c r="M227" s="223"/>
      <c r="N227" s="224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161</v>
      </c>
      <c r="AU227" s="19" t="s">
        <v>83</v>
      </c>
    </row>
    <row r="228" spans="1:65" s="2" customFormat="1" ht="16.5" customHeight="1">
      <c r="A228" s="40"/>
      <c r="B228" s="41"/>
      <c r="C228" s="270" t="s">
        <v>392</v>
      </c>
      <c r="D228" s="270" t="s">
        <v>322</v>
      </c>
      <c r="E228" s="271" t="s">
        <v>393</v>
      </c>
      <c r="F228" s="272" t="s">
        <v>394</v>
      </c>
      <c r="G228" s="273" t="s">
        <v>157</v>
      </c>
      <c r="H228" s="274">
        <v>162.4</v>
      </c>
      <c r="I228" s="275"/>
      <c r="J228" s="276">
        <f>ROUND(I228*H228,2)</f>
        <v>0</v>
      </c>
      <c r="K228" s="272" t="s">
        <v>158</v>
      </c>
      <c r="L228" s="277"/>
      <c r="M228" s="278" t="s">
        <v>19</v>
      </c>
      <c r="N228" s="279" t="s">
        <v>43</v>
      </c>
      <c r="O228" s="86"/>
      <c r="P228" s="216">
        <f>O228*H228</f>
        <v>0</v>
      </c>
      <c r="Q228" s="216">
        <v>0.072</v>
      </c>
      <c r="R228" s="216">
        <f>Q228*H228</f>
        <v>11.6928</v>
      </c>
      <c r="S228" s="216">
        <v>0</v>
      </c>
      <c r="T228" s="217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8" t="s">
        <v>203</v>
      </c>
      <c r="AT228" s="218" t="s">
        <v>322</v>
      </c>
      <c r="AU228" s="218" t="s">
        <v>83</v>
      </c>
      <c r="AY228" s="19" t="s">
        <v>152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9" t="s">
        <v>80</v>
      </c>
      <c r="BK228" s="219">
        <f>ROUND(I228*H228,2)</f>
        <v>0</v>
      </c>
      <c r="BL228" s="19" t="s">
        <v>159</v>
      </c>
      <c r="BM228" s="218" t="s">
        <v>395</v>
      </c>
    </row>
    <row r="229" spans="1:47" s="2" customFormat="1" ht="12">
      <c r="A229" s="40"/>
      <c r="B229" s="41"/>
      <c r="C229" s="42"/>
      <c r="D229" s="220" t="s">
        <v>161</v>
      </c>
      <c r="E229" s="42"/>
      <c r="F229" s="221" t="s">
        <v>396</v>
      </c>
      <c r="G229" s="42"/>
      <c r="H229" s="42"/>
      <c r="I229" s="222"/>
      <c r="J229" s="42"/>
      <c r="K229" s="42"/>
      <c r="L229" s="46"/>
      <c r="M229" s="223"/>
      <c r="N229" s="224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161</v>
      </c>
      <c r="AU229" s="19" t="s">
        <v>83</v>
      </c>
    </row>
    <row r="230" spans="1:51" s="13" customFormat="1" ht="12">
      <c r="A230" s="13"/>
      <c r="B230" s="225"/>
      <c r="C230" s="226"/>
      <c r="D230" s="227" t="s">
        <v>163</v>
      </c>
      <c r="E230" s="226"/>
      <c r="F230" s="229" t="s">
        <v>397</v>
      </c>
      <c r="G230" s="226"/>
      <c r="H230" s="230">
        <v>162.4</v>
      </c>
      <c r="I230" s="231"/>
      <c r="J230" s="226"/>
      <c r="K230" s="226"/>
      <c r="L230" s="232"/>
      <c r="M230" s="233"/>
      <c r="N230" s="234"/>
      <c r="O230" s="234"/>
      <c r="P230" s="234"/>
      <c r="Q230" s="234"/>
      <c r="R230" s="234"/>
      <c r="S230" s="234"/>
      <c r="T230" s="23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6" t="s">
        <v>163</v>
      </c>
      <c r="AU230" s="236" t="s">
        <v>83</v>
      </c>
      <c r="AV230" s="13" t="s">
        <v>83</v>
      </c>
      <c r="AW230" s="13" t="s">
        <v>4</v>
      </c>
      <c r="AX230" s="13" t="s">
        <v>80</v>
      </c>
      <c r="AY230" s="236" t="s">
        <v>152</v>
      </c>
    </row>
    <row r="231" spans="1:65" s="2" customFormat="1" ht="24.15" customHeight="1">
      <c r="A231" s="40"/>
      <c r="B231" s="41"/>
      <c r="C231" s="207" t="s">
        <v>398</v>
      </c>
      <c r="D231" s="207" t="s">
        <v>154</v>
      </c>
      <c r="E231" s="208" t="s">
        <v>399</v>
      </c>
      <c r="F231" s="209" t="s">
        <v>400</v>
      </c>
      <c r="G231" s="210" t="s">
        <v>174</v>
      </c>
      <c r="H231" s="211">
        <v>10</v>
      </c>
      <c r="I231" s="212"/>
      <c r="J231" s="213">
        <f>ROUND(I231*H231,2)</f>
        <v>0</v>
      </c>
      <c r="K231" s="209" t="s">
        <v>158</v>
      </c>
      <c r="L231" s="46"/>
      <c r="M231" s="214" t="s">
        <v>19</v>
      </c>
      <c r="N231" s="215" t="s">
        <v>43</v>
      </c>
      <c r="O231" s="86"/>
      <c r="P231" s="216">
        <f>O231*H231</f>
        <v>0</v>
      </c>
      <c r="Q231" s="216">
        <v>9E-05</v>
      </c>
      <c r="R231" s="216">
        <f>Q231*H231</f>
        <v>0.0009000000000000001</v>
      </c>
      <c r="S231" s="216">
        <v>0</v>
      </c>
      <c r="T231" s="217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8" t="s">
        <v>159</v>
      </c>
      <c r="AT231" s="218" t="s">
        <v>154</v>
      </c>
      <c r="AU231" s="218" t="s">
        <v>83</v>
      </c>
      <c r="AY231" s="19" t="s">
        <v>152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19" t="s">
        <v>80</v>
      </c>
      <c r="BK231" s="219">
        <f>ROUND(I231*H231,2)</f>
        <v>0</v>
      </c>
      <c r="BL231" s="19" t="s">
        <v>159</v>
      </c>
      <c r="BM231" s="218" t="s">
        <v>401</v>
      </c>
    </row>
    <row r="232" spans="1:47" s="2" customFormat="1" ht="12">
      <c r="A232" s="40"/>
      <c r="B232" s="41"/>
      <c r="C232" s="42"/>
      <c r="D232" s="220" t="s">
        <v>161</v>
      </c>
      <c r="E232" s="42"/>
      <c r="F232" s="221" t="s">
        <v>402</v>
      </c>
      <c r="G232" s="42"/>
      <c r="H232" s="42"/>
      <c r="I232" s="222"/>
      <c r="J232" s="42"/>
      <c r="K232" s="42"/>
      <c r="L232" s="46"/>
      <c r="M232" s="223"/>
      <c r="N232" s="224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161</v>
      </c>
      <c r="AU232" s="19" t="s">
        <v>83</v>
      </c>
    </row>
    <row r="233" spans="1:51" s="13" customFormat="1" ht="12">
      <c r="A233" s="13"/>
      <c r="B233" s="225"/>
      <c r="C233" s="226"/>
      <c r="D233" s="227" t="s">
        <v>163</v>
      </c>
      <c r="E233" s="228" t="s">
        <v>19</v>
      </c>
      <c r="F233" s="229" t="s">
        <v>403</v>
      </c>
      <c r="G233" s="226"/>
      <c r="H233" s="230">
        <v>10</v>
      </c>
      <c r="I233" s="231"/>
      <c r="J233" s="226"/>
      <c r="K233" s="226"/>
      <c r="L233" s="232"/>
      <c r="M233" s="233"/>
      <c r="N233" s="234"/>
      <c r="O233" s="234"/>
      <c r="P233" s="234"/>
      <c r="Q233" s="234"/>
      <c r="R233" s="234"/>
      <c r="S233" s="234"/>
      <c r="T233" s="23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6" t="s">
        <v>163</v>
      </c>
      <c r="AU233" s="236" t="s">
        <v>83</v>
      </c>
      <c r="AV233" s="13" t="s">
        <v>83</v>
      </c>
      <c r="AW233" s="13" t="s">
        <v>33</v>
      </c>
      <c r="AX233" s="13" t="s">
        <v>80</v>
      </c>
      <c r="AY233" s="236" t="s">
        <v>152</v>
      </c>
    </row>
    <row r="234" spans="1:65" s="2" customFormat="1" ht="16.5" customHeight="1">
      <c r="A234" s="40"/>
      <c r="B234" s="41"/>
      <c r="C234" s="270" t="s">
        <v>404</v>
      </c>
      <c r="D234" s="270" t="s">
        <v>322</v>
      </c>
      <c r="E234" s="271" t="s">
        <v>405</v>
      </c>
      <c r="F234" s="272" t="s">
        <v>406</v>
      </c>
      <c r="G234" s="273" t="s">
        <v>174</v>
      </c>
      <c r="H234" s="274">
        <v>5</v>
      </c>
      <c r="I234" s="275"/>
      <c r="J234" s="276">
        <f>ROUND(I234*H234,2)</f>
        <v>0</v>
      </c>
      <c r="K234" s="272" t="s">
        <v>158</v>
      </c>
      <c r="L234" s="277"/>
      <c r="M234" s="278" t="s">
        <v>19</v>
      </c>
      <c r="N234" s="279" t="s">
        <v>43</v>
      </c>
      <c r="O234" s="86"/>
      <c r="P234" s="216">
        <f>O234*H234</f>
        <v>0</v>
      </c>
      <c r="Q234" s="216">
        <v>0.056</v>
      </c>
      <c r="R234" s="216">
        <f>Q234*H234</f>
        <v>0.28</v>
      </c>
      <c r="S234" s="216">
        <v>0</v>
      </c>
      <c r="T234" s="217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8" t="s">
        <v>203</v>
      </c>
      <c r="AT234" s="218" t="s">
        <v>322</v>
      </c>
      <c r="AU234" s="218" t="s">
        <v>83</v>
      </c>
      <c r="AY234" s="19" t="s">
        <v>152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9" t="s">
        <v>80</v>
      </c>
      <c r="BK234" s="219">
        <f>ROUND(I234*H234,2)</f>
        <v>0</v>
      </c>
      <c r="BL234" s="19" t="s">
        <v>159</v>
      </c>
      <c r="BM234" s="218" t="s">
        <v>407</v>
      </c>
    </row>
    <row r="235" spans="1:47" s="2" customFormat="1" ht="12">
      <c r="A235" s="40"/>
      <c r="B235" s="41"/>
      <c r="C235" s="42"/>
      <c r="D235" s="220" t="s">
        <v>161</v>
      </c>
      <c r="E235" s="42"/>
      <c r="F235" s="221" t="s">
        <v>408</v>
      </c>
      <c r="G235" s="42"/>
      <c r="H235" s="42"/>
      <c r="I235" s="222"/>
      <c r="J235" s="42"/>
      <c r="K235" s="42"/>
      <c r="L235" s="46"/>
      <c r="M235" s="223"/>
      <c r="N235" s="224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161</v>
      </c>
      <c r="AU235" s="19" t="s">
        <v>83</v>
      </c>
    </row>
    <row r="236" spans="1:65" s="2" customFormat="1" ht="21.75" customHeight="1">
      <c r="A236" s="40"/>
      <c r="B236" s="41"/>
      <c r="C236" s="270" t="s">
        <v>409</v>
      </c>
      <c r="D236" s="270" t="s">
        <v>322</v>
      </c>
      <c r="E236" s="271" t="s">
        <v>410</v>
      </c>
      <c r="F236" s="272" t="s">
        <v>411</v>
      </c>
      <c r="G236" s="273" t="s">
        <v>174</v>
      </c>
      <c r="H236" s="274">
        <v>5</v>
      </c>
      <c r="I236" s="275"/>
      <c r="J236" s="276">
        <f>ROUND(I236*H236,2)</f>
        <v>0</v>
      </c>
      <c r="K236" s="272" t="s">
        <v>158</v>
      </c>
      <c r="L236" s="277"/>
      <c r="M236" s="278" t="s">
        <v>19</v>
      </c>
      <c r="N236" s="279" t="s">
        <v>43</v>
      </c>
      <c r="O236" s="86"/>
      <c r="P236" s="216">
        <f>O236*H236</f>
        <v>0</v>
      </c>
      <c r="Q236" s="216">
        <v>0.045</v>
      </c>
      <c r="R236" s="216">
        <f>Q236*H236</f>
        <v>0.22499999999999998</v>
      </c>
      <c r="S236" s="216">
        <v>0</v>
      </c>
      <c r="T236" s="217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8" t="s">
        <v>203</v>
      </c>
      <c r="AT236" s="218" t="s">
        <v>322</v>
      </c>
      <c r="AU236" s="218" t="s">
        <v>83</v>
      </c>
      <c r="AY236" s="19" t="s">
        <v>152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19" t="s">
        <v>80</v>
      </c>
      <c r="BK236" s="219">
        <f>ROUND(I236*H236,2)</f>
        <v>0</v>
      </c>
      <c r="BL236" s="19" t="s">
        <v>159</v>
      </c>
      <c r="BM236" s="218" t="s">
        <v>412</v>
      </c>
    </row>
    <row r="237" spans="1:47" s="2" customFormat="1" ht="12">
      <c r="A237" s="40"/>
      <c r="B237" s="41"/>
      <c r="C237" s="42"/>
      <c r="D237" s="220" t="s">
        <v>161</v>
      </c>
      <c r="E237" s="42"/>
      <c r="F237" s="221" t="s">
        <v>413</v>
      </c>
      <c r="G237" s="42"/>
      <c r="H237" s="42"/>
      <c r="I237" s="222"/>
      <c r="J237" s="42"/>
      <c r="K237" s="42"/>
      <c r="L237" s="46"/>
      <c r="M237" s="223"/>
      <c r="N237" s="224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161</v>
      </c>
      <c r="AU237" s="19" t="s">
        <v>83</v>
      </c>
    </row>
    <row r="238" spans="1:65" s="2" customFormat="1" ht="24.15" customHeight="1">
      <c r="A238" s="40"/>
      <c r="B238" s="41"/>
      <c r="C238" s="207" t="s">
        <v>414</v>
      </c>
      <c r="D238" s="207" t="s">
        <v>154</v>
      </c>
      <c r="E238" s="208" t="s">
        <v>415</v>
      </c>
      <c r="F238" s="209" t="s">
        <v>416</v>
      </c>
      <c r="G238" s="210" t="s">
        <v>174</v>
      </c>
      <c r="H238" s="211">
        <v>3</v>
      </c>
      <c r="I238" s="212"/>
      <c r="J238" s="213">
        <f>ROUND(I238*H238,2)</f>
        <v>0</v>
      </c>
      <c r="K238" s="209" t="s">
        <v>158</v>
      </c>
      <c r="L238" s="46"/>
      <c r="M238" s="214" t="s">
        <v>19</v>
      </c>
      <c r="N238" s="215" t="s">
        <v>43</v>
      </c>
      <c r="O238" s="86"/>
      <c r="P238" s="216">
        <f>O238*H238</f>
        <v>0</v>
      </c>
      <c r="Q238" s="216">
        <v>0.00016</v>
      </c>
      <c r="R238" s="216">
        <f>Q238*H238</f>
        <v>0.00048000000000000007</v>
      </c>
      <c r="S238" s="216">
        <v>0</v>
      </c>
      <c r="T238" s="217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8" t="s">
        <v>159</v>
      </c>
      <c r="AT238" s="218" t="s">
        <v>154</v>
      </c>
      <c r="AU238" s="218" t="s">
        <v>83</v>
      </c>
      <c r="AY238" s="19" t="s">
        <v>152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9" t="s">
        <v>80</v>
      </c>
      <c r="BK238" s="219">
        <f>ROUND(I238*H238,2)</f>
        <v>0</v>
      </c>
      <c r="BL238" s="19" t="s">
        <v>159</v>
      </c>
      <c r="BM238" s="218" t="s">
        <v>417</v>
      </c>
    </row>
    <row r="239" spans="1:47" s="2" customFormat="1" ht="12">
      <c r="A239" s="40"/>
      <c r="B239" s="41"/>
      <c r="C239" s="42"/>
      <c r="D239" s="220" t="s">
        <v>161</v>
      </c>
      <c r="E239" s="42"/>
      <c r="F239" s="221" t="s">
        <v>418</v>
      </c>
      <c r="G239" s="42"/>
      <c r="H239" s="42"/>
      <c r="I239" s="222"/>
      <c r="J239" s="42"/>
      <c r="K239" s="42"/>
      <c r="L239" s="46"/>
      <c r="M239" s="223"/>
      <c r="N239" s="224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161</v>
      </c>
      <c r="AU239" s="19" t="s">
        <v>83</v>
      </c>
    </row>
    <row r="240" spans="1:65" s="2" customFormat="1" ht="21.75" customHeight="1">
      <c r="A240" s="40"/>
      <c r="B240" s="41"/>
      <c r="C240" s="270" t="s">
        <v>419</v>
      </c>
      <c r="D240" s="270" t="s">
        <v>322</v>
      </c>
      <c r="E240" s="271" t="s">
        <v>420</v>
      </c>
      <c r="F240" s="272" t="s">
        <v>421</v>
      </c>
      <c r="G240" s="273" t="s">
        <v>174</v>
      </c>
      <c r="H240" s="274">
        <v>3</v>
      </c>
      <c r="I240" s="275"/>
      <c r="J240" s="276">
        <f>ROUND(I240*H240,2)</f>
        <v>0</v>
      </c>
      <c r="K240" s="272" t="s">
        <v>158</v>
      </c>
      <c r="L240" s="277"/>
      <c r="M240" s="278" t="s">
        <v>19</v>
      </c>
      <c r="N240" s="279" t="s">
        <v>43</v>
      </c>
      <c r="O240" s="86"/>
      <c r="P240" s="216">
        <f>O240*H240</f>
        <v>0</v>
      </c>
      <c r="Q240" s="216">
        <v>0.073</v>
      </c>
      <c r="R240" s="216">
        <f>Q240*H240</f>
        <v>0.21899999999999997</v>
      </c>
      <c r="S240" s="216">
        <v>0</v>
      </c>
      <c r="T240" s="217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8" t="s">
        <v>203</v>
      </c>
      <c r="AT240" s="218" t="s">
        <v>322</v>
      </c>
      <c r="AU240" s="218" t="s">
        <v>83</v>
      </c>
      <c r="AY240" s="19" t="s">
        <v>152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19" t="s">
        <v>80</v>
      </c>
      <c r="BK240" s="219">
        <f>ROUND(I240*H240,2)</f>
        <v>0</v>
      </c>
      <c r="BL240" s="19" t="s">
        <v>159</v>
      </c>
      <c r="BM240" s="218" t="s">
        <v>422</v>
      </c>
    </row>
    <row r="241" spans="1:47" s="2" customFormat="1" ht="12">
      <c r="A241" s="40"/>
      <c r="B241" s="41"/>
      <c r="C241" s="42"/>
      <c r="D241" s="220" t="s">
        <v>161</v>
      </c>
      <c r="E241" s="42"/>
      <c r="F241" s="221" t="s">
        <v>423</v>
      </c>
      <c r="G241" s="42"/>
      <c r="H241" s="42"/>
      <c r="I241" s="222"/>
      <c r="J241" s="42"/>
      <c r="K241" s="42"/>
      <c r="L241" s="46"/>
      <c r="M241" s="223"/>
      <c r="N241" s="224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161</v>
      </c>
      <c r="AU241" s="19" t="s">
        <v>83</v>
      </c>
    </row>
    <row r="242" spans="1:65" s="2" customFormat="1" ht="16.5" customHeight="1">
      <c r="A242" s="40"/>
      <c r="B242" s="41"/>
      <c r="C242" s="207" t="s">
        <v>424</v>
      </c>
      <c r="D242" s="207" t="s">
        <v>154</v>
      </c>
      <c r="E242" s="208" t="s">
        <v>425</v>
      </c>
      <c r="F242" s="209" t="s">
        <v>426</v>
      </c>
      <c r="G242" s="210" t="s">
        <v>427</v>
      </c>
      <c r="H242" s="211">
        <v>5</v>
      </c>
      <c r="I242" s="212"/>
      <c r="J242" s="213">
        <f>ROUND(I242*H242,2)</f>
        <v>0</v>
      </c>
      <c r="K242" s="209" t="s">
        <v>158</v>
      </c>
      <c r="L242" s="46"/>
      <c r="M242" s="214" t="s">
        <v>19</v>
      </c>
      <c r="N242" s="215" t="s">
        <v>43</v>
      </c>
      <c r="O242" s="86"/>
      <c r="P242" s="216">
        <f>O242*H242</f>
        <v>0</v>
      </c>
      <c r="Q242" s="216">
        <v>0.00122</v>
      </c>
      <c r="R242" s="216">
        <f>Q242*H242</f>
        <v>0.0060999999999999995</v>
      </c>
      <c r="S242" s="216">
        <v>0</v>
      </c>
      <c r="T242" s="217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8" t="s">
        <v>159</v>
      </c>
      <c r="AT242" s="218" t="s">
        <v>154</v>
      </c>
      <c r="AU242" s="218" t="s">
        <v>83</v>
      </c>
      <c r="AY242" s="19" t="s">
        <v>152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9" t="s">
        <v>80</v>
      </c>
      <c r="BK242" s="219">
        <f>ROUND(I242*H242,2)</f>
        <v>0</v>
      </c>
      <c r="BL242" s="19" t="s">
        <v>159</v>
      </c>
      <c r="BM242" s="218" t="s">
        <v>428</v>
      </c>
    </row>
    <row r="243" spans="1:47" s="2" customFormat="1" ht="12">
      <c r="A243" s="40"/>
      <c r="B243" s="41"/>
      <c r="C243" s="42"/>
      <c r="D243" s="220" t="s">
        <v>161</v>
      </c>
      <c r="E243" s="42"/>
      <c r="F243" s="221" t="s">
        <v>429</v>
      </c>
      <c r="G243" s="42"/>
      <c r="H243" s="42"/>
      <c r="I243" s="222"/>
      <c r="J243" s="42"/>
      <c r="K243" s="42"/>
      <c r="L243" s="46"/>
      <c r="M243" s="223"/>
      <c r="N243" s="224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161</v>
      </c>
      <c r="AU243" s="19" t="s">
        <v>83</v>
      </c>
    </row>
    <row r="244" spans="1:65" s="2" customFormat="1" ht="16.5" customHeight="1">
      <c r="A244" s="40"/>
      <c r="B244" s="41"/>
      <c r="C244" s="207" t="s">
        <v>430</v>
      </c>
      <c r="D244" s="207" t="s">
        <v>154</v>
      </c>
      <c r="E244" s="208" t="s">
        <v>431</v>
      </c>
      <c r="F244" s="209" t="s">
        <v>432</v>
      </c>
      <c r="G244" s="210" t="s">
        <v>174</v>
      </c>
      <c r="H244" s="211">
        <v>5</v>
      </c>
      <c r="I244" s="212"/>
      <c r="J244" s="213">
        <f>ROUND(I244*H244,2)</f>
        <v>0</v>
      </c>
      <c r="K244" s="209" t="s">
        <v>158</v>
      </c>
      <c r="L244" s="46"/>
      <c r="M244" s="214" t="s">
        <v>19</v>
      </c>
      <c r="N244" s="215" t="s">
        <v>43</v>
      </c>
      <c r="O244" s="86"/>
      <c r="P244" s="216">
        <f>O244*H244</f>
        <v>0</v>
      </c>
      <c r="Q244" s="216">
        <v>0.01019</v>
      </c>
      <c r="R244" s="216">
        <f>Q244*H244</f>
        <v>0.050949999999999995</v>
      </c>
      <c r="S244" s="216">
        <v>0</v>
      </c>
      <c r="T244" s="217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8" t="s">
        <v>159</v>
      </c>
      <c r="AT244" s="218" t="s">
        <v>154</v>
      </c>
      <c r="AU244" s="218" t="s">
        <v>83</v>
      </c>
      <c r="AY244" s="19" t="s">
        <v>152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19" t="s">
        <v>80</v>
      </c>
      <c r="BK244" s="219">
        <f>ROUND(I244*H244,2)</f>
        <v>0</v>
      </c>
      <c r="BL244" s="19" t="s">
        <v>159</v>
      </c>
      <c r="BM244" s="218" t="s">
        <v>433</v>
      </c>
    </row>
    <row r="245" spans="1:47" s="2" customFormat="1" ht="12">
      <c r="A245" s="40"/>
      <c r="B245" s="41"/>
      <c r="C245" s="42"/>
      <c r="D245" s="220" t="s">
        <v>161</v>
      </c>
      <c r="E245" s="42"/>
      <c r="F245" s="221" t="s">
        <v>434</v>
      </c>
      <c r="G245" s="42"/>
      <c r="H245" s="42"/>
      <c r="I245" s="222"/>
      <c r="J245" s="42"/>
      <c r="K245" s="42"/>
      <c r="L245" s="46"/>
      <c r="M245" s="223"/>
      <c r="N245" s="224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161</v>
      </c>
      <c r="AU245" s="19" t="s">
        <v>83</v>
      </c>
    </row>
    <row r="246" spans="1:65" s="2" customFormat="1" ht="16.5" customHeight="1">
      <c r="A246" s="40"/>
      <c r="B246" s="41"/>
      <c r="C246" s="270" t="s">
        <v>435</v>
      </c>
      <c r="D246" s="270" t="s">
        <v>322</v>
      </c>
      <c r="E246" s="271" t="s">
        <v>436</v>
      </c>
      <c r="F246" s="272" t="s">
        <v>437</v>
      </c>
      <c r="G246" s="273" t="s">
        <v>174</v>
      </c>
      <c r="H246" s="274">
        <v>5</v>
      </c>
      <c r="I246" s="275"/>
      <c r="J246" s="276">
        <f>ROUND(I246*H246,2)</f>
        <v>0</v>
      </c>
      <c r="K246" s="272" t="s">
        <v>158</v>
      </c>
      <c r="L246" s="277"/>
      <c r="M246" s="278" t="s">
        <v>19</v>
      </c>
      <c r="N246" s="279" t="s">
        <v>43</v>
      </c>
      <c r="O246" s="86"/>
      <c r="P246" s="216">
        <f>O246*H246</f>
        <v>0</v>
      </c>
      <c r="Q246" s="216">
        <v>1.013</v>
      </c>
      <c r="R246" s="216">
        <f>Q246*H246</f>
        <v>5.0649999999999995</v>
      </c>
      <c r="S246" s="216">
        <v>0</v>
      </c>
      <c r="T246" s="217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8" t="s">
        <v>203</v>
      </c>
      <c r="AT246" s="218" t="s">
        <v>322</v>
      </c>
      <c r="AU246" s="218" t="s">
        <v>83</v>
      </c>
      <c r="AY246" s="19" t="s">
        <v>152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9" t="s">
        <v>80</v>
      </c>
      <c r="BK246" s="219">
        <f>ROUND(I246*H246,2)</f>
        <v>0</v>
      </c>
      <c r="BL246" s="19" t="s">
        <v>159</v>
      </c>
      <c r="BM246" s="218" t="s">
        <v>438</v>
      </c>
    </row>
    <row r="247" spans="1:47" s="2" customFormat="1" ht="12">
      <c r="A247" s="40"/>
      <c r="B247" s="41"/>
      <c r="C247" s="42"/>
      <c r="D247" s="220" t="s">
        <v>161</v>
      </c>
      <c r="E247" s="42"/>
      <c r="F247" s="221" t="s">
        <v>439</v>
      </c>
      <c r="G247" s="42"/>
      <c r="H247" s="42"/>
      <c r="I247" s="222"/>
      <c r="J247" s="42"/>
      <c r="K247" s="42"/>
      <c r="L247" s="46"/>
      <c r="M247" s="223"/>
      <c r="N247" s="224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161</v>
      </c>
      <c r="AU247" s="19" t="s">
        <v>83</v>
      </c>
    </row>
    <row r="248" spans="1:65" s="2" customFormat="1" ht="16.5" customHeight="1">
      <c r="A248" s="40"/>
      <c r="B248" s="41"/>
      <c r="C248" s="270" t="s">
        <v>440</v>
      </c>
      <c r="D248" s="270" t="s">
        <v>322</v>
      </c>
      <c r="E248" s="271" t="s">
        <v>441</v>
      </c>
      <c r="F248" s="272" t="s">
        <v>442</v>
      </c>
      <c r="G248" s="273" t="s">
        <v>174</v>
      </c>
      <c r="H248" s="274">
        <v>10</v>
      </c>
      <c r="I248" s="275"/>
      <c r="J248" s="276">
        <f>ROUND(I248*H248,2)</f>
        <v>0</v>
      </c>
      <c r="K248" s="272" t="s">
        <v>158</v>
      </c>
      <c r="L248" s="277"/>
      <c r="M248" s="278" t="s">
        <v>19</v>
      </c>
      <c r="N248" s="279" t="s">
        <v>43</v>
      </c>
      <c r="O248" s="86"/>
      <c r="P248" s="216">
        <f>O248*H248</f>
        <v>0</v>
      </c>
      <c r="Q248" s="216">
        <v>0.002</v>
      </c>
      <c r="R248" s="216">
        <f>Q248*H248</f>
        <v>0.02</v>
      </c>
      <c r="S248" s="216">
        <v>0</v>
      </c>
      <c r="T248" s="217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8" t="s">
        <v>203</v>
      </c>
      <c r="AT248" s="218" t="s">
        <v>322</v>
      </c>
      <c r="AU248" s="218" t="s">
        <v>83</v>
      </c>
      <c r="AY248" s="19" t="s">
        <v>152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19" t="s">
        <v>80</v>
      </c>
      <c r="BK248" s="219">
        <f>ROUND(I248*H248,2)</f>
        <v>0</v>
      </c>
      <c r="BL248" s="19" t="s">
        <v>159</v>
      </c>
      <c r="BM248" s="218" t="s">
        <v>443</v>
      </c>
    </row>
    <row r="249" spans="1:47" s="2" customFormat="1" ht="12">
      <c r="A249" s="40"/>
      <c r="B249" s="41"/>
      <c r="C249" s="42"/>
      <c r="D249" s="220" t="s">
        <v>161</v>
      </c>
      <c r="E249" s="42"/>
      <c r="F249" s="221" t="s">
        <v>444</v>
      </c>
      <c r="G249" s="42"/>
      <c r="H249" s="42"/>
      <c r="I249" s="222"/>
      <c r="J249" s="42"/>
      <c r="K249" s="42"/>
      <c r="L249" s="46"/>
      <c r="M249" s="223"/>
      <c r="N249" s="224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161</v>
      </c>
      <c r="AU249" s="19" t="s">
        <v>83</v>
      </c>
    </row>
    <row r="250" spans="1:65" s="2" customFormat="1" ht="16.5" customHeight="1">
      <c r="A250" s="40"/>
      <c r="B250" s="41"/>
      <c r="C250" s="207" t="s">
        <v>445</v>
      </c>
      <c r="D250" s="207" t="s">
        <v>154</v>
      </c>
      <c r="E250" s="208" t="s">
        <v>446</v>
      </c>
      <c r="F250" s="209" t="s">
        <v>447</v>
      </c>
      <c r="G250" s="210" t="s">
        <v>174</v>
      </c>
      <c r="H250" s="211">
        <v>5</v>
      </c>
      <c r="I250" s="212"/>
      <c r="J250" s="213">
        <f>ROUND(I250*H250,2)</f>
        <v>0</v>
      </c>
      <c r="K250" s="209" t="s">
        <v>158</v>
      </c>
      <c r="L250" s="46"/>
      <c r="M250" s="214" t="s">
        <v>19</v>
      </c>
      <c r="N250" s="215" t="s">
        <v>43</v>
      </c>
      <c r="O250" s="86"/>
      <c r="P250" s="216">
        <f>O250*H250</f>
        <v>0</v>
      </c>
      <c r="Q250" s="216">
        <v>0.02854</v>
      </c>
      <c r="R250" s="216">
        <f>Q250*H250</f>
        <v>0.1427</v>
      </c>
      <c r="S250" s="216">
        <v>0</v>
      </c>
      <c r="T250" s="217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8" t="s">
        <v>159</v>
      </c>
      <c r="AT250" s="218" t="s">
        <v>154</v>
      </c>
      <c r="AU250" s="218" t="s">
        <v>83</v>
      </c>
      <c r="AY250" s="19" t="s">
        <v>152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19" t="s">
        <v>80</v>
      </c>
      <c r="BK250" s="219">
        <f>ROUND(I250*H250,2)</f>
        <v>0</v>
      </c>
      <c r="BL250" s="19" t="s">
        <v>159</v>
      </c>
      <c r="BM250" s="218" t="s">
        <v>448</v>
      </c>
    </row>
    <row r="251" spans="1:47" s="2" customFormat="1" ht="12">
      <c r="A251" s="40"/>
      <c r="B251" s="41"/>
      <c r="C251" s="42"/>
      <c r="D251" s="220" t="s">
        <v>161</v>
      </c>
      <c r="E251" s="42"/>
      <c r="F251" s="221" t="s">
        <v>449</v>
      </c>
      <c r="G251" s="42"/>
      <c r="H251" s="42"/>
      <c r="I251" s="222"/>
      <c r="J251" s="42"/>
      <c r="K251" s="42"/>
      <c r="L251" s="46"/>
      <c r="M251" s="223"/>
      <c r="N251" s="224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161</v>
      </c>
      <c r="AU251" s="19" t="s">
        <v>83</v>
      </c>
    </row>
    <row r="252" spans="1:51" s="13" customFormat="1" ht="12">
      <c r="A252" s="13"/>
      <c r="B252" s="225"/>
      <c r="C252" s="226"/>
      <c r="D252" s="227" t="s">
        <v>163</v>
      </c>
      <c r="E252" s="228" t="s">
        <v>19</v>
      </c>
      <c r="F252" s="229" t="s">
        <v>450</v>
      </c>
      <c r="G252" s="226"/>
      <c r="H252" s="230">
        <v>5</v>
      </c>
      <c r="I252" s="231"/>
      <c r="J252" s="226"/>
      <c r="K252" s="226"/>
      <c r="L252" s="232"/>
      <c r="M252" s="233"/>
      <c r="N252" s="234"/>
      <c r="O252" s="234"/>
      <c r="P252" s="234"/>
      <c r="Q252" s="234"/>
      <c r="R252" s="234"/>
      <c r="S252" s="234"/>
      <c r="T252" s="23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6" t="s">
        <v>163</v>
      </c>
      <c r="AU252" s="236" t="s">
        <v>83</v>
      </c>
      <c r="AV252" s="13" t="s">
        <v>83</v>
      </c>
      <c r="AW252" s="13" t="s">
        <v>33</v>
      </c>
      <c r="AX252" s="13" t="s">
        <v>72</v>
      </c>
      <c r="AY252" s="236" t="s">
        <v>152</v>
      </c>
    </row>
    <row r="253" spans="1:51" s="14" customFormat="1" ht="12">
      <c r="A253" s="14"/>
      <c r="B253" s="237"/>
      <c r="C253" s="238"/>
      <c r="D253" s="227" t="s">
        <v>163</v>
      </c>
      <c r="E253" s="239" t="s">
        <v>19</v>
      </c>
      <c r="F253" s="240" t="s">
        <v>170</v>
      </c>
      <c r="G253" s="238"/>
      <c r="H253" s="241">
        <v>5</v>
      </c>
      <c r="I253" s="242"/>
      <c r="J253" s="238"/>
      <c r="K253" s="238"/>
      <c r="L253" s="243"/>
      <c r="M253" s="244"/>
      <c r="N253" s="245"/>
      <c r="O253" s="245"/>
      <c r="P253" s="245"/>
      <c r="Q253" s="245"/>
      <c r="R253" s="245"/>
      <c r="S253" s="245"/>
      <c r="T253" s="246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7" t="s">
        <v>163</v>
      </c>
      <c r="AU253" s="247" t="s">
        <v>83</v>
      </c>
      <c r="AV253" s="14" t="s">
        <v>159</v>
      </c>
      <c r="AW253" s="14" t="s">
        <v>33</v>
      </c>
      <c r="AX253" s="14" t="s">
        <v>80</v>
      </c>
      <c r="AY253" s="247" t="s">
        <v>152</v>
      </c>
    </row>
    <row r="254" spans="1:65" s="2" customFormat="1" ht="16.5" customHeight="1">
      <c r="A254" s="40"/>
      <c r="B254" s="41"/>
      <c r="C254" s="270" t="s">
        <v>451</v>
      </c>
      <c r="D254" s="270" t="s">
        <v>322</v>
      </c>
      <c r="E254" s="271" t="s">
        <v>452</v>
      </c>
      <c r="F254" s="272" t="s">
        <v>453</v>
      </c>
      <c r="G254" s="273" t="s">
        <v>174</v>
      </c>
      <c r="H254" s="274">
        <v>5</v>
      </c>
      <c r="I254" s="275"/>
      <c r="J254" s="276">
        <f>ROUND(I254*H254,2)</f>
        <v>0</v>
      </c>
      <c r="K254" s="272" t="s">
        <v>19</v>
      </c>
      <c r="L254" s="277"/>
      <c r="M254" s="278" t="s">
        <v>19</v>
      </c>
      <c r="N254" s="279" t="s">
        <v>43</v>
      </c>
      <c r="O254" s="86"/>
      <c r="P254" s="216">
        <f>O254*H254</f>
        <v>0</v>
      </c>
      <c r="Q254" s="216">
        <v>1.405</v>
      </c>
      <c r="R254" s="216">
        <f>Q254*H254</f>
        <v>7.025</v>
      </c>
      <c r="S254" s="216">
        <v>0</v>
      </c>
      <c r="T254" s="217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8" t="s">
        <v>203</v>
      </c>
      <c r="AT254" s="218" t="s">
        <v>322</v>
      </c>
      <c r="AU254" s="218" t="s">
        <v>83</v>
      </c>
      <c r="AY254" s="19" t="s">
        <v>152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19" t="s">
        <v>80</v>
      </c>
      <c r="BK254" s="219">
        <f>ROUND(I254*H254,2)</f>
        <v>0</v>
      </c>
      <c r="BL254" s="19" t="s">
        <v>159</v>
      </c>
      <c r="BM254" s="218" t="s">
        <v>454</v>
      </c>
    </row>
    <row r="255" spans="1:65" s="2" customFormat="1" ht="16.5" customHeight="1">
      <c r="A255" s="40"/>
      <c r="B255" s="41"/>
      <c r="C255" s="270" t="s">
        <v>455</v>
      </c>
      <c r="D255" s="270" t="s">
        <v>322</v>
      </c>
      <c r="E255" s="271" t="s">
        <v>456</v>
      </c>
      <c r="F255" s="272" t="s">
        <v>457</v>
      </c>
      <c r="G255" s="273" t="s">
        <v>174</v>
      </c>
      <c r="H255" s="274">
        <v>1</v>
      </c>
      <c r="I255" s="275"/>
      <c r="J255" s="276">
        <f>ROUND(I255*H255,2)</f>
        <v>0</v>
      </c>
      <c r="K255" s="272" t="s">
        <v>158</v>
      </c>
      <c r="L255" s="277"/>
      <c r="M255" s="278" t="s">
        <v>19</v>
      </c>
      <c r="N255" s="279" t="s">
        <v>43</v>
      </c>
      <c r="O255" s="86"/>
      <c r="P255" s="216">
        <f>O255*H255</f>
        <v>0</v>
      </c>
      <c r="Q255" s="216">
        <v>0.0005</v>
      </c>
      <c r="R255" s="216">
        <f>Q255*H255</f>
        <v>0.0005</v>
      </c>
      <c r="S255" s="216">
        <v>0</v>
      </c>
      <c r="T255" s="217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8" t="s">
        <v>203</v>
      </c>
      <c r="AT255" s="218" t="s">
        <v>322</v>
      </c>
      <c r="AU255" s="218" t="s">
        <v>83</v>
      </c>
      <c r="AY255" s="19" t="s">
        <v>152</v>
      </c>
      <c r="BE255" s="219">
        <f>IF(N255="základní",J255,0)</f>
        <v>0</v>
      </c>
      <c r="BF255" s="219">
        <f>IF(N255="snížená",J255,0)</f>
        <v>0</v>
      </c>
      <c r="BG255" s="219">
        <f>IF(N255="zákl. přenesená",J255,0)</f>
        <v>0</v>
      </c>
      <c r="BH255" s="219">
        <f>IF(N255="sníž. přenesená",J255,0)</f>
        <v>0</v>
      </c>
      <c r="BI255" s="219">
        <f>IF(N255="nulová",J255,0)</f>
        <v>0</v>
      </c>
      <c r="BJ255" s="19" t="s">
        <v>80</v>
      </c>
      <c r="BK255" s="219">
        <f>ROUND(I255*H255,2)</f>
        <v>0</v>
      </c>
      <c r="BL255" s="19" t="s">
        <v>159</v>
      </c>
      <c r="BM255" s="218" t="s">
        <v>458</v>
      </c>
    </row>
    <row r="256" spans="1:47" s="2" customFormat="1" ht="12">
      <c r="A256" s="40"/>
      <c r="B256" s="41"/>
      <c r="C256" s="42"/>
      <c r="D256" s="220" t="s">
        <v>161</v>
      </c>
      <c r="E256" s="42"/>
      <c r="F256" s="221" t="s">
        <v>459</v>
      </c>
      <c r="G256" s="42"/>
      <c r="H256" s="42"/>
      <c r="I256" s="222"/>
      <c r="J256" s="42"/>
      <c r="K256" s="42"/>
      <c r="L256" s="46"/>
      <c r="M256" s="223"/>
      <c r="N256" s="224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161</v>
      </c>
      <c r="AU256" s="19" t="s">
        <v>83</v>
      </c>
    </row>
    <row r="257" spans="1:51" s="15" customFormat="1" ht="12">
      <c r="A257" s="15"/>
      <c r="B257" s="249"/>
      <c r="C257" s="250"/>
      <c r="D257" s="227" t="s">
        <v>163</v>
      </c>
      <c r="E257" s="251" t="s">
        <v>19</v>
      </c>
      <c r="F257" s="252" t="s">
        <v>460</v>
      </c>
      <c r="G257" s="250"/>
      <c r="H257" s="251" t="s">
        <v>19</v>
      </c>
      <c r="I257" s="253"/>
      <c r="J257" s="250"/>
      <c r="K257" s="250"/>
      <c r="L257" s="254"/>
      <c r="M257" s="255"/>
      <c r="N257" s="256"/>
      <c r="O257" s="256"/>
      <c r="P257" s="256"/>
      <c r="Q257" s="256"/>
      <c r="R257" s="256"/>
      <c r="S257" s="256"/>
      <c r="T257" s="257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58" t="s">
        <v>163</v>
      </c>
      <c r="AU257" s="258" t="s">
        <v>83</v>
      </c>
      <c r="AV257" s="15" t="s">
        <v>80</v>
      </c>
      <c r="AW257" s="15" t="s">
        <v>33</v>
      </c>
      <c r="AX257" s="15" t="s">
        <v>72</v>
      </c>
      <c r="AY257" s="258" t="s">
        <v>152</v>
      </c>
    </row>
    <row r="258" spans="1:51" s="13" customFormat="1" ht="12">
      <c r="A258" s="13"/>
      <c r="B258" s="225"/>
      <c r="C258" s="226"/>
      <c r="D258" s="227" t="s">
        <v>163</v>
      </c>
      <c r="E258" s="228" t="s">
        <v>19</v>
      </c>
      <c r="F258" s="229" t="s">
        <v>461</v>
      </c>
      <c r="G258" s="226"/>
      <c r="H258" s="230">
        <v>1</v>
      </c>
      <c r="I258" s="231"/>
      <c r="J258" s="226"/>
      <c r="K258" s="226"/>
      <c r="L258" s="232"/>
      <c r="M258" s="233"/>
      <c r="N258" s="234"/>
      <c r="O258" s="234"/>
      <c r="P258" s="234"/>
      <c r="Q258" s="234"/>
      <c r="R258" s="234"/>
      <c r="S258" s="234"/>
      <c r="T258" s="23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6" t="s">
        <v>163</v>
      </c>
      <c r="AU258" s="236" t="s">
        <v>83</v>
      </c>
      <c r="AV258" s="13" t="s">
        <v>83</v>
      </c>
      <c r="AW258" s="13" t="s">
        <v>33</v>
      </c>
      <c r="AX258" s="13" t="s">
        <v>80</v>
      </c>
      <c r="AY258" s="236" t="s">
        <v>152</v>
      </c>
    </row>
    <row r="259" spans="1:65" s="2" customFormat="1" ht="16.5" customHeight="1">
      <c r="A259" s="40"/>
      <c r="B259" s="41"/>
      <c r="C259" s="207" t="s">
        <v>462</v>
      </c>
      <c r="D259" s="207" t="s">
        <v>154</v>
      </c>
      <c r="E259" s="208" t="s">
        <v>463</v>
      </c>
      <c r="F259" s="209" t="s">
        <v>464</v>
      </c>
      <c r="G259" s="210" t="s">
        <v>174</v>
      </c>
      <c r="H259" s="211">
        <v>5</v>
      </c>
      <c r="I259" s="212"/>
      <c r="J259" s="213">
        <f>ROUND(I259*H259,2)</f>
        <v>0</v>
      </c>
      <c r="K259" s="209" t="s">
        <v>158</v>
      </c>
      <c r="L259" s="46"/>
      <c r="M259" s="214" t="s">
        <v>19</v>
      </c>
      <c r="N259" s="215" t="s">
        <v>43</v>
      </c>
      <c r="O259" s="86"/>
      <c r="P259" s="216">
        <f>O259*H259</f>
        <v>0</v>
      </c>
      <c r="Q259" s="216">
        <v>0.03927</v>
      </c>
      <c r="R259" s="216">
        <f>Q259*H259</f>
        <v>0.19635</v>
      </c>
      <c r="S259" s="216">
        <v>0</v>
      </c>
      <c r="T259" s="217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8" t="s">
        <v>159</v>
      </c>
      <c r="AT259" s="218" t="s">
        <v>154</v>
      </c>
      <c r="AU259" s="218" t="s">
        <v>83</v>
      </c>
      <c r="AY259" s="19" t="s">
        <v>152</v>
      </c>
      <c r="BE259" s="219">
        <f>IF(N259="základní",J259,0)</f>
        <v>0</v>
      </c>
      <c r="BF259" s="219">
        <f>IF(N259="snížená",J259,0)</f>
        <v>0</v>
      </c>
      <c r="BG259" s="219">
        <f>IF(N259="zákl. přenesená",J259,0)</f>
        <v>0</v>
      </c>
      <c r="BH259" s="219">
        <f>IF(N259="sníž. přenesená",J259,0)</f>
        <v>0</v>
      </c>
      <c r="BI259" s="219">
        <f>IF(N259="nulová",J259,0)</f>
        <v>0</v>
      </c>
      <c r="BJ259" s="19" t="s">
        <v>80</v>
      </c>
      <c r="BK259" s="219">
        <f>ROUND(I259*H259,2)</f>
        <v>0</v>
      </c>
      <c r="BL259" s="19" t="s">
        <v>159</v>
      </c>
      <c r="BM259" s="218" t="s">
        <v>465</v>
      </c>
    </row>
    <row r="260" spans="1:47" s="2" customFormat="1" ht="12">
      <c r="A260" s="40"/>
      <c r="B260" s="41"/>
      <c r="C260" s="42"/>
      <c r="D260" s="220" t="s">
        <v>161</v>
      </c>
      <c r="E260" s="42"/>
      <c r="F260" s="221" t="s">
        <v>466</v>
      </c>
      <c r="G260" s="42"/>
      <c r="H260" s="42"/>
      <c r="I260" s="222"/>
      <c r="J260" s="42"/>
      <c r="K260" s="42"/>
      <c r="L260" s="46"/>
      <c r="M260" s="223"/>
      <c r="N260" s="224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161</v>
      </c>
      <c r="AU260" s="19" t="s">
        <v>83</v>
      </c>
    </row>
    <row r="261" spans="1:65" s="2" customFormat="1" ht="16.5" customHeight="1">
      <c r="A261" s="40"/>
      <c r="B261" s="41"/>
      <c r="C261" s="270" t="s">
        <v>467</v>
      </c>
      <c r="D261" s="270" t="s">
        <v>322</v>
      </c>
      <c r="E261" s="271" t="s">
        <v>468</v>
      </c>
      <c r="F261" s="272" t="s">
        <v>469</v>
      </c>
      <c r="G261" s="273" t="s">
        <v>174</v>
      </c>
      <c r="H261" s="274">
        <v>5</v>
      </c>
      <c r="I261" s="275"/>
      <c r="J261" s="276">
        <f>ROUND(I261*H261,2)</f>
        <v>0</v>
      </c>
      <c r="K261" s="272" t="s">
        <v>158</v>
      </c>
      <c r="L261" s="277"/>
      <c r="M261" s="278" t="s">
        <v>19</v>
      </c>
      <c r="N261" s="279" t="s">
        <v>43</v>
      </c>
      <c r="O261" s="86"/>
      <c r="P261" s="216">
        <f>O261*H261</f>
        <v>0</v>
      </c>
      <c r="Q261" s="216">
        <v>0.521</v>
      </c>
      <c r="R261" s="216">
        <f>Q261*H261</f>
        <v>2.605</v>
      </c>
      <c r="S261" s="216">
        <v>0</v>
      </c>
      <c r="T261" s="217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8" t="s">
        <v>203</v>
      </c>
      <c r="AT261" s="218" t="s">
        <v>322</v>
      </c>
      <c r="AU261" s="218" t="s">
        <v>83</v>
      </c>
      <c r="AY261" s="19" t="s">
        <v>152</v>
      </c>
      <c r="BE261" s="219">
        <f>IF(N261="základní",J261,0)</f>
        <v>0</v>
      </c>
      <c r="BF261" s="219">
        <f>IF(N261="snížená",J261,0)</f>
        <v>0</v>
      </c>
      <c r="BG261" s="219">
        <f>IF(N261="zákl. přenesená",J261,0)</f>
        <v>0</v>
      </c>
      <c r="BH261" s="219">
        <f>IF(N261="sníž. přenesená",J261,0)</f>
        <v>0</v>
      </c>
      <c r="BI261" s="219">
        <f>IF(N261="nulová",J261,0)</f>
        <v>0</v>
      </c>
      <c r="BJ261" s="19" t="s">
        <v>80</v>
      </c>
      <c r="BK261" s="219">
        <f>ROUND(I261*H261,2)</f>
        <v>0</v>
      </c>
      <c r="BL261" s="19" t="s">
        <v>159</v>
      </c>
      <c r="BM261" s="218" t="s">
        <v>470</v>
      </c>
    </row>
    <row r="262" spans="1:47" s="2" customFormat="1" ht="12">
      <c r="A262" s="40"/>
      <c r="B262" s="41"/>
      <c r="C262" s="42"/>
      <c r="D262" s="220" t="s">
        <v>161</v>
      </c>
      <c r="E262" s="42"/>
      <c r="F262" s="221" t="s">
        <v>471</v>
      </c>
      <c r="G262" s="42"/>
      <c r="H262" s="42"/>
      <c r="I262" s="222"/>
      <c r="J262" s="42"/>
      <c r="K262" s="42"/>
      <c r="L262" s="46"/>
      <c r="M262" s="223"/>
      <c r="N262" s="224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161</v>
      </c>
      <c r="AU262" s="19" t="s">
        <v>83</v>
      </c>
    </row>
    <row r="263" spans="1:65" s="2" customFormat="1" ht="16.5" customHeight="1">
      <c r="A263" s="40"/>
      <c r="B263" s="41"/>
      <c r="C263" s="207" t="s">
        <v>472</v>
      </c>
      <c r="D263" s="207" t="s">
        <v>154</v>
      </c>
      <c r="E263" s="208" t="s">
        <v>473</v>
      </c>
      <c r="F263" s="209" t="s">
        <v>474</v>
      </c>
      <c r="G263" s="210" t="s">
        <v>174</v>
      </c>
      <c r="H263" s="211">
        <v>5</v>
      </c>
      <c r="I263" s="212"/>
      <c r="J263" s="213">
        <f>ROUND(I263*H263,2)</f>
        <v>0</v>
      </c>
      <c r="K263" s="209" t="s">
        <v>158</v>
      </c>
      <c r="L263" s="46"/>
      <c r="M263" s="214" t="s">
        <v>19</v>
      </c>
      <c r="N263" s="215" t="s">
        <v>43</v>
      </c>
      <c r="O263" s="86"/>
      <c r="P263" s="216">
        <f>O263*H263</f>
        <v>0</v>
      </c>
      <c r="Q263" s="216">
        <v>0.21734</v>
      </c>
      <c r="R263" s="216">
        <f>Q263*H263</f>
        <v>1.0867</v>
      </c>
      <c r="S263" s="216">
        <v>0</v>
      </c>
      <c r="T263" s="217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8" t="s">
        <v>159</v>
      </c>
      <c r="AT263" s="218" t="s">
        <v>154</v>
      </c>
      <c r="AU263" s="218" t="s">
        <v>83</v>
      </c>
      <c r="AY263" s="19" t="s">
        <v>152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19" t="s">
        <v>80</v>
      </c>
      <c r="BK263" s="219">
        <f>ROUND(I263*H263,2)</f>
        <v>0</v>
      </c>
      <c r="BL263" s="19" t="s">
        <v>159</v>
      </c>
      <c r="BM263" s="218" t="s">
        <v>475</v>
      </c>
    </row>
    <row r="264" spans="1:47" s="2" customFormat="1" ht="12">
      <c r="A264" s="40"/>
      <c r="B264" s="41"/>
      <c r="C264" s="42"/>
      <c r="D264" s="220" t="s">
        <v>161</v>
      </c>
      <c r="E264" s="42"/>
      <c r="F264" s="221" t="s">
        <v>476</v>
      </c>
      <c r="G264" s="42"/>
      <c r="H264" s="42"/>
      <c r="I264" s="222"/>
      <c r="J264" s="42"/>
      <c r="K264" s="42"/>
      <c r="L264" s="46"/>
      <c r="M264" s="223"/>
      <c r="N264" s="224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161</v>
      </c>
      <c r="AU264" s="19" t="s">
        <v>83</v>
      </c>
    </row>
    <row r="265" spans="1:65" s="2" customFormat="1" ht="21.75" customHeight="1">
      <c r="A265" s="40"/>
      <c r="B265" s="41"/>
      <c r="C265" s="270" t="s">
        <v>477</v>
      </c>
      <c r="D265" s="270" t="s">
        <v>322</v>
      </c>
      <c r="E265" s="271" t="s">
        <v>478</v>
      </c>
      <c r="F265" s="272" t="s">
        <v>479</v>
      </c>
      <c r="G265" s="273" t="s">
        <v>174</v>
      </c>
      <c r="H265" s="274">
        <v>5</v>
      </c>
      <c r="I265" s="275"/>
      <c r="J265" s="276">
        <f>ROUND(I265*H265,2)</f>
        <v>0</v>
      </c>
      <c r="K265" s="272" t="s">
        <v>19</v>
      </c>
      <c r="L265" s="277"/>
      <c r="M265" s="278" t="s">
        <v>19</v>
      </c>
      <c r="N265" s="279" t="s">
        <v>43</v>
      </c>
      <c r="O265" s="86"/>
      <c r="P265" s="216">
        <f>O265*H265</f>
        <v>0</v>
      </c>
      <c r="Q265" s="216">
        <v>0.114</v>
      </c>
      <c r="R265" s="216">
        <f>Q265*H265</f>
        <v>0.5700000000000001</v>
      </c>
      <c r="S265" s="216">
        <v>0</v>
      </c>
      <c r="T265" s="217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8" t="s">
        <v>203</v>
      </c>
      <c r="AT265" s="218" t="s">
        <v>322</v>
      </c>
      <c r="AU265" s="218" t="s">
        <v>83</v>
      </c>
      <c r="AY265" s="19" t="s">
        <v>152</v>
      </c>
      <c r="BE265" s="219">
        <f>IF(N265="základní",J265,0)</f>
        <v>0</v>
      </c>
      <c r="BF265" s="219">
        <f>IF(N265="snížená",J265,0)</f>
        <v>0</v>
      </c>
      <c r="BG265" s="219">
        <f>IF(N265="zákl. přenesená",J265,0)</f>
        <v>0</v>
      </c>
      <c r="BH265" s="219">
        <f>IF(N265="sníž. přenesená",J265,0)</f>
        <v>0</v>
      </c>
      <c r="BI265" s="219">
        <f>IF(N265="nulová",J265,0)</f>
        <v>0</v>
      </c>
      <c r="BJ265" s="19" t="s">
        <v>80</v>
      </c>
      <c r="BK265" s="219">
        <f>ROUND(I265*H265,2)</f>
        <v>0</v>
      </c>
      <c r="BL265" s="19" t="s">
        <v>159</v>
      </c>
      <c r="BM265" s="218" t="s">
        <v>480</v>
      </c>
    </row>
    <row r="266" spans="1:65" s="2" customFormat="1" ht="16.5" customHeight="1">
      <c r="A266" s="40"/>
      <c r="B266" s="41"/>
      <c r="C266" s="207" t="s">
        <v>481</v>
      </c>
      <c r="D266" s="207" t="s">
        <v>154</v>
      </c>
      <c r="E266" s="208" t="s">
        <v>482</v>
      </c>
      <c r="F266" s="209" t="s">
        <v>483</v>
      </c>
      <c r="G266" s="210" t="s">
        <v>157</v>
      </c>
      <c r="H266" s="211">
        <v>160</v>
      </c>
      <c r="I266" s="212"/>
      <c r="J266" s="213">
        <f>ROUND(I266*H266,2)</f>
        <v>0</v>
      </c>
      <c r="K266" s="209" t="s">
        <v>158</v>
      </c>
      <c r="L266" s="46"/>
      <c r="M266" s="214" t="s">
        <v>19</v>
      </c>
      <c r="N266" s="215" t="s">
        <v>43</v>
      </c>
      <c r="O266" s="86"/>
      <c r="P266" s="216">
        <f>O266*H266</f>
        <v>0</v>
      </c>
      <c r="Q266" s="216">
        <v>0.00013</v>
      </c>
      <c r="R266" s="216">
        <f>Q266*H266</f>
        <v>0.0208</v>
      </c>
      <c r="S266" s="216">
        <v>0</v>
      </c>
      <c r="T266" s="217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8" t="s">
        <v>159</v>
      </c>
      <c r="AT266" s="218" t="s">
        <v>154</v>
      </c>
      <c r="AU266" s="218" t="s">
        <v>83</v>
      </c>
      <c r="AY266" s="19" t="s">
        <v>152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19" t="s">
        <v>80</v>
      </c>
      <c r="BK266" s="219">
        <f>ROUND(I266*H266,2)</f>
        <v>0</v>
      </c>
      <c r="BL266" s="19" t="s">
        <v>159</v>
      </c>
      <c r="BM266" s="218" t="s">
        <v>484</v>
      </c>
    </row>
    <row r="267" spans="1:47" s="2" customFormat="1" ht="12">
      <c r="A267" s="40"/>
      <c r="B267" s="41"/>
      <c r="C267" s="42"/>
      <c r="D267" s="220" t="s">
        <v>161</v>
      </c>
      <c r="E267" s="42"/>
      <c r="F267" s="221" t="s">
        <v>485</v>
      </c>
      <c r="G267" s="42"/>
      <c r="H267" s="42"/>
      <c r="I267" s="222"/>
      <c r="J267" s="42"/>
      <c r="K267" s="42"/>
      <c r="L267" s="46"/>
      <c r="M267" s="223"/>
      <c r="N267" s="224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161</v>
      </c>
      <c r="AU267" s="19" t="s">
        <v>83</v>
      </c>
    </row>
    <row r="268" spans="1:63" s="12" customFormat="1" ht="22.8" customHeight="1">
      <c r="A268" s="12"/>
      <c r="B268" s="191"/>
      <c r="C268" s="192"/>
      <c r="D268" s="193" t="s">
        <v>71</v>
      </c>
      <c r="E268" s="205" t="s">
        <v>486</v>
      </c>
      <c r="F268" s="205" t="s">
        <v>487</v>
      </c>
      <c r="G268" s="192"/>
      <c r="H268" s="192"/>
      <c r="I268" s="195"/>
      <c r="J268" s="206">
        <f>BK268</f>
        <v>0</v>
      </c>
      <c r="K268" s="192"/>
      <c r="L268" s="197"/>
      <c r="M268" s="198"/>
      <c r="N268" s="199"/>
      <c r="O268" s="199"/>
      <c r="P268" s="200">
        <f>SUM(P269:P270)</f>
        <v>0</v>
      </c>
      <c r="Q268" s="199"/>
      <c r="R268" s="200">
        <f>SUM(R269:R270)</f>
        <v>0</v>
      </c>
      <c r="S268" s="199"/>
      <c r="T268" s="201">
        <f>SUM(T269:T270)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02" t="s">
        <v>80</v>
      </c>
      <c r="AT268" s="203" t="s">
        <v>71</v>
      </c>
      <c r="AU268" s="203" t="s">
        <v>80</v>
      </c>
      <c r="AY268" s="202" t="s">
        <v>152</v>
      </c>
      <c r="BK268" s="204">
        <f>SUM(BK269:BK270)</f>
        <v>0</v>
      </c>
    </row>
    <row r="269" spans="1:65" s="2" customFormat="1" ht="24.15" customHeight="1">
      <c r="A269" s="40"/>
      <c r="B269" s="41"/>
      <c r="C269" s="207" t="s">
        <v>488</v>
      </c>
      <c r="D269" s="207" t="s">
        <v>154</v>
      </c>
      <c r="E269" s="208" t="s">
        <v>489</v>
      </c>
      <c r="F269" s="209" t="s">
        <v>490</v>
      </c>
      <c r="G269" s="210" t="s">
        <v>311</v>
      </c>
      <c r="H269" s="211">
        <v>30.927</v>
      </c>
      <c r="I269" s="212"/>
      <c r="J269" s="213">
        <f>ROUND(I269*H269,2)</f>
        <v>0</v>
      </c>
      <c r="K269" s="209" t="s">
        <v>158</v>
      </c>
      <c r="L269" s="46"/>
      <c r="M269" s="214" t="s">
        <v>19</v>
      </c>
      <c r="N269" s="215" t="s">
        <v>43</v>
      </c>
      <c r="O269" s="86"/>
      <c r="P269" s="216">
        <f>O269*H269</f>
        <v>0</v>
      </c>
      <c r="Q269" s="216">
        <v>0</v>
      </c>
      <c r="R269" s="216">
        <f>Q269*H269</f>
        <v>0</v>
      </c>
      <c r="S269" s="216">
        <v>0</v>
      </c>
      <c r="T269" s="217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18" t="s">
        <v>159</v>
      </c>
      <c r="AT269" s="218" t="s">
        <v>154</v>
      </c>
      <c r="AU269" s="218" t="s">
        <v>83</v>
      </c>
      <c r="AY269" s="19" t="s">
        <v>152</v>
      </c>
      <c r="BE269" s="219">
        <f>IF(N269="základní",J269,0)</f>
        <v>0</v>
      </c>
      <c r="BF269" s="219">
        <f>IF(N269="snížená",J269,0)</f>
        <v>0</v>
      </c>
      <c r="BG269" s="219">
        <f>IF(N269="zákl. přenesená",J269,0)</f>
        <v>0</v>
      </c>
      <c r="BH269" s="219">
        <f>IF(N269="sníž. přenesená",J269,0)</f>
        <v>0</v>
      </c>
      <c r="BI269" s="219">
        <f>IF(N269="nulová",J269,0)</f>
        <v>0</v>
      </c>
      <c r="BJ269" s="19" t="s">
        <v>80</v>
      </c>
      <c r="BK269" s="219">
        <f>ROUND(I269*H269,2)</f>
        <v>0</v>
      </c>
      <c r="BL269" s="19" t="s">
        <v>159</v>
      </c>
      <c r="BM269" s="218" t="s">
        <v>491</v>
      </c>
    </row>
    <row r="270" spans="1:47" s="2" customFormat="1" ht="12">
      <c r="A270" s="40"/>
      <c r="B270" s="41"/>
      <c r="C270" s="42"/>
      <c r="D270" s="220" t="s">
        <v>161</v>
      </c>
      <c r="E270" s="42"/>
      <c r="F270" s="221" t="s">
        <v>492</v>
      </c>
      <c r="G270" s="42"/>
      <c r="H270" s="42"/>
      <c r="I270" s="222"/>
      <c r="J270" s="42"/>
      <c r="K270" s="42"/>
      <c r="L270" s="46"/>
      <c r="M270" s="280"/>
      <c r="N270" s="281"/>
      <c r="O270" s="282"/>
      <c r="P270" s="282"/>
      <c r="Q270" s="282"/>
      <c r="R270" s="282"/>
      <c r="S270" s="282"/>
      <c r="T270" s="283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161</v>
      </c>
      <c r="AU270" s="19" t="s">
        <v>83</v>
      </c>
    </row>
    <row r="271" spans="1:31" s="2" customFormat="1" ht="6.95" customHeight="1">
      <c r="A271" s="40"/>
      <c r="B271" s="61"/>
      <c r="C271" s="62"/>
      <c r="D271" s="62"/>
      <c r="E271" s="62"/>
      <c r="F271" s="62"/>
      <c r="G271" s="62"/>
      <c r="H271" s="62"/>
      <c r="I271" s="62"/>
      <c r="J271" s="62"/>
      <c r="K271" s="62"/>
      <c r="L271" s="46"/>
      <c r="M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</row>
  </sheetData>
  <sheetProtection password="CC35" sheet="1" objects="1" scenarios="1" formatColumns="0" formatRows="0" autoFilter="0"/>
  <autoFilter ref="C84:K270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1_01/119001405"/>
    <hyperlink ref="F92" r:id="rId2" display="https://podminky.urs.cz/item/CS_URS_2021_01/119001421"/>
    <hyperlink ref="F96" r:id="rId3" display="https://podminky.urs.cz/item/CS_URS_2021_01/119002121"/>
    <hyperlink ref="F99" r:id="rId4" display="https://podminky.urs.cz/item/CS_URS_2021_01/119002122"/>
    <hyperlink ref="F112" r:id="rId5" display="https://podminky.urs.cz/item/CS_URS_2021_01/119003141"/>
    <hyperlink ref="F115" r:id="rId6" display="https://podminky.urs.cz/item/CS_URS_2021_01/119003142"/>
    <hyperlink ref="F117" r:id="rId7" display="https://podminky.urs.cz/item/CS_URS_2021_01/119004111"/>
    <hyperlink ref="F121" r:id="rId8" display="https://podminky.urs.cz/item/CS_URS_2021_01/119004112"/>
    <hyperlink ref="F123" r:id="rId9" display="https://podminky.urs.cz/item/CS_URS_2021_01/130001101"/>
    <hyperlink ref="F127" r:id="rId10" display="https://podminky.urs.cz/item/CS_URS_2021_01/132154204"/>
    <hyperlink ref="F130" r:id="rId11" display="https://podminky.urs.cz/item/CS_URS_2021_01/132254204"/>
    <hyperlink ref="F140" r:id="rId12" display="https://podminky.urs.cz/item/CS_URS_2021_01/132354204"/>
    <hyperlink ref="F143" r:id="rId13" display="https://podminky.urs.cz/item/CS_URS_2021_01/151101102"/>
    <hyperlink ref="F147" r:id="rId14" display="https://podminky.urs.cz/item/CS_URS_2021_01/151101112"/>
    <hyperlink ref="F149" r:id="rId15" display="https://podminky.urs.cz/item/CS_URS_2021_01/162451106"/>
    <hyperlink ref="F154" r:id="rId16" display="https://podminky.urs.cz/item/CS_URS_2021_01/162751117"/>
    <hyperlink ref="F158" r:id="rId17" display="https://podminky.urs.cz/item/CS_URS_2021_01/162751119"/>
    <hyperlink ref="F162" r:id="rId18" display="https://podminky.urs.cz/item/CS_URS_2021_01/162751137"/>
    <hyperlink ref="F166" r:id="rId19" display="https://podminky.urs.cz/item/CS_URS_2021_01/162751139"/>
    <hyperlink ref="F170" r:id="rId20" display="https://podminky.urs.cz/item/CS_URS_2021_01/167151111"/>
    <hyperlink ref="F174" r:id="rId21" display="https://podminky.urs.cz/item/CS_URS_2021_01/171201201"/>
    <hyperlink ref="F184" r:id="rId22" display="https://podminky.urs.cz/item/CS_URS_2021_01/174101101"/>
    <hyperlink ref="F193" r:id="rId23" display="https://podminky.urs.cz/item/CS_URS_2021_01/175151101"/>
    <hyperlink ref="F199" r:id="rId24" display="https://podminky.urs.cz/item/CS_URS_2021_01/58337302"/>
    <hyperlink ref="F203" r:id="rId25" display="https://podminky.urs.cz/item/CS_URS_2021_01/359901211"/>
    <hyperlink ref="F209" r:id="rId26" display="https://podminky.urs.cz/item/CS_URS_2021_01/452112111"/>
    <hyperlink ref="F212" r:id="rId27" display="https://podminky.urs.cz/item/CS_URS_2021_01/59224185"/>
    <hyperlink ref="F214" r:id="rId28" display="https://podminky.urs.cz/item/CS_URS_2021_01/59224176"/>
    <hyperlink ref="F216" r:id="rId29" display="https://podminky.urs.cz/item/CS_URS_2021_01/59224187"/>
    <hyperlink ref="F218" r:id="rId30" display="https://podminky.urs.cz/item/CS_URS_2021_01/452311131"/>
    <hyperlink ref="F222" r:id="rId31" display="https://podminky.urs.cz/item/CS_URS_2021_01/452351101"/>
    <hyperlink ref="F227" r:id="rId32" display="https://podminky.urs.cz/item/CS_URS_2021_01/831372121"/>
    <hyperlink ref="F229" r:id="rId33" display="https://podminky.urs.cz/item/CS_URS_2021_01/59710711"/>
    <hyperlink ref="F232" r:id="rId34" display="https://podminky.urs.cz/item/CS_URS_2021_01/837372221"/>
    <hyperlink ref="F235" r:id="rId35" display="https://podminky.urs.cz/item/CS_URS_2021_01/59710849"/>
    <hyperlink ref="F237" r:id="rId36" display="https://podminky.urs.cz/item/CS_URS_2021_01/59710879"/>
    <hyperlink ref="F239" r:id="rId37" display="https://podminky.urs.cz/item/CS_URS_2021_01/837371221"/>
    <hyperlink ref="F241" r:id="rId38" display="https://podminky.urs.cz/item/CS_URS_2021_01/59711770"/>
    <hyperlink ref="F243" r:id="rId39" display="https://podminky.urs.cz/item/CS_URS_2021_01/892492121"/>
    <hyperlink ref="F245" r:id="rId40" display="https://podminky.urs.cz/item/CS_URS_2021_01/894411311"/>
    <hyperlink ref="F247" r:id="rId41" display="https://podminky.urs.cz/item/CS_URS_2021_01/59224162"/>
    <hyperlink ref="F249" r:id="rId42" display="https://podminky.urs.cz/item/CS_URS_2021_01/59224348"/>
    <hyperlink ref="F251" r:id="rId43" display="https://podminky.urs.cz/item/CS_URS_2021_01/894414111"/>
    <hyperlink ref="F256" r:id="rId44" display="https://podminky.urs.cz/item/CS_URS_2021_01/28612250"/>
    <hyperlink ref="F260" r:id="rId45" display="https://podminky.urs.cz/item/CS_URS_2021_01/894414211"/>
    <hyperlink ref="F262" r:id="rId46" display="https://podminky.urs.cz/item/CS_URS_2021_01/59224075"/>
    <hyperlink ref="F264" r:id="rId47" display="https://podminky.urs.cz/item/CS_URS_2021_01/899104112"/>
    <hyperlink ref="F267" r:id="rId48" display="https://podminky.urs.cz/item/CS_URS_2021_01/899722114"/>
    <hyperlink ref="F270" r:id="rId49" display="https://podminky.urs.cz/item/CS_URS_2021_01/998275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  <c r="AZ2" s="130" t="s">
        <v>109</v>
      </c>
      <c r="BA2" s="130" t="s">
        <v>110</v>
      </c>
      <c r="BB2" s="130" t="s">
        <v>111</v>
      </c>
      <c r="BC2" s="130" t="s">
        <v>493</v>
      </c>
      <c r="BD2" s="130" t="s">
        <v>83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83</v>
      </c>
      <c r="AZ3" s="130" t="s">
        <v>117</v>
      </c>
      <c r="BA3" s="130" t="s">
        <v>494</v>
      </c>
      <c r="BB3" s="130" t="s">
        <v>111</v>
      </c>
      <c r="BC3" s="130" t="s">
        <v>495</v>
      </c>
      <c r="BD3" s="130" t="s">
        <v>83</v>
      </c>
    </row>
    <row r="4" spans="2:56" s="1" customFormat="1" ht="24.95" customHeight="1">
      <c r="B4" s="22"/>
      <c r="D4" s="133" t="s">
        <v>116</v>
      </c>
      <c r="L4" s="22"/>
      <c r="M4" s="134" t="s">
        <v>10</v>
      </c>
      <c r="AT4" s="19" t="s">
        <v>4</v>
      </c>
      <c r="AZ4" s="130" t="s">
        <v>49</v>
      </c>
      <c r="BA4" s="130" t="s">
        <v>120</v>
      </c>
      <c r="BB4" s="130" t="s">
        <v>111</v>
      </c>
      <c r="BC4" s="130" t="s">
        <v>496</v>
      </c>
      <c r="BD4" s="130" t="s">
        <v>83</v>
      </c>
    </row>
    <row r="5" spans="2:56" s="1" customFormat="1" ht="6.95" customHeight="1">
      <c r="B5" s="22"/>
      <c r="L5" s="22"/>
      <c r="AZ5" s="130" t="s">
        <v>122</v>
      </c>
      <c r="BA5" s="130" t="s">
        <v>123</v>
      </c>
      <c r="BB5" s="130" t="s">
        <v>111</v>
      </c>
      <c r="BC5" s="130" t="s">
        <v>497</v>
      </c>
      <c r="BD5" s="130" t="s">
        <v>83</v>
      </c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Revitalizace veřejn. prostranství panel. sídliště Březiny - rozšíření IV.etapy, V.etapa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125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498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82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12. 7. 2021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19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27</v>
      </c>
      <c r="F15" s="40"/>
      <c r="G15" s="40"/>
      <c r="H15" s="40"/>
      <c r="I15" s="135" t="s">
        <v>28</v>
      </c>
      <c r="J15" s="139" t="s">
        <v>19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29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28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31</v>
      </c>
      <c r="E20" s="40"/>
      <c r="F20" s="40"/>
      <c r="G20" s="40"/>
      <c r="H20" s="40"/>
      <c r="I20" s="135" t="s">
        <v>26</v>
      </c>
      <c r="J20" s="139" t="s">
        <v>19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32</v>
      </c>
      <c r="F21" s="40"/>
      <c r="G21" s="40"/>
      <c r="H21" s="40"/>
      <c r="I21" s="135" t="s">
        <v>28</v>
      </c>
      <c r="J21" s="139" t="s">
        <v>19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34</v>
      </c>
      <c r="E23" s="40"/>
      <c r="F23" s="40"/>
      <c r="G23" s="40"/>
      <c r="H23" s="40"/>
      <c r="I23" s="135" t="s">
        <v>26</v>
      </c>
      <c r="J23" s="139" t="s">
        <v>19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35</v>
      </c>
      <c r="F24" s="40"/>
      <c r="G24" s="40"/>
      <c r="H24" s="40"/>
      <c r="I24" s="135" t="s">
        <v>28</v>
      </c>
      <c r="J24" s="139" t="s">
        <v>19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36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38</v>
      </c>
      <c r="E30" s="40"/>
      <c r="F30" s="40"/>
      <c r="G30" s="40"/>
      <c r="H30" s="40"/>
      <c r="I30" s="40"/>
      <c r="J30" s="147">
        <f>ROUND(J85,2)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40</v>
      </c>
      <c r="G32" s="40"/>
      <c r="H32" s="40"/>
      <c r="I32" s="148" t="s">
        <v>39</v>
      </c>
      <c r="J32" s="148" t="s">
        <v>41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42</v>
      </c>
      <c r="E33" s="135" t="s">
        <v>43</v>
      </c>
      <c r="F33" s="150">
        <f>ROUND((SUM(BE85:BE226)),2)</f>
        <v>0</v>
      </c>
      <c r="G33" s="40"/>
      <c r="H33" s="40"/>
      <c r="I33" s="151">
        <v>0.21</v>
      </c>
      <c r="J33" s="150">
        <f>ROUND(((SUM(BE85:BE226))*I33),2)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44</v>
      </c>
      <c r="F34" s="150">
        <f>ROUND((SUM(BF85:BF226)),2)</f>
        <v>0</v>
      </c>
      <c r="G34" s="40"/>
      <c r="H34" s="40"/>
      <c r="I34" s="151">
        <v>0.15</v>
      </c>
      <c r="J34" s="150">
        <f>ROUND(((SUM(BF85:BF226))*I34),2)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45</v>
      </c>
      <c r="F35" s="150">
        <f>ROUND((SUM(BG85:BG226)),2)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46</v>
      </c>
      <c r="F36" s="150">
        <f>ROUND((SUM(BH85:BH226)),2)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47</v>
      </c>
      <c r="F37" s="150">
        <f>ROUND((SUM(BI85:BI226)),2)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Revitalizace veřejn. prostranství panel. sídliště Březiny - rozšíření IV.etapy, V.etapa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125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IO 01.1 - Přípojky Veřejná část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Děčín - Březiny</v>
      </c>
      <c r="G52" s="42"/>
      <c r="H52" s="42"/>
      <c r="I52" s="34" t="s">
        <v>23</v>
      </c>
      <c r="J52" s="74" t="str">
        <f>IF(J12="","",J12)</f>
        <v>12. 7. 2021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Statutární město Děčín</v>
      </c>
      <c r="G54" s="42"/>
      <c r="H54" s="42"/>
      <c r="I54" s="34" t="s">
        <v>31</v>
      </c>
      <c r="J54" s="38" t="str">
        <f>E21</f>
        <v>AZ Consult spol. s r.o.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Dagmar Sedláčková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128</v>
      </c>
      <c r="D57" s="165"/>
      <c r="E57" s="165"/>
      <c r="F57" s="165"/>
      <c r="G57" s="165"/>
      <c r="H57" s="165"/>
      <c r="I57" s="165"/>
      <c r="J57" s="166" t="s">
        <v>129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70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130</v>
      </c>
    </row>
    <row r="60" spans="1:31" s="9" customFormat="1" ht="24.95" customHeight="1">
      <c r="A60" s="9"/>
      <c r="B60" s="168"/>
      <c r="C60" s="169"/>
      <c r="D60" s="170" t="s">
        <v>131</v>
      </c>
      <c r="E60" s="171"/>
      <c r="F60" s="171"/>
      <c r="G60" s="171"/>
      <c r="H60" s="171"/>
      <c r="I60" s="171"/>
      <c r="J60" s="172">
        <f>J86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132</v>
      </c>
      <c r="E61" s="177"/>
      <c r="F61" s="177"/>
      <c r="G61" s="177"/>
      <c r="H61" s="177"/>
      <c r="I61" s="177"/>
      <c r="J61" s="178">
        <f>J87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133</v>
      </c>
      <c r="E62" s="177"/>
      <c r="F62" s="177"/>
      <c r="G62" s="177"/>
      <c r="H62" s="177"/>
      <c r="I62" s="177"/>
      <c r="J62" s="178">
        <f>J191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134</v>
      </c>
      <c r="E63" s="177"/>
      <c r="F63" s="177"/>
      <c r="G63" s="177"/>
      <c r="H63" s="177"/>
      <c r="I63" s="177"/>
      <c r="J63" s="178">
        <f>J194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135</v>
      </c>
      <c r="E64" s="177"/>
      <c r="F64" s="177"/>
      <c r="G64" s="177"/>
      <c r="H64" s="177"/>
      <c r="I64" s="177"/>
      <c r="J64" s="178">
        <f>J198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136</v>
      </c>
      <c r="E65" s="177"/>
      <c r="F65" s="177"/>
      <c r="G65" s="177"/>
      <c r="H65" s="177"/>
      <c r="I65" s="177"/>
      <c r="J65" s="178">
        <f>J224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137</v>
      </c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3" t="str">
        <f>E7</f>
        <v>Revitalizace veřejn. prostranství panel. sídliště Březiny - rozšíření IV.etapy, V.etapa</v>
      </c>
      <c r="F75" s="34"/>
      <c r="G75" s="34"/>
      <c r="H75" s="34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125</v>
      </c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IO 01.1 - Přípojky Veřejná část</v>
      </c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Děčín - Březiny</v>
      </c>
      <c r="G79" s="42"/>
      <c r="H79" s="42"/>
      <c r="I79" s="34" t="s">
        <v>23</v>
      </c>
      <c r="J79" s="74" t="str">
        <f>IF(J12="","",J12)</f>
        <v>12. 7. 2021</v>
      </c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5.65" customHeight="1">
      <c r="A81" s="40"/>
      <c r="B81" s="41"/>
      <c r="C81" s="34" t="s">
        <v>25</v>
      </c>
      <c r="D81" s="42"/>
      <c r="E81" s="42"/>
      <c r="F81" s="29" t="str">
        <f>E15</f>
        <v>Statutární město Děčín</v>
      </c>
      <c r="G81" s="42"/>
      <c r="H81" s="42"/>
      <c r="I81" s="34" t="s">
        <v>31</v>
      </c>
      <c r="J81" s="38" t="str">
        <f>E21</f>
        <v>AZ Consult spol. s r.o.</v>
      </c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29</v>
      </c>
      <c r="D82" s="42"/>
      <c r="E82" s="42"/>
      <c r="F82" s="29" t="str">
        <f>IF(E18="","",E18)</f>
        <v>Vyplň údaj</v>
      </c>
      <c r="G82" s="42"/>
      <c r="H82" s="42"/>
      <c r="I82" s="34" t="s">
        <v>34</v>
      </c>
      <c r="J82" s="38" t="str">
        <f>E24</f>
        <v>Dagmar Sedláčková</v>
      </c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80"/>
      <c r="B84" s="181"/>
      <c r="C84" s="182" t="s">
        <v>138</v>
      </c>
      <c r="D84" s="183" t="s">
        <v>57</v>
      </c>
      <c r="E84" s="183" t="s">
        <v>53</v>
      </c>
      <c r="F84" s="183" t="s">
        <v>54</v>
      </c>
      <c r="G84" s="183" t="s">
        <v>139</v>
      </c>
      <c r="H84" s="183" t="s">
        <v>140</v>
      </c>
      <c r="I84" s="183" t="s">
        <v>141</v>
      </c>
      <c r="J84" s="183" t="s">
        <v>129</v>
      </c>
      <c r="K84" s="184" t="s">
        <v>142</v>
      </c>
      <c r="L84" s="185"/>
      <c r="M84" s="94" t="s">
        <v>19</v>
      </c>
      <c r="N84" s="95" t="s">
        <v>42</v>
      </c>
      <c r="O84" s="95" t="s">
        <v>143</v>
      </c>
      <c r="P84" s="95" t="s">
        <v>144</v>
      </c>
      <c r="Q84" s="95" t="s">
        <v>145</v>
      </c>
      <c r="R84" s="95" t="s">
        <v>146</v>
      </c>
      <c r="S84" s="95" t="s">
        <v>147</v>
      </c>
      <c r="T84" s="96" t="s">
        <v>148</v>
      </c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</row>
    <row r="85" spans="1:63" s="2" customFormat="1" ht="22.8" customHeight="1">
      <c r="A85" s="40"/>
      <c r="B85" s="41"/>
      <c r="C85" s="101" t="s">
        <v>149</v>
      </c>
      <c r="D85" s="42"/>
      <c r="E85" s="42"/>
      <c r="F85" s="42"/>
      <c r="G85" s="42"/>
      <c r="H85" s="42"/>
      <c r="I85" s="42"/>
      <c r="J85" s="186">
        <f>BK85</f>
        <v>0</v>
      </c>
      <c r="K85" s="42"/>
      <c r="L85" s="46"/>
      <c r="M85" s="97"/>
      <c r="N85" s="187"/>
      <c r="O85" s="98"/>
      <c r="P85" s="188">
        <f>P86</f>
        <v>0</v>
      </c>
      <c r="Q85" s="98"/>
      <c r="R85" s="188">
        <f>R86</f>
        <v>0.30404770000000003</v>
      </c>
      <c r="S85" s="98"/>
      <c r="T85" s="189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71</v>
      </c>
      <c r="AU85" s="19" t="s">
        <v>130</v>
      </c>
      <c r="BK85" s="190">
        <f>BK86</f>
        <v>0</v>
      </c>
    </row>
    <row r="86" spans="1:63" s="12" customFormat="1" ht="25.9" customHeight="1">
      <c r="A86" s="12"/>
      <c r="B86" s="191"/>
      <c r="C86" s="192"/>
      <c r="D86" s="193" t="s">
        <v>71</v>
      </c>
      <c r="E86" s="194" t="s">
        <v>150</v>
      </c>
      <c r="F86" s="194" t="s">
        <v>151</v>
      </c>
      <c r="G86" s="192"/>
      <c r="H86" s="192"/>
      <c r="I86" s="195"/>
      <c r="J86" s="196">
        <f>BK86</f>
        <v>0</v>
      </c>
      <c r="K86" s="192"/>
      <c r="L86" s="197"/>
      <c r="M86" s="198"/>
      <c r="N86" s="199"/>
      <c r="O86" s="199"/>
      <c r="P86" s="200">
        <f>P87+P191+P194+P198+P224</f>
        <v>0</v>
      </c>
      <c r="Q86" s="199"/>
      <c r="R86" s="200">
        <f>R87+R191+R194+R198+R224</f>
        <v>0.30404770000000003</v>
      </c>
      <c r="S86" s="199"/>
      <c r="T86" s="201">
        <f>T87+T191+T194+T198+T224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80</v>
      </c>
      <c r="AT86" s="203" t="s">
        <v>71</v>
      </c>
      <c r="AU86" s="203" t="s">
        <v>72</v>
      </c>
      <c r="AY86" s="202" t="s">
        <v>152</v>
      </c>
      <c r="BK86" s="204">
        <f>BK87+BK191+BK194+BK198+BK224</f>
        <v>0</v>
      </c>
    </row>
    <row r="87" spans="1:63" s="12" customFormat="1" ht="22.8" customHeight="1">
      <c r="A87" s="12"/>
      <c r="B87" s="191"/>
      <c r="C87" s="192"/>
      <c r="D87" s="193" t="s">
        <v>71</v>
      </c>
      <c r="E87" s="205" t="s">
        <v>80</v>
      </c>
      <c r="F87" s="205" t="s">
        <v>153</v>
      </c>
      <c r="G87" s="192"/>
      <c r="H87" s="192"/>
      <c r="I87" s="195"/>
      <c r="J87" s="206">
        <f>BK87</f>
        <v>0</v>
      </c>
      <c r="K87" s="192"/>
      <c r="L87" s="197"/>
      <c r="M87" s="198"/>
      <c r="N87" s="199"/>
      <c r="O87" s="199"/>
      <c r="P87" s="200">
        <f>SUM(P88:P190)</f>
        <v>0</v>
      </c>
      <c r="Q87" s="199"/>
      <c r="R87" s="200">
        <f>SUM(R88:R190)</f>
        <v>0.24432600000000004</v>
      </c>
      <c r="S87" s="199"/>
      <c r="T87" s="201">
        <f>SUM(T88:T190)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80</v>
      </c>
      <c r="AT87" s="203" t="s">
        <v>71</v>
      </c>
      <c r="AU87" s="203" t="s">
        <v>80</v>
      </c>
      <c r="AY87" s="202" t="s">
        <v>152</v>
      </c>
      <c r="BK87" s="204">
        <f>SUM(BK88:BK190)</f>
        <v>0</v>
      </c>
    </row>
    <row r="88" spans="1:65" s="2" customFormat="1" ht="49.05" customHeight="1">
      <c r="A88" s="40"/>
      <c r="B88" s="41"/>
      <c r="C88" s="207" t="s">
        <v>80</v>
      </c>
      <c r="D88" s="207" t="s">
        <v>154</v>
      </c>
      <c r="E88" s="208" t="s">
        <v>155</v>
      </c>
      <c r="F88" s="209" t="s">
        <v>156</v>
      </c>
      <c r="G88" s="210" t="s">
        <v>157</v>
      </c>
      <c r="H88" s="211">
        <v>2.2</v>
      </c>
      <c r="I88" s="212"/>
      <c r="J88" s="213">
        <f>ROUND(I88*H88,2)</f>
        <v>0</v>
      </c>
      <c r="K88" s="209" t="s">
        <v>19</v>
      </c>
      <c r="L88" s="46"/>
      <c r="M88" s="214" t="s">
        <v>19</v>
      </c>
      <c r="N88" s="215" t="s">
        <v>43</v>
      </c>
      <c r="O88" s="86"/>
      <c r="P88" s="216">
        <f>O88*H88</f>
        <v>0</v>
      </c>
      <c r="Q88" s="216">
        <v>0.0369</v>
      </c>
      <c r="R88" s="216">
        <f>Q88*H88</f>
        <v>0.08118000000000002</v>
      </c>
      <c r="S88" s="216">
        <v>0</v>
      </c>
      <c r="T88" s="21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8" t="s">
        <v>159</v>
      </c>
      <c r="AT88" s="218" t="s">
        <v>154</v>
      </c>
      <c r="AU88" s="218" t="s">
        <v>83</v>
      </c>
      <c r="AY88" s="19" t="s">
        <v>152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80</v>
      </c>
      <c r="BK88" s="219">
        <f>ROUND(I88*H88,2)</f>
        <v>0</v>
      </c>
      <c r="BL88" s="19" t="s">
        <v>159</v>
      </c>
      <c r="BM88" s="218" t="s">
        <v>499</v>
      </c>
    </row>
    <row r="89" spans="1:51" s="13" customFormat="1" ht="12">
      <c r="A89" s="13"/>
      <c r="B89" s="225"/>
      <c r="C89" s="226"/>
      <c r="D89" s="227" t="s">
        <v>163</v>
      </c>
      <c r="E89" s="228" t="s">
        <v>19</v>
      </c>
      <c r="F89" s="229" t="s">
        <v>500</v>
      </c>
      <c r="G89" s="226"/>
      <c r="H89" s="230">
        <v>2.2</v>
      </c>
      <c r="I89" s="231"/>
      <c r="J89" s="226"/>
      <c r="K89" s="226"/>
      <c r="L89" s="232"/>
      <c r="M89" s="233"/>
      <c r="N89" s="234"/>
      <c r="O89" s="234"/>
      <c r="P89" s="234"/>
      <c r="Q89" s="234"/>
      <c r="R89" s="234"/>
      <c r="S89" s="234"/>
      <c r="T89" s="235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6" t="s">
        <v>163</v>
      </c>
      <c r="AU89" s="236" t="s">
        <v>83</v>
      </c>
      <c r="AV89" s="13" t="s">
        <v>83</v>
      </c>
      <c r="AW89" s="13" t="s">
        <v>33</v>
      </c>
      <c r="AX89" s="13" t="s">
        <v>80</v>
      </c>
      <c r="AY89" s="236" t="s">
        <v>152</v>
      </c>
    </row>
    <row r="90" spans="1:65" s="2" customFormat="1" ht="49.05" customHeight="1">
      <c r="A90" s="40"/>
      <c r="B90" s="41"/>
      <c r="C90" s="207" t="s">
        <v>83</v>
      </c>
      <c r="D90" s="207" t="s">
        <v>154</v>
      </c>
      <c r="E90" s="208" t="s">
        <v>165</v>
      </c>
      <c r="F90" s="209" t="s">
        <v>166</v>
      </c>
      <c r="G90" s="210" t="s">
        <v>157</v>
      </c>
      <c r="H90" s="211">
        <v>1.1</v>
      </c>
      <c r="I90" s="212"/>
      <c r="J90" s="213">
        <f>ROUND(I90*H90,2)</f>
        <v>0</v>
      </c>
      <c r="K90" s="209" t="s">
        <v>19</v>
      </c>
      <c r="L90" s="46"/>
      <c r="M90" s="214" t="s">
        <v>19</v>
      </c>
      <c r="N90" s="215" t="s">
        <v>43</v>
      </c>
      <c r="O90" s="86"/>
      <c r="P90" s="216">
        <f>O90*H90</f>
        <v>0</v>
      </c>
      <c r="Q90" s="216">
        <v>0.0369</v>
      </c>
      <c r="R90" s="216">
        <f>Q90*H90</f>
        <v>0.04059000000000001</v>
      </c>
      <c r="S90" s="216">
        <v>0</v>
      </c>
      <c r="T90" s="21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8" t="s">
        <v>159</v>
      </c>
      <c r="AT90" s="218" t="s">
        <v>154</v>
      </c>
      <c r="AU90" s="218" t="s">
        <v>83</v>
      </c>
      <c r="AY90" s="19" t="s">
        <v>152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19" t="s">
        <v>80</v>
      </c>
      <c r="BK90" s="219">
        <f>ROUND(I90*H90,2)</f>
        <v>0</v>
      </c>
      <c r="BL90" s="19" t="s">
        <v>159</v>
      </c>
      <c r="BM90" s="218" t="s">
        <v>501</v>
      </c>
    </row>
    <row r="91" spans="1:51" s="13" customFormat="1" ht="12">
      <c r="A91" s="13"/>
      <c r="B91" s="225"/>
      <c r="C91" s="226"/>
      <c r="D91" s="227" t="s">
        <v>163</v>
      </c>
      <c r="E91" s="228" t="s">
        <v>19</v>
      </c>
      <c r="F91" s="229" t="s">
        <v>502</v>
      </c>
      <c r="G91" s="226"/>
      <c r="H91" s="230">
        <v>1.1</v>
      </c>
      <c r="I91" s="231"/>
      <c r="J91" s="226"/>
      <c r="K91" s="226"/>
      <c r="L91" s="232"/>
      <c r="M91" s="233"/>
      <c r="N91" s="234"/>
      <c r="O91" s="234"/>
      <c r="P91" s="234"/>
      <c r="Q91" s="234"/>
      <c r="R91" s="234"/>
      <c r="S91" s="234"/>
      <c r="T91" s="235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6" t="s">
        <v>163</v>
      </c>
      <c r="AU91" s="236" t="s">
        <v>83</v>
      </c>
      <c r="AV91" s="13" t="s">
        <v>83</v>
      </c>
      <c r="AW91" s="13" t="s">
        <v>33</v>
      </c>
      <c r="AX91" s="13" t="s">
        <v>72</v>
      </c>
      <c r="AY91" s="236" t="s">
        <v>152</v>
      </c>
    </row>
    <row r="92" spans="1:51" s="14" customFormat="1" ht="12">
      <c r="A92" s="14"/>
      <c r="B92" s="237"/>
      <c r="C92" s="238"/>
      <c r="D92" s="227" t="s">
        <v>163</v>
      </c>
      <c r="E92" s="239" t="s">
        <v>19</v>
      </c>
      <c r="F92" s="240" t="s">
        <v>170</v>
      </c>
      <c r="G92" s="238"/>
      <c r="H92" s="241">
        <v>1.1</v>
      </c>
      <c r="I92" s="242"/>
      <c r="J92" s="238"/>
      <c r="K92" s="238"/>
      <c r="L92" s="243"/>
      <c r="M92" s="244"/>
      <c r="N92" s="245"/>
      <c r="O92" s="245"/>
      <c r="P92" s="245"/>
      <c r="Q92" s="245"/>
      <c r="R92" s="245"/>
      <c r="S92" s="245"/>
      <c r="T92" s="246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7" t="s">
        <v>163</v>
      </c>
      <c r="AU92" s="247" t="s">
        <v>83</v>
      </c>
      <c r="AV92" s="14" t="s">
        <v>159</v>
      </c>
      <c r="AW92" s="14" t="s">
        <v>33</v>
      </c>
      <c r="AX92" s="14" t="s">
        <v>80</v>
      </c>
      <c r="AY92" s="247" t="s">
        <v>152</v>
      </c>
    </row>
    <row r="93" spans="1:65" s="2" customFormat="1" ht="24.15" customHeight="1">
      <c r="A93" s="40"/>
      <c r="B93" s="41"/>
      <c r="C93" s="207" t="s">
        <v>171</v>
      </c>
      <c r="D93" s="207" t="s">
        <v>154</v>
      </c>
      <c r="E93" s="208" t="s">
        <v>172</v>
      </c>
      <c r="F93" s="209" t="s">
        <v>173</v>
      </c>
      <c r="G93" s="210" t="s">
        <v>174</v>
      </c>
      <c r="H93" s="211">
        <v>4</v>
      </c>
      <c r="I93" s="212"/>
      <c r="J93" s="213">
        <f>ROUND(I93*H93,2)</f>
        <v>0</v>
      </c>
      <c r="K93" s="209" t="s">
        <v>158</v>
      </c>
      <c r="L93" s="46"/>
      <c r="M93" s="214" t="s">
        <v>19</v>
      </c>
      <c r="N93" s="215" t="s">
        <v>43</v>
      </c>
      <c r="O93" s="86"/>
      <c r="P93" s="216">
        <f>O93*H93</f>
        <v>0</v>
      </c>
      <c r="Q93" s="216">
        <v>0.00065</v>
      </c>
      <c r="R93" s="216">
        <f>Q93*H93</f>
        <v>0.0026</v>
      </c>
      <c r="S93" s="216">
        <v>0</v>
      </c>
      <c r="T93" s="217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8" t="s">
        <v>159</v>
      </c>
      <c r="AT93" s="218" t="s">
        <v>154</v>
      </c>
      <c r="AU93" s="218" t="s">
        <v>83</v>
      </c>
      <c r="AY93" s="19" t="s">
        <v>152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9" t="s">
        <v>80</v>
      </c>
      <c r="BK93" s="219">
        <f>ROUND(I93*H93,2)</f>
        <v>0</v>
      </c>
      <c r="BL93" s="19" t="s">
        <v>159</v>
      </c>
      <c r="BM93" s="218" t="s">
        <v>503</v>
      </c>
    </row>
    <row r="94" spans="1:47" s="2" customFormat="1" ht="12">
      <c r="A94" s="40"/>
      <c r="B94" s="41"/>
      <c r="C94" s="42"/>
      <c r="D94" s="220" t="s">
        <v>161</v>
      </c>
      <c r="E94" s="42"/>
      <c r="F94" s="221" t="s">
        <v>176</v>
      </c>
      <c r="G94" s="42"/>
      <c r="H94" s="42"/>
      <c r="I94" s="222"/>
      <c r="J94" s="42"/>
      <c r="K94" s="42"/>
      <c r="L94" s="46"/>
      <c r="M94" s="223"/>
      <c r="N94" s="224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161</v>
      </c>
      <c r="AU94" s="19" t="s">
        <v>83</v>
      </c>
    </row>
    <row r="95" spans="1:47" s="2" customFormat="1" ht="12">
      <c r="A95" s="40"/>
      <c r="B95" s="41"/>
      <c r="C95" s="42"/>
      <c r="D95" s="227" t="s">
        <v>177</v>
      </c>
      <c r="E95" s="42"/>
      <c r="F95" s="248" t="s">
        <v>178</v>
      </c>
      <c r="G95" s="42"/>
      <c r="H95" s="42"/>
      <c r="I95" s="222"/>
      <c r="J95" s="42"/>
      <c r="K95" s="42"/>
      <c r="L95" s="46"/>
      <c r="M95" s="223"/>
      <c r="N95" s="224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177</v>
      </c>
      <c r="AU95" s="19" t="s">
        <v>83</v>
      </c>
    </row>
    <row r="96" spans="1:65" s="2" customFormat="1" ht="24.15" customHeight="1">
      <c r="A96" s="40"/>
      <c r="B96" s="41"/>
      <c r="C96" s="207" t="s">
        <v>159</v>
      </c>
      <c r="D96" s="207" t="s">
        <v>154</v>
      </c>
      <c r="E96" s="208" t="s">
        <v>179</v>
      </c>
      <c r="F96" s="209" t="s">
        <v>180</v>
      </c>
      <c r="G96" s="210" t="s">
        <v>174</v>
      </c>
      <c r="H96" s="211">
        <v>4</v>
      </c>
      <c r="I96" s="212"/>
      <c r="J96" s="213">
        <f>ROUND(I96*H96,2)</f>
        <v>0</v>
      </c>
      <c r="K96" s="209" t="s">
        <v>158</v>
      </c>
      <c r="L96" s="46"/>
      <c r="M96" s="214" t="s">
        <v>19</v>
      </c>
      <c r="N96" s="215" t="s">
        <v>43</v>
      </c>
      <c r="O96" s="86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8" t="s">
        <v>159</v>
      </c>
      <c r="AT96" s="218" t="s">
        <v>154</v>
      </c>
      <c r="AU96" s="218" t="s">
        <v>83</v>
      </c>
      <c r="AY96" s="19" t="s">
        <v>152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9" t="s">
        <v>80</v>
      </c>
      <c r="BK96" s="219">
        <f>ROUND(I96*H96,2)</f>
        <v>0</v>
      </c>
      <c r="BL96" s="19" t="s">
        <v>159</v>
      </c>
      <c r="BM96" s="218" t="s">
        <v>504</v>
      </c>
    </row>
    <row r="97" spans="1:47" s="2" customFormat="1" ht="12">
      <c r="A97" s="40"/>
      <c r="B97" s="41"/>
      <c r="C97" s="42"/>
      <c r="D97" s="220" t="s">
        <v>161</v>
      </c>
      <c r="E97" s="42"/>
      <c r="F97" s="221" t="s">
        <v>182</v>
      </c>
      <c r="G97" s="42"/>
      <c r="H97" s="42"/>
      <c r="I97" s="222"/>
      <c r="J97" s="42"/>
      <c r="K97" s="42"/>
      <c r="L97" s="46"/>
      <c r="M97" s="223"/>
      <c r="N97" s="224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161</v>
      </c>
      <c r="AU97" s="19" t="s">
        <v>83</v>
      </c>
    </row>
    <row r="98" spans="1:65" s="2" customFormat="1" ht="24.15" customHeight="1">
      <c r="A98" s="40"/>
      <c r="B98" s="41"/>
      <c r="C98" s="207" t="s">
        <v>183</v>
      </c>
      <c r="D98" s="207" t="s">
        <v>154</v>
      </c>
      <c r="E98" s="208" t="s">
        <v>184</v>
      </c>
      <c r="F98" s="209" t="s">
        <v>185</v>
      </c>
      <c r="G98" s="210" t="s">
        <v>186</v>
      </c>
      <c r="H98" s="211">
        <v>10</v>
      </c>
      <c r="I98" s="212"/>
      <c r="J98" s="213">
        <f>ROUND(I98*H98,2)</f>
        <v>0</v>
      </c>
      <c r="K98" s="209" t="s">
        <v>19</v>
      </c>
      <c r="L98" s="46"/>
      <c r="M98" s="214" t="s">
        <v>19</v>
      </c>
      <c r="N98" s="215" t="s">
        <v>43</v>
      </c>
      <c r="O98" s="86"/>
      <c r="P98" s="216">
        <f>O98*H98</f>
        <v>0</v>
      </c>
      <c r="Q98" s="216">
        <v>0.00064</v>
      </c>
      <c r="R98" s="216">
        <f>Q98*H98</f>
        <v>0.0064</v>
      </c>
      <c r="S98" s="216">
        <v>0</v>
      </c>
      <c r="T98" s="21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8" t="s">
        <v>159</v>
      </c>
      <c r="AT98" s="218" t="s">
        <v>154</v>
      </c>
      <c r="AU98" s="218" t="s">
        <v>83</v>
      </c>
      <c r="AY98" s="19" t="s">
        <v>152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9" t="s">
        <v>80</v>
      </c>
      <c r="BK98" s="219">
        <f>ROUND(I98*H98,2)</f>
        <v>0</v>
      </c>
      <c r="BL98" s="19" t="s">
        <v>159</v>
      </c>
      <c r="BM98" s="218" t="s">
        <v>505</v>
      </c>
    </row>
    <row r="99" spans="1:47" s="2" customFormat="1" ht="12">
      <c r="A99" s="40"/>
      <c r="B99" s="41"/>
      <c r="C99" s="42"/>
      <c r="D99" s="227" t="s">
        <v>177</v>
      </c>
      <c r="E99" s="42"/>
      <c r="F99" s="248" t="s">
        <v>188</v>
      </c>
      <c r="G99" s="42"/>
      <c r="H99" s="42"/>
      <c r="I99" s="222"/>
      <c r="J99" s="42"/>
      <c r="K99" s="42"/>
      <c r="L99" s="46"/>
      <c r="M99" s="223"/>
      <c r="N99" s="224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177</v>
      </c>
      <c r="AU99" s="19" t="s">
        <v>83</v>
      </c>
    </row>
    <row r="100" spans="1:51" s="13" customFormat="1" ht="12">
      <c r="A100" s="13"/>
      <c r="B100" s="225"/>
      <c r="C100" s="226"/>
      <c r="D100" s="227" t="s">
        <v>163</v>
      </c>
      <c r="E100" s="228" t="s">
        <v>19</v>
      </c>
      <c r="F100" s="229" t="s">
        <v>506</v>
      </c>
      <c r="G100" s="226"/>
      <c r="H100" s="230">
        <v>10</v>
      </c>
      <c r="I100" s="231"/>
      <c r="J100" s="226"/>
      <c r="K100" s="226"/>
      <c r="L100" s="232"/>
      <c r="M100" s="233"/>
      <c r="N100" s="234"/>
      <c r="O100" s="234"/>
      <c r="P100" s="234"/>
      <c r="Q100" s="234"/>
      <c r="R100" s="234"/>
      <c r="S100" s="234"/>
      <c r="T100" s="23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6" t="s">
        <v>163</v>
      </c>
      <c r="AU100" s="236" t="s">
        <v>83</v>
      </c>
      <c r="AV100" s="13" t="s">
        <v>83</v>
      </c>
      <c r="AW100" s="13" t="s">
        <v>33</v>
      </c>
      <c r="AX100" s="13" t="s">
        <v>72</v>
      </c>
      <c r="AY100" s="236" t="s">
        <v>152</v>
      </c>
    </row>
    <row r="101" spans="1:51" s="14" customFormat="1" ht="12">
      <c r="A101" s="14"/>
      <c r="B101" s="237"/>
      <c r="C101" s="238"/>
      <c r="D101" s="227" t="s">
        <v>163</v>
      </c>
      <c r="E101" s="239" t="s">
        <v>19</v>
      </c>
      <c r="F101" s="240" t="s">
        <v>170</v>
      </c>
      <c r="G101" s="238"/>
      <c r="H101" s="241">
        <v>10</v>
      </c>
      <c r="I101" s="242"/>
      <c r="J101" s="238"/>
      <c r="K101" s="238"/>
      <c r="L101" s="243"/>
      <c r="M101" s="244"/>
      <c r="N101" s="245"/>
      <c r="O101" s="245"/>
      <c r="P101" s="245"/>
      <c r="Q101" s="245"/>
      <c r="R101" s="245"/>
      <c r="S101" s="245"/>
      <c r="T101" s="246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7" t="s">
        <v>163</v>
      </c>
      <c r="AU101" s="247" t="s">
        <v>83</v>
      </c>
      <c r="AV101" s="14" t="s">
        <v>159</v>
      </c>
      <c r="AW101" s="14" t="s">
        <v>4</v>
      </c>
      <c r="AX101" s="14" t="s">
        <v>80</v>
      </c>
      <c r="AY101" s="247" t="s">
        <v>152</v>
      </c>
    </row>
    <row r="102" spans="1:65" s="2" customFormat="1" ht="16.5" customHeight="1">
      <c r="A102" s="40"/>
      <c r="B102" s="41"/>
      <c r="C102" s="207" t="s">
        <v>190</v>
      </c>
      <c r="D102" s="207" t="s">
        <v>154</v>
      </c>
      <c r="E102" s="208" t="s">
        <v>191</v>
      </c>
      <c r="F102" s="209" t="s">
        <v>192</v>
      </c>
      <c r="G102" s="210" t="s">
        <v>193</v>
      </c>
      <c r="H102" s="211">
        <v>40</v>
      </c>
      <c r="I102" s="212"/>
      <c r="J102" s="213">
        <f>ROUND(I102*H102,2)</f>
        <v>0</v>
      </c>
      <c r="K102" s="209" t="s">
        <v>19</v>
      </c>
      <c r="L102" s="46"/>
      <c r="M102" s="214" t="s">
        <v>19</v>
      </c>
      <c r="N102" s="215" t="s">
        <v>43</v>
      </c>
      <c r="O102" s="86"/>
      <c r="P102" s="216">
        <f>O102*H102</f>
        <v>0</v>
      </c>
      <c r="Q102" s="216">
        <v>0.00064</v>
      </c>
      <c r="R102" s="216">
        <f>Q102*H102</f>
        <v>0.0256</v>
      </c>
      <c r="S102" s="216">
        <v>0</v>
      </c>
      <c r="T102" s="21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8" t="s">
        <v>159</v>
      </c>
      <c r="AT102" s="218" t="s">
        <v>154</v>
      </c>
      <c r="AU102" s="218" t="s">
        <v>83</v>
      </c>
      <c r="AY102" s="19" t="s">
        <v>152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9" t="s">
        <v>80</v>
      </c>
      <c r="BK102" s="219">
        <f>ROUND(I102*H102,2)</f>
        <v>0</v>
      </c>
      <c r="BL102" s="19" t="s">
        <v>159</v>
      </c>
      <c r="BM102" s="218" t="s">
        <v>507</v>
      </c>
    </row>
    <row r="103" spans="1:51" s="13" customFormat="1" ht="12">
      <c r="A103" s="13"/>
      <c r="B103" s="225"/>
      <c r="C103" s="226"/>
      <c r="D103" s="227" t="s">
        <v>163</v>
      </c>
      <c r="E103" s="228" t="s">
        <v>19</v>
      </c>
      <c r="F103" s="229" t="s">
        <v>195</v>
      </c>
      <c r="G103" s="226"/>
      <c r="H103" s="230">
        <v>40</v>
      </c>
      <c r="I103" s="231"/>
      <c r="J103" s="226"/>
      <c r="K103" s="226"/>
      <c r="L103" s="232"/>
      <c r="M103" s="233"/>
      <c r="N103" s="234"/>
      <c r="O103" s="234"/>
      <c r="P103" s="234"/>
      <c r="Q103" s="234"/>
      <c r="R103" s="234"/>
      <c r="S103" s="234"/>
      <c r="T103" s="23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6" t="s">
        <v>163</v>
      </c>
      <c r="AU103" s="236" t="s">
        <v>83</v>
      </c>
      <c r="AV103" s="13" t="s">
        <v>83</v>
      </c>
      <c r="AW103" s="13" t="s">
        <v>33</v>
      </c>
      <c r="AX103" s="13" t="s">
        <v>72</v>
      </c>
      <c r="AY103" s="236" t="s">
        <v>152</v>
      </c>
    </row>
    <row r="104" spans="1:51" s="14" customFormat="1" ht="12">
      <c r="A104" s="14"/>
      <c r="B104" s="237"/>
      <c r="C104" s="238"/>
      <c r="D104" s="227" t="s">
        <v>163</v>
      </c>
      <c r="E104" s="239" t="s">
        <v>19</v>
      </c>
      <c r="F104" s="240" t="s">
        <v>170</v>
      </c>
      <c r="G104" s="238"/>
      <c r="H104" s="241">
        <v>40</v>
      </c>
      <c r="I104" s="242"/>
      <c r="J104" s="238"/>
      <c r="K104" s="238"/>
      <c r="L104" s="243"/>
      <c r="M104" s="244"/>
      <c r="N104" s="245"/>
      <c r="O104" s="245"/>
      <c r="P104" s="245"/>
      <c r="Q104" s="245"/>
      <c r="R104" s="245"/>
      <c r="S104" s="245"/>
      <c r="T104" s="246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7" t="s">
        <v>163</v>
      </c>
      <c r="AU104" s="247" t="s">
        <v>83</v>
      </c>
      <c r="AV104" s="14" t="s">
        <v>159</v>
      </c>
      <c r="AW104" s="14" t="s">
        <v>4</v>
      </c>
      <c r="AX104" s="14" t="s">
        <v>80</v>
      </c>
      <c r="AY104" s="247" t="s">
        <v>152</v>
      </c>
    </row>
    <row r="105" spans="1:65" s="2" customFormat="1" ht="16.5" customHeight="1">
      <c r="A105" s="40"/>
      <c r="B105" s="41"/>
      <c r="C105" s="207" t="s">
        <v>196</v>
      </c>
      <c r="D105" s="207" t="s">
        <v>154</v>
      </c>
      <c r="E105" s="208" t="s">
        <v>197</v>
      </c>
      <c r="F105" s="209" t="s">
        <v>198</v>
      </c>
      <c r="G105" s="210" t="s">
        <v>199</v>
      </c>
      <c r="H105" s="211">
        <v>1</v>
      </c>
      <c r="I105" s="212"/>
      <c r="J105" s="213">
        <f>ROUND(I105*H105,2)</f>
        <v>0</v>
      </c>
      <c r="K105" s="209" t="s">
        <v>19</v>
      </c>
      <c r="L105" s="46"/>
      <c r="M105" s="214" t="s">
        <v>19</v>
      </c>
      <c r="N105" s="215" t="s">
        <v>43</v>
      </c>
      <c r="O105" s="86"/>
      <c r="P105" s="216">
        <f>O105*H105</f>
        <v>0</v>
      </c>
      <c r="Q105" s="216">
        <v>0.008</v>
      </c>
      <c r="R105" s="216">
        <f>Q105*H105</f>
        <v>0.008</v>
      </c>
      <c r="S105" s="216">
        <v>0</v>
      </c>
      <c r="T105" s="21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8" t="s">
        <v>159</v>
      </c>
      <c r="AT105" s="218" t="s">
        <v>154</v>
      </c>
      <c r="AU105" s="218" t="s">
        <v>83</v>
      </c>
      <c r="AY105" s="19" t="s">
        <v>152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9" t="s">
        <v>80</v>
      </c>
      <c r="BK105" s="219">
        <f>ROUND(I105*H105,2)</f>
        <v>0</v>
      </c>
      <c r="BL105" s="19" t="s">
        <v>159</v>
      </c>
      <c r="BM105" s="218" t="s">
        <v>508</v>
      </c>
    </row>
    <row r="106" spans="1:47" s="2" customFormat="1" ht="12">
      <c r="A106" s="40"/>
      <c r="B106" s="41"/>
      <c r="C106" s="42"/>
      <c r="D106" s="227" t="s">
        <v>177</v>
      </c>
      <c r="E106" s="42"/>
      <c r="F106" s="248" t="s">
        <v>201</v>
      </c>
      <c r="G106" s="42"/>
      <c r="H106" s="42"/>
      <c r="I106" s="222"/>
      <c r="J106" s="42"/>
      <c r="K106" s="42"/>
      <c r="L106" s="46"/>
      <c r="M106" s="223"/>
      <c r="N106" s="224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177</v>
      </c>
      <c r="AU106" s="19" t="s">
        <v>83</v>
      </c>
    </row>
    <row r="107" spans="1:51" s="13" customFormat="1" ht="12">
      <c r="A107" s="13"/>
      <c r="B107" s="225"/>
      <c r="C107" s="226"/>
      <c r="D107" s="227" t="s">
        <v>163</v>
      </c>
      <c r="E107" s="228" t="s">
        <v>19</v>
      </c>
      <c r="F107" s="229" t="s">
        <v>509</v>
      </c>
      <c r="G107" s="226"/>
      <c r="H107" s="230">
        <v>1</v>
      </c>
      <c r="I107" s="231"/>
      <c r="J107" s="226"/>
      <c r="K107" s="226"/>
      <c r="L107" s="232"/>
      <c r="M107" s="233"/>
      <c r="N107" s="234"/>
      <c r="O107" s="234"/>
      <c r="P107" s="234"/>
      <c r="Q107" s="234"/>
      <c r="R107" s="234"/>
      <c r="S107" s="234"/>
      <c r="T107" s="23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6" t="s">
        <v>163</v>
      </c>
      <c r="AU107" s="236" t="s">
        <v>83</v>
      </c>
      <c r="AV107" s="13" t="s">
        <v>83</v>
      </c>
      <c r="AW107" s="13" t="s">
        <v>33</v>
      </c>
      <c r="AX107" s="13" t="s">
        <v>72</v>
      </c>
      <c r="AY107" s="236" t="s">
        <v>152</v>
      </c>
    </row>
    <row r="108" spans="1:51" s="14" customFormat="1" ht="12">
      <c r="A108" s="14"/>
      <c r="B108" s="237"/>
      <c r="C108" s="238"/>
      <c r="D108" s="227" t="s">
        <v>163</v>
      </c>
      <c r="E108" s="239" t="s">
        <v>19</v>
      </c>
      <c r="F108" s="240" t="s">
        <v>170</v>
      </c>
      <c r="G108" s="238"/>
      <c r="H108" s="241">
        <v>1</v>
      </c>
      <c r="I108" s="242"/>
      <c r="J108" s="238"/>
      <c r="K108" s="238"/>
      <c r="L108" s="243"/>
      <c r="M108" s="244"/>
      <c r="N108" s="245"/>
      <c r="O108" s="245"/>
      <c r="P108" s="245"/>
      <c r="Q108" s="245"/>
      <c r="R108" s="245"/>
      <c r="S108" s="245"/>
      <c r="T108" s="246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7" t="s">
        <v>163</v>
      </c>
      <c r="AU108" s="247" t="s">
        <v>83</v>
      </c>
      <c r="AV108" s="14" t="s">
        <v>159</v>
      </c>
      <c r="AW108" s="14" t="s">
        <v>4</v>
      </c>
      <c r="AX108" s="14" t="s">
        <v>80</v>
      </c>
      <c r="AY108" s="247" t="s">
        <v>152</v>
      </c>
    </row>
    <row r="109" spans="1:65" s="2" customFormat="1" ht="16.5" customHeight="1">
      <c r="A109" s="40"/>
      <c r="B109" s="41"/>
      <c r="C109" s="207" t="s">
        <v>203</v>
      </c>
      <c r="D109" s="207" t="s">
        <v>154</v>
      </c>
      <c r="E109" s="208" t="s">
        <v>204</v>
      </c>
      <c r="F109" s="209" t="s">
        <v>205</v>
      </c>
      <c r="G109" s="210" t="s">
        <v>157</v>
      </c>
      <c r="H109" s="211">
        <v>46.8</v>
      </c>
      <c r="I109" s="212"/>
      <c r="J109" s="213">
        <f>ROUND(I109*H109,2)</f>
        <v>0</v>
      </c>
      <c r="K109" s="209" t="s">
        <v>158</v>
      </c>
      <c r="L109" s="46"/>
      <c r="M109" s="214" t="s">
        <v>19</v>
      </c>
      <c r="N109" s="215" t="s">
        <v>43</v>
      </c>
      <c r="O109" s="86"/>
      <c r="P109" s="216">
        <f>O109*H109</f>
        <v>0</v>
      </c>
      <c r="Q109" s="216">
        <v>0.00025</v>
      </c>
      <c r="R109" s="216">
        <f>Q109*H109</f>
        <v>0.0117</v>
      </c>
      <c r="S109" s="216">
        <v>0</v>
      </c>
      <c r="T109" s="21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8" t="s">
        <v>159</v>
      </c>
      <c r="AT109" s="218" t="s">
        <v>154</v>
      </c>
      <c r="AU109" s="218" t="s">
        <v>83</v>
      </c>
      <c r="AY109" s="19" t="s">
        <v>152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9" t="s">
        <v>80</v>
      </c>
      <c r="BK109" s="219">
        <f>ROUND(I109*H109,2)</f>
        <v>0</v>
      </c>
      <c r="BL109" s="19" t="s">
        <v>159</v>
      </c>
      <c r="BM109" s="218" t="s">
        <v>510</v>
      </c>
    </row>
    <row r="110" spans="1:47" s="2" customFormat="1" ht="12">
      <c r="A110" s="40"/>
      <c r="B110" s="41"/>
      <c r="C110" s="42"/>
      <c r="D110" s="220" t="s">
        <v>161</v>
      </c>
      <c r="E110" s="42"/>
      <c r="F110" s="221" t="s">
        <v>207</v>
      </c>
      <c r="G110" s="42"/>
      <c r="H110" s="42"/>
      <c r="I110" s="222"/>
      <c r="J110" s="42"/>
      <c r="K110" s="42"/>
      <c r="L110" s="46"/>
      <c r="M110" s="223"/>
      <c r="N110" s="224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161</v>
      </c>
      <c r="AU110" s="19" t="s">
        <v>83</v>
      </c>
    </row>
    <row r="111" spans="1:51" s="13" customFormat="1" ht="12">
      <c r="A111" s="13"/>
      <c r="B111" s="225"/>
      <c r="C111" s="226"/>
      <c r="D111" s="227" t="s">
        <v>163</v>
      </c>
      <c r="E111" s="228" t="s">
        <v>19</v>
      </c>
      <c r="F111" s="229" t="s">
        <v>511</v>
      </c>
      <c r="G111" s="226"/>
      <c r="H111" s="230">
        <v>46.8</v>
      </c>
      <c r="I111" s="231"/>
      <c r="J111" s="226"/>
      <c r="K111" s="226"/>
      <c r="L111" s="232"/>
      <c r="M111" s="233"/>
      <c r="N111" s="234"/>
      <c r="O111" s="234"/>
      <c r="P111" s="234"/>
      <c r="Q111" s="234"/>
      <c r="R111" s="234"/>
      <c r="S111" s="234"/>
      <c r="T111" s="23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163</v>
      </c>
      <c r="AU111" s="236" t="s">
        <v>83</v>
      </c>
      <c r="AV111" s="13" t="s">
        <v>83</v>
      </c>
      <c r="AW111" s="13" t="s">
        <v>33</v>
      </c>
      <c r="AX111" s="13" t="s">
        <v>80</v>
      </c>
      <c r="AY111" s="236" t="s">
        <v>152</v>
      </c>
    </row>
    <row r="112" spans="1:65" s="2" customFormat="1" ht="16.5" customHeight="1">
      <c r="A112" s="40"/>
      <c r="B112" s="41"/>
      <c r="C112" s="207" t="s">
        <v>209</v>
      </c>
      <c r="D112" s="207" t="s">
        <v>154</v>
      </c>
      <c r="E112" s="208" t="s">
        <v>210</v>
      </c>
      <c r="F112" s="209" t="s">
        <v>211</v>
      </c>
      <c r="G112" s="210" t="s">
        <v>157</v>
      </c>
      <c r="H112" s="211">
        <v>46.8</v>
      </c>
      <c r="I112" s="212"/>
      <c r="J112" s="213">
        <f>ROUND(I112*H112,2)</f>
        <v>0</v>
      </c>
      <c r="K112" s="209" t="s">
        <v>158</v>
      </c>
      <c r="L112" s="46"/>
      <c r="M112" s="214" t="s">
        <v>19</v>
      </c>
      <c r="N112" s="215" t="s">
        <v>43</v>
      </c>
      <c r="O112" s="86"/>
      <c r="P112" s="216">
        <f>O112*H112</f>
        <v>0</v>
      </c>
      <c r="Q112" s="216">
        <v>0</v>
      </c>
      <c r="R112" s="216">
        <f>Q112*H112</f>
        <v>0</v>
      </c>
      <c r="S112" s="216">
        <v>0</v>
      </c>
      <c r="T112" s="21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8" t="s">
        <v>159</v>
      </c>
      <c r="AT112" s="218" t="s">
        <v>154</v>
      </c>
      <c r="AU112" s="218" t="s">
        <v>83</v>
      </c>
      <c r="AY112" s="19" t="s">
        <v>152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9" t="s">
        <v>80</v>
      </c>
      <c r="BK112" s="219">
        <f>ROUND(I112*H112,2)</f>
        <v>0</v>
      </c>
      <c r="BL112" s="19" t="s">
        <v>159</v>
      </c>
      <c r="BM112" s="218" t="s">
        <v>512</v>
      </c>
    </row>
    <row r="113" spans="1:47" s="2" customFormat="1" ht="12">
      <c r="A113" s="40"/>
      <c r="B113" s="41"/>
      <c r="C113" s="42"/>
      <c r="D113" s="220" t="s">
        <v>161</v>
      </c>
      <c r="E113" s="42"/>
      <c r="F113" s="221" t="s">
        <v>213</v>
      </c>
      <c r="G113" s="42"/>
      <c r="H113" s="42"/>
      <c r="I113" s="222"/>
      <c r="J113" s="42"/>
      <c r="K113" s="42"/>
      <c r="L113" s="46"/>
      <c r="M113" s="223"/>
      <c r="N113" s="224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161</v>
      </c>
      <c r="AU113" s="19" t="s">
        <v>83</v>
      </c>
    </row>
    <row r="114" spans="1:65" s="2" customFormat="1" ht="16.5" customHeight="1">
      <c r="A114" s="40"/>
      <c r="B114" s="41"/>
      <c r="C114" s="207" t="s">
        <v>214</v>
      </c>
      <c r="D114" s="207" t="s">
        <v>154</v>
      </c>
      <c r="E114" s="208" t="s">
        <v>215</v>
      </c>
      <c r="F114" s="209" t="s">
        <v>216</v>
      </c>
      <c r="G114" s="210" t="s">
        <v>157</v>
      </c>
      <c r="H114" s="211">
        <v>3.8</v>
      </c>
      <c r="I114" s="212"/>
      <c r="J114" s="213">
        <f>ROUND(I114*H114,2)</f>
        <v>0</v>
      </c>
      <c r="K114" s="209" t="s">
        <v>158</v>
      </c>
      <c r="L114" s="46"/>
      <c r="M114" s="214" t="s">
        <v>19</v>
      </c>
      <c r="N114" s="215" t="s">
        <v>43</v>
      </c>
      <c r="O114" s="86"/>
      <c r="P114" s="216">
        <f>O114*H114</f>
        <v>0</v>
      </c>
      <c r="Q114" s="216">
        <v>0.00047</v>
      </c>
      <c r="R114" s="216">
        <f>Q114*H114</f>
        <v>0.0017859999999999998</v>
      </c>
      <c r="S114" s="216">
        <v>0</v>
      </c>
      <c r="T114" s="21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8" t="s">
        <v>159</v>
      </c>
      <c r="AT114" s="218" t="s">
        <v>154</v>
      </c>
      <c r="AU114" s="218" t="s">
        <v>83</v>
      </c>
      <c r="AY114" s="19" t="s">
        <v>152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9" t="s">
        <v>80</v>
      </c>
      <c r="BK114" s="219">
        <f>ROUND(I114*H114,2)</f>
        <v>0</v>
      </c>
      <c r="BL114" s="19" t="s">
        <v>159</v>
      </c>
      <c r="BM114" s="218" t="s">
        <v>513</v>
      </c>
    </row>
    <row r="115" spans="1:47" s="2" customFormat="1" ht="12">
      <c r="A115" s="40"/>
      <c r="B115" s="41"/>
      <c r="C115" s="42"/>
      <c r="D115" s="220" t="s">
        <v>161</v>
      </c>
      <c r="E115" s="42"/>
      <c r="F115" s="221" t="s">
        <v>218</v>
      </c>
      <c r="G115" s="42"/>
      <c r="H115" s="42"/>
      <c r="I115" s="222"/>
      <c r="J115" s="42"/>
      <c r="K115" s="42"/>
      <c r="L115" s="46"/>
      <c r="M115" s="223"/>
      <c r="N115" s="224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161</v>
      </c>
      <c r="AU115" s="19" t="s">
        <v>83</v>
      </c>
    </row>
    <row r="116" spans="1:47" s="2" customFormat="1" ht="12">
      <c r="A116" s="40"/>
      <c r="B116" s="41"/>
      <c r="C116" s="42"/>
      <c r="D116" s="227" t="s">
        <v>177</v>
      </c>
      <c r="E116" s="42"/>
      <c r="F116" s="248" t="s">
        <v>178</v>
      </c>
      <c r="G116" s="42"/>
      <c r="H116" s="42"/>
      <c r="I116" s="222"/>
      <c r="J116" s="42"/>
      <c r="K116" s="42"/>
      <c r="L116" s="46"/>
      <c r="M116" s="223"/>
      <c r="N116" s="224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177</v>
      </c>
      <c r="AU116" s="19" t="s">
        <v>83</v>
      </c>
    </row>
    <row r="117" spans="1:51" s="13" customFormat="1" ht="12">
      <c r="A117" s="13"/>
      <c r="B117" s="225"/>
      <c r="C117" s="226"/>
      <c r="D117" s="227" t="s">
        <v>163</v>
      </c>
      <c r="E117" s="228" t="s">
        <v>19</v>
      </c>
      <c r="F117" s="229" t="s">
        <v>219</v>
      </c>
      <c r="G117" s="226"/>
      <c r="H117" s="230">
        <v>3.8</v>
      </c>
      <c r="I117" s="231"/>
      <c r="J117" s="226"/>
      <c r="K117" s="226"/>
      <c r="L117" s="232"/>
      <c r="M117" s="233"/>
      <c r="N117" s="234"/>
      <c r="O117" s="234"/>
      <c r="P117" s="234"/>
      <c r="Q117" s="234"/>
      <c r="R117" s="234"/>
      <c r="S117" s="234"/>
      <c r="T117" s="23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6" t="s">
        <v>163</v>
      </c>
      <c r="AU117" s="236" t="s">
        <v>83</v>
      </c>
      <c r="AV117" s="13" t="s">
        <v>83</v>
      </c>
      <c r="AW117" s="13" t="s">
        <v>33</v>
      </c>
      <c r="AX117" s="13" t="s">
        <v>80</v>
      </c>
      <c r="AY117" s="236" t="s">
        <v>152</v>
      </c>
    </row>
    <row r="118" spans="1:65" s="2" customFormat="1" ht="16.5" customHeight="1">
      <c r="A118" s="40"/>
      <c r="B118" s="41"/>
      <c r="C118" s="207" t="s">
        <v>220</v>
      </c>
      <c r="D118" s="207" t="s">
        <v>154</v>
      </c>
      <c r="E118" s="208" t="s">
        <v>221</v>
      </c>
      <c r="F118" s="209" t="s">
        <v>222</v>
      </c>
      <c r="G118" s="210" t="s">
        <v>157</v>
      </c>
      <c r="H118" s="211">
        <v>3.8</v>
      </c>
      <c r="I118" s="212"/>
      <c r="J118" s="213">
        <f>ROUND(I118*H118,2)</f>
        <v>0</v>
      </c>
      <c r="K118" s="209" t="s">
        <v>158</v>
      </c>
      <c r="L118" s="46"/>
      <c r="M118" s="214" t="s">
        <v>19</v>
      </c>
      <c r="N118" s="215" t="s">
        <v>43</v>
      </c>
      <c r="O118" s="86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8" t="s">
        <v>159</v>
      </c>
      <c r="AT118" s="218" t="s">
        <v>154</v>
      </c>
      <c r="AU118" s="218" t="s">
        <v>83</v>
      </c>
      <c r="AY118" s="19" t="s">
        <v>152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9" t="s">
        <v>80</v>
      </c>
      <c r="BK118" s="219">
        <f>ROUND(I118*H118,2)</f>
        <v>0</v>
      </c>
      <c r="BL118" s="19" t="s">
        <v>159</v>
      </c>
      <c r="BM118" s="218" t="s">
        <v>514</v>
      </c>
    </row>
    <row r="119" spans="1:47" s="2" customFormat="1" ht="12">
      <c r="A119" s="40"/>
      <c r="B119" s="41"/>
      <c r="C119" s="42"/>
      <c r="D119" s="220" t="s">
        <v>161</v>
      </c>
      <c r="E119" s="42"/>
      <c r="F119" s="221" t="s">
        <v>224</v>
      </c>
      <c r="G119" s="42"/>
      <c r="H119" s="42"/>
      <c r="I119" s="222"/>
      <c r="J119" s="42"/>
      <c r="K119" s="42"/>
      <c r="L119" s="46"/>
      <c r="M119" s="223"/>
      <c r="N119" s="224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161</v>
      </c>
      <c r="AU119" s="19" t="s">
        <v>83</v>
      </c>
    </row>
    <row r="120" spans="1:65" s="2" customFormat="1" ht="24.15" customHeight="1">
      <c r="A120" s="40"/>
      <c r="B120" s="41"/>
      <c r="C120" s="207" t="s">
        <v>225</v>
      </c>
      <c r="D120" s="207" t="s">
        <v>154</v>
      </c>
      <c r="E120" s="208" t="s">
        <v>226</v>
      </c>
      <c r="F120" s="209" t="s">
        <v>227</v>
      </c>
      <c r="G120" s="210" t="s">
        <v>111</v>
      </c>
      <c r="H120" s="211">
        <v>2.2</v>
      </c>
      <c r="I120" s="212"/>
      <c r="J120" s="213">
        <f>ROUND(I120*H120,2)</f>
        <v>0</v>
      </c>
      <c r="K120" s="209" t="s">
        <v>19</v>
      </c>
      <c r="L120" s="46"/>
      <c r="M120" s="214" t="s">
        <v>19</v>
      </c>
      <c r="N120" s="215" t="s">
        <v>43</v>
      </c>
      <c r="O120" s="86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8" t="s">
        <v>159</v>
      </c>
      <c r="AT120" s="218" t="s">
        <v>154</v>
      </c>
      <c r="AU120" s="218" t="s">
        <v>83</v>
      </c>
      <c r="AY120" s="19" t="s">
        <v>152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9" t="s">
        <v>80</v>
      </c>
      <c r="BK120" s="219">
        <f>ROUND(I120*H120,2)</f>
        <v>0</v>
      </c>
      <c r="BL120" s="19" t="s">
        <v>159</v>
      </c>
      <c r="BM120" s="218" t="s">
        <v>515</v>
      </c>
    </row>
    <row r="121" spans="1:51" s="13" customFormat="1" ht="12">
      <c r="A121" s="13"/>
      <c r="B121" s="225"/>
      <c r="C121" s="226"/>
      <c r="D121" s="227" t="s">
        <v>163</v>
      </c>
      <c r="E121" s="228" t="s">
        <v>19</v>
      </c>
      <c r="F121" s="229" t="s">
        <v>230</v>
      </c>
      <c r="G121" s="226"/>
      <c r="H121" s="230">
        <v>2.2</v>
      </c>
      <c r="I121" s="231"/>
      <c r="J121" s="226"/>
      <c r="K121" s="226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163</v>
      </c>
      <c r="AU121" s="236" t="s">
        <v>83</v>
      </c>
      <c r="AV121" s="13" t="s">
        <v>83</v>
      </c>
      <c r="AW121" s="13" t="s">
        <v>33</v>
      </c>
      <c r="AX121" s="13" t="s">
        <v>72</v>
      </c>
      <c r="AY121" s="236" t="s">
        <v>152</v>
      </c>
    </row>
    <row r="122" spans="1:51" s="14" customFormat="1" ht="12">
      <c r="A122" s="14"/>
      <c r="B122" s="237"/>
      <c r="C122" s="238"/>
      <c r="D122" s="227" t="s">
        <v>163</v>
      </c>
      <c r="E122" s="239" t="s">
        <v>19</v>
      </c>
      <c r="F122" s="240" t="s">
        <v>170</v>
      </c>
      <c r="G122" s="238"/>
      <c r="H122" s="241">
        <v>2.2</v>
      </c>
      <c r="I122" s="242"/>
      <c r="J122" s="238"/>
      <c r="K122" s="238"/>
      <c r="L122" s="243"/>
      <c r="M122" s="244"/>
      <c r="N122" s="245"/>
      <c r="O122" s="245"/>
      <c r="P122" s="245"/>
      <c r="Q122" s="245"/>
      <c r="R122" s="245"/>
      <c r="S122" s="245"/>
      <c r="T122" s="246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7" t="s">
        <v>163</v>
      </c>
      <c r="AU122" s="247" t="s">
        <v>83</v>
      </c>
      <c r="AV122" s="14" t="s">
        <v>159</v>
      </c>
      <c r="AW122" s="14" t="s">
        <v>33</v>
      </c>
      <c r="AX122" s="14" t="s">
        <v>80</v>
      </c>
      <c r="AY122" s="247" t="s">
        <v>152</v>
      </c>
    </row>
    <row r="123" spans="1:65" s="2" customFormat="1" ht="24.15" customHeight="1">
      <c r="A123" s="40"/>
      <c r="B123" s="41"/>
      <c r="C123" s="207" t="s">
        <v>231</v>
      </c>
      <c r="D123" s="207" t="s">
        <v>154</v>
      </c>
      <c r="E123" s="208" t="s">
        <v>232</v>
      </c>
      <c r="F123" s="209" t="s">
        <v>233</v>
      </c>
      <c r="G123" s="210" t="s">
        <v>111</v>
      </c>
      <c r="H123" s="211">
        <v>10.998</v>
      </c>
      <c r="I123" s="212"/>
      <c r="J123" s="213">
        <f>ROUND(I123*H123,2)</f>
        <v>0</v>
      </c>
      <c r="K123" s="209" t="s">
        <v>158</v>
      </c>
      <c r="L123" s="46"/>
      <c r="M123" s="214" t="s">
        <v>19</v>
      </c>
      <c r="N123" s="215" t="s">
        <v>43</v>
      </c>
      <c r="O123" s="86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8" t="s">
        <v>159</v>
      </c>
      <c r="AT123" s="218" t="s">
        <v>154</v>
      </c>
      <c r="AU123" s="218" t="s">
        <v>83</v>
      </c>
      <c r="AY123" s="19" t="s">
        <v>152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9" t="s">
        <v>80</v>
      </c>
      <c r="BK123" s="219">
        <f>ROUND(I123*H123,2)</f>
        <v>0</v>
      </c>
      <c r="BL123" s="19" t="s">
        <v>159</v>
      </c>
      <c r="BM123" s="218" t="s">
        <v>516</v>
      </c>
    </row>
    <row r="124" spans="1:47" s="2" customFormat="1" ht="12">
      <c r="A124" s="40"/>
      <c r="B124" s="41"/>
      <c r="C124" s="42"/>
      <c r="D124" s="220" t="s">
        <v>161</v>
      </c>
      <c r="E124" s="42"/>
      <c r="F124" s="221" t="s">
        <v>235</v>
      </c>
      <c r="G124" s="42"/>
      <c r="H124" s="42"/>
      <c r="I124" s="222"/>
      <c r="J124" s="42"/>
      <c r="K124" s="42"/>
      <c r="L124" s="46"/>
      <c r="M124" s="223"/>
      <c r="N124" s="224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161</v>
      </c>
      <c r="AU124" s="19" t="s">
        <v>83</v>
      </c>
    </row>
    <row r="125" spans="1:51" s="13" customFormat="1" ht="12">
      <c r="A125" s="13"/>
      <c r="B125" s="225"/>
      <c r="C125" s="226"/>
      <c r="D125" s="227" t="s">
        <v>163</v>
      </c>
      <c r="E125" s="228" t="s">
        <v>19</v>
      </c>
      <c r="F125" s="229" t="s">
        <v>236</v>
      </c>
      <c r="G125" s="226"/>
      <c r="H125" s="230">
        <v>10.998</v>
      </c>
      <c r="I125" s="231"/>
      <c r="J125" s="226"/>
      <c r="K125" s="226"/>
      <c r="L125" s="232"/>
      <c r="M125" s="233"/>
      <c r="N125" s="234"/>
      <c r="O125" s="234"/>
      <c r="P125" s="234"/>
      <c r="Q125" s="234"/>
      <c r="R125" s="234"/>
      <c r="S125" s="234"/>
      <c r="T125" s="23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6" t="s">
        <v>163</v>
      </c>
      <c r="AU125" s="236" t="s">
        <v>83</v>
      </c>
      <c r="AV125" s="13" t="s">
        <v>83</v>
      </c>
      <c r="AW125" s="13" t="s">
        <v>33</v>
      </c>
      <c r="AX125" s="13" t="s">
        <v>80</v>
      </c>
      <c r="AY125" s="236" t="s">
        <v>152</v>
      </c>
    </row>
    <row r="126" spans="1:65" s="2" customFormat="1" ht="24.15" customHeight="1">
      <c r="A126" s="40"/>
      <c r="B126" s="41"/>
      <c r="C126" s="207" t="s">
        <v>237</v>
      </c>
      <c r="D126" s="207" t="s">
        <v>154</v>
      </c>
      <c r="E126" s="208" t="s">
        <v>238</v>
      </c>
      <c r="F126" s="209" t="s">
        <v>239</v>
      </c>
      <c r="G126" s="210" t="s">
        <v>111</v>
      </c>
      <c r="H126" s="211">
        <v>14.664</v>
      </c>
      <c r="I126" s="212"/>
      <c r="J126" s="213">
        <f>ROUND(I126*H126,2)</f>
        <v>0</v>
      </c>
      <c r="K126" s="209" t="s">
        <v>158</v>
      </c>
      <c r="L126" s="46"/>
      <c r="M126" s="214" t="s">
        <v>19</v>
      </c>
      <c r="N126" s="215" t="s">
        <v>43</v>
      </c>
      <c r="O126" s="86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8" t="s">
        <v>159</v>
      </c>
      <c r="AT126" s="218" t="s">
        <v>154</v>
      </c>
      <c r="AU126" s="218" t="s">
        <v>83</v>
      </c>
      <c r="AY126" s="19" t="s">
        <v>152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9" t="s">
        <v>80</v>
      </c>
      <c r="BK126" s="219">
        <f>ROUND(I126*H126,2)</f>
        <v>0</v>
      </c>
      <c r="BL126" s="19" t="s">
        <v>159</v>
      </c>
      <c r="BM126" s="218" t="s">
        <v>517</v>
      </c>
    </row>
    <row r="127" spans="1:47" s="2" customFormat="1" ht="12">
      <c r="A127" s="40"/>
      <c r="B127" s="41"/>
      <c r="C127" s="42"/>
      <c r="D127" s="220" t="s">
        <v>161</v>
      </c>
      <c r="E127" s="42"/>
      <c r="F127" s="221" t="s">
        <v>241</v>
      </c>
      <c r="G127" s="42"/>
      <c r="H127" s="42"/>
      <c r="I127" s="222"/>
      <c r="J127" s="42"/>
      <c r="K127" s="42"/>
      <c r="L127" s="46"/>
      <c r="M127" s="223"/>
      <c r="N127" s="224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161</v>
      </c>
      <c r="AU127" s="19" t="s">
        <v>83</v>
      </c>
    </row>
    <row r="128" spans="1:51" s="13" customFormat="1" ht="12">
      <c r="A128" s="13"/>
      <c r="B128" s="225"/>
      <c r="C128" s="226"/>
      <c r="D128" s="227" t="s">
        <v>163</v>
      </c>
      <c r="E128" s="228" t="s">
        <v>19</v>
      </c>
      <c r="F128" s="229" t="s">
        <v>518</v>
      </c>
      <c r="G128" s="226"/>
      <c r="H128" s="230">
        <v>43.01</v>
      </c>
      <c r="I128" s="231"/>
      <c r="J128" s="226"/>
      <c r="K128" s="226"/>
      <c r="L128" s="232"/>
      <c r="M128" s="233"/>
      <c r="N128" s="234"/>
      <c r="O128" s="234"/>
      <c r="P128" s="234"/>
      <c r="Q128" s="234"/>
      <c r="R128" s="234"/>
      <c r="S128" s="234"/>
      <c r="T128" s="23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6" t="s">
        <v>163</v>
      </c>
      <c r="AU128" s="236" t="s">
        <v>83</v>
      </c>
      <c r="AV128" s="13" t="s">
        <v>83</v>
      </c>
      <c r="AW128" s="13" t="s">
        <v>33</v>
      </c>
      <c r="AX128" s="13" t="s">
        <v>72</v>
      </c>
      <c r="AY128" s="236" t="s">
        <v>152</v>
      </c>
    </row>
    <row r="129" spans="1:51" s="15" customFormat="1" ht="12">
      <c r="A129" s="15"/>
      <c r="B129" s="249"/>
      <c r="C129" s="250"/>
      <c r="D129" s="227" t="s">
        <v>163</v>
      </c>
      <c r="E129" s="251" t="s">
        <v>19</v>
      </c>
      <c r="F129" s="252" t="s">
        <v>246</v>
      </c>
      <c r="G129" s="250"/>
      <c r="H129" s="251" t="s">
        <v>19</v>
      </c>
      <c r="I129" s="253"/>
      <c r="J129" s="250"/>
      <c r="K129" s="250"/>
      <c r="L129" s="254"/>
      <c r="M129" s="255"/>
      <c r="N129" s="256"/>
      <c r="O129" s="256"/>
      <c r="P129" s="256"/>
      <c r="Q129" s="256"/>
      <c r="R129" s="256"/>
      <c r="S129" s="256"/>
      <c r="T129" s="257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8" t="s">
        <v>163</v>
      </c>
      <c r="AU129" s="258" t="s">
        <v>83</v>
      </c>
      <c r="AV129" s="15" t="s">
        <v>80</v>
      </c>
      <c r="AW129" s="15" t="s">
        <v>33</v>
      </c>
      <c r="AX129" s="15" t="s">
        <v>72</v>
      </c>
      <c r="AY129" s="258" t="s">
        <v>152</v>
      </c>
    </row>
    <row r="130" spans="1:51" s="13" customFormat="1" ht="12">
      <c r="A130" s="13"/>
      <c r="B130" s="225"/>
      <c r="C130" s="226"/>
      <c r="D130" s="227" t="s">
        <v>163</v>
      </c>
      <c r="E130" s="228" t="s">
        <v>19</v>
      </c>
      <c r="F130" s="229" t="s">
        <v>519</v>
      </c>
      <c r="G130" s="226"/>
      <c r="H130" s="230">
        <v>-5.075</v>
      </c>
      <c r="I130" s="231"/>
      <c r="J130" s="226"/>
      <c r="K130" s="226"/>
      <c r="L130" s="232"/>
      <c r="M130" s="233"/>
      <c r="N130" s="234"/>
      <c r="O130" s="234"/>
      <c r="P130" s="234"/>
      <c r="Q130" s="234"/>
      <c r="R130" s="234"/>
      <c r="S130" s="234"/>
      <c r="T130" s="23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6" t="s">
        <v>163</v>
      </c>
      <c r="AU130" s="236" t="s">
        <v>83</v>
      </c>
      <c r="AV130" s="13" t="s">
        <v>83</v>
      </c>
      <c r="AW130" s="13" t="s">
        <v>33</v>
      </c>
      <c r="AX130" s="13" t="s">
        <v>72</v>
      </c>
      <c r="AY130" s="236" t="s">
        <v>152</v>
      </c>
    </row>
    <row r="131" spans="1:51" s="13" customFormat="1" ht="12">
      <c r="A131" s="13"/>
      <c r="B131" s="225"/>
      <c r="C131" s="226"/>
      <c r="D131" s="227" t="s">
        <v>163</v>
      </c>
      <c r="E131" s="228" t="s">
        <v>19</v>
      </c>
      <c r="F131" s="229" t="s">
        <v>520</v>
      </c>
      <c r="G131" s="226"/>
      <c r="H131" s="230">
        <v>-0.315</v>
      </c>
      <c r="I131" s="231"/>
      <c r="J131" s="226"/>
      <c r="K131" s="226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163</v>
      </c>
      <c r="AU131" s="236" t="s">
        <v>83</v>
      </c>
      <c r="AV131" s="13" t="s">
        <v>83</v>
      </c>
      <c r="AW131" s="13" t="s">
        <v>33</v>
      </c>
      <c r="AX131" s="13" t="s">
        <v>72</v>
      </c>
      <c r="AY131" s="236" t="s">
        <v>152</v>
      </c>
    </row>
    <row r="132" spans="1:51" s="13" customFormat="1" ht="12">
      <c r="A132" s="13"/>
      <c r="B132" s="225"/>
      <c r="C132" s="226"/>
      <c r="D132" s="227" t="s">
        <v>163</v>
      </c>
      <c r="E132" s="228" t="s">
        <v>19</v>
      </c>
      <c r="F132" s="229" t="s">
        <v>521</v>
      </c>
      <c r="G132" s="226"/>
      <c r="H132" s="230">
        <v>-0.96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163</v>
      </c>
      <c r="AU132" s="236" t="s">
        <v>83</v>
      </c>
      <c r="AV132" s="13" t="s">
        <v>83</v>
      </c>
      <c r="AW132" s="13" t="s">
        <v>33</v>
      </c>
      <c r="AX132" s="13" t="s">
        <v>72</v>
      </c>
      <c r="AY132" s="236" t="s">
        <v>152</v>
      </c>
    </row>
    <row r="133" spans="1:51" s="16" customFormat="1" ht="12">
      <c r="A133" s="16"/>
      <c r="B133" s="259"/>
      <c r="C133" s="260"/>
      <c r="D133" s="227" t="s">
        <v>163</v>
      </c>
      <c r="E133" s="261" t="s">
        <v>49</v>
      </c>
      <c r="F133" s="262" t="s">
        <v>248</v>
      </c>
      <c r="G133" s="260"/>
      <c r="H133" s="263">
        <v>36.66</v>
      </c>
      <c r="I133" s="264"/>
      <c r="J133" s="260"/>
      <c r="K133" s="260"/>
      <c r="L133" s="265"/>
      <c r="M133" s="266"/>
      <c r="N133" s="267"/>
      <c r="O133" s="267"/>
      <c r="P133" s="267"/>
      <c r="Q133" s="267"/>
      <c r="R133" s="267"/>
      <c r="S133" s="267"/>
      <c r="T133" s="268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T133" s="269" t="s">
        <v>163</v>
      </c>
      <c r="AU133" s="269" t="s">
        <v>83</v>
      </c>
      <c r="AV133" s="16" t="s">
        <v>171</v>
      </c>
      <c r="AW133" s="16" t="s">
        <v>33</v>
      </c>
      <c r="AX133" s="16" t="s">
        <v>72</v>
      </c>
      <c r="AY133" s="269" t="s">
        <v>152</v>
      </c>
    </row>
    <row r="134" spans="1:51" s="13" customFormat="1" ht="12">
      <c r="A134" s="13"/>
      <c r="B134" s="225"/>
      <c r="C134" s="226"/>
      <c r="D134" s="227" t="s">
        <v>163</v>
      </c>
      <c r="E134" s="228" t="s">
        <v>19</v>
      </c>
      <c r="F134" s="229" t="s">
        <v>249</v>
      </c>
      <c r="G134" s="226"/>
      <c r="H134" s="230">
        <v>14.664</v>
      </c>
      <c r="I134" s="231"/>
      <c r="J134" s="226"/>
      <c r="K134" s="226"/>
      <c r="L134" s="232"/>
      <c r="M134" s="233"/>
      <c r="N134" s="234"/>
      <c r="O134" s="234"/>
      <c r="P134" s="234"/>
      <c r="Q134" s="234"/>
      <c r="R134" s="234"/>
      <c r="S134" s="234"/>
      <c r="T134" s="23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6" t="s">
        <v>163</v>
      </c>
      <c r="AU134" s="236" t="s">
        <v>83</v>
      </c>
      <c r="AV134" s="13" t="s">
        <v>83</v>
      </c>
      <c r="AW134" s="13" t="s">
        <v>33</v>
      </c>
      <c r="AX134" s="13" t="s">
        <v>80</v>
      </c>
      <c r="AY134" s="236" t="s">
        <v>152</v>
      </c>
    </row>
    <row r="135" spans="1:65" s="2" customFormat="1" ht="24.15" customHeight="1">
      <c r="A135" s="40"/>
      <c r="B135" s="41"/>
      <c r="C135" s="207" t="s">
        <v>8</v>
      </c>
      <c r="D135" s="207" t="s">
        <v>154</v>
      </c>
      <c r="E135" s="208" t="s">
        <v>250</v>
      </c>
      <c r="F135" s="209" t="s">
        <v>251</v>
      </c>
      <c r="G135" s="210" t="s">
        <v>111</v>
      </c>
      <c r="H135" s="211">
        <v>10.998</v>
      </c>
      <c r="I135" s="212"/>
      <c r="J135" s="213">
        <f>ROUND(I135*H135,2)</f>
        <v>0</v>
      </c>
      <c r="K135" s="209" t="s">
        <v>158</v>
      </c>
      <c r="L135" s="46"/>
      <c r="M135" s="214" t="s">
        <v>19</v>
      </c>
      <c r="N135" s="215" t="s">
        <v>43</v>
      </c>
      <c r="O135" s="86"/>
      <c r="P135" s="216">
        <f>O135*H135</f>
        <v>0</v>
      </c>
      <c r="Q135" s="216">
        <v>0</v>
      </c>
      <c r="R135" s="216">
        <f>Q135*H135</f>
        <v>0</v>
      </c>
      <c r="S135" s="216">
        <v>0</v>
      </c>
      <c r="T135" s="21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8" t="s">
        <v>159</v>
      </c>
      <c r="AT135" s="218" t="s">
        <v>154</v>
      </c>
      <c r="AU135" s="218" t="s">
        <v>83</v>
      </c>
      <c r="AY135" s="19" t="s">
        <v>152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9" t="s">
        <v>80</v>
      </c>
      <c r="BK135" s="219">
        <f>ROUND(I135*H135,2)</f>
        <v>0</v>
      </c>
      <c r="BL135" s="19" t="s">
        <v>159</v>
      </c>
      <c r="BM135" s="218" t="s">
        <v>522</v>
      </c>
    </row>
    <row r="136" spans="1:47" s="2" customFormat="1" ht="12">
      <c r="A136" s="40"/>
      <c r="B136" s="41"/>
      <c r="C136" s="42"/>
      <c r="D136" s="220" t="s">
        <v>161</v>
      </c>
      <c r="E136" s="42"/>
      <c r="F136" s="221" t="s">
        <v>253</v>
      </c>
      <c r="G136" s="42"/>
      <c r="H136" s="42"/>
      <c r="I136" s="222"/>
      <c r="J136" s="42"/>
      <c r="K136" s="42"/>
      <c r="L136" s="46"/>
      <c r="M136" s="223"/>
      <c r="N136" s="224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161</v>
      </c>
      <c r="AU136" s="19" t="s">
        <v>83</v>
      </c>
    </row>
    <row r="137" spans="1:51" s="13" customFormat="1" ht="12">
      <c r="A137" s="13"/>
      <c r="B137" s="225"/>
      <c r="C137" s="226"/>
      <c r="D137" s="227" t="s">
        <v>163</v>
      </c>
      <c r="E137" s="228" t="s">
        <v>19</v>
      </c>
      <c r="F137" s="229" t="s">
        <v>236</v>
      </c>
      <c r="G137" s="226"/>
      <c r="H137" s="230">
        <v>10.998</v>
      </c>
      <c r="I137" s="231"/>
      <c r="J137" s="226"/>
      <c r="K137" s="226"/>
      <c r="L137" s="232"/>
      <c r="M137" s="233"/>
      <c r="N137" s="234"/>
      <c r="O137" s="234"/>
      <c r="P137" s="234"/>
      <c r="Q137" s="234"/>
      <c r="R137" s="234"/>
      <c r="S137" s="234"/>
      <c r="T137" s="23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6" t="s">
        <v>163</v>
      </c>
      <c r="AU137" s="236" t="s">
        <v>83</v>
      </c>
      <c r="AV137" s="13" t="s">
        <v>83</v>
      </c>
      <c r="AW137" s="13" t="s">
        <v>33</v>
      </c>
      <c r="AX137" s="13" t="s">
        <v>80</v>
      </c>
      <c r="AY137" s="236" t="s">
        <v>152</v>
      </c>
    </row>
    <row r="138" spans="1:65" s="2" customFormat="1" ht="21.75" customHeight="1">
      <c r="A138" s="40"/>
      <c r="B138" s="41"/>
      <c r="C138" s="207" t="s">
        <v>254</v>
      </c>
      <c r="D138" s="207" t="s">
        <v>154</v>
      </c>
      <c r="E138" s="208" t="s">
        <v>255</v>
      </c>
      <c r="F138" s="209" t="s">
        <v>256</v>
      </c>
      <c r="G138" s="210" t="s">
        <v>257</v>
      </c>
      <c r="H138" s="211">
        <v>78.2</v>
      </c>
      <c r="I138" s="212"/>
      <c r="J138" s="213">
        <f>ROUND(I138*H138,2)</f>
        <v>0</v>
      </c>
      <c r="K138" s="209" t="s">
        <v>19</v>
      </c>
      <c r="L138" s="46"/>
      <c r="M138" s="214" t="s">
        <v>19</v>
      </c>
      <c r="N138" s="215" t="s">
        <v>43</v>
      </c>
      <c r="O138" s="86"/>
      <c r="P138" s="216">
        <f>O138*H138</f>
        <v>0</v>
      </c>
      <c r="Q138" s="216">
        <v>0.00085</v>
      </c>
      <c r="R138" s="216">
        <f>Q138*H138</f>
        <v>0.06647</v>
      </c>
      <c r="S138" s="216">
        <v>0</v>
      </c>
      <c r="T138" s="21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8" t="s">
        <v>159</v>
      </c>
      <c r="AT138" s="218" t="s">
        <v>154</v>
      </c>
      <c r="AU138" s="218" t="s">
        <v>83</v>
      </c>
      <c r="AY138" s="19" t="s">
        <v>152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9" t="s">
        <v>80</v>
      </c>
      <c r="BK138" s="219">
        <f>ROUND(I138*H138,2)</f>
        <v>0</v>
      </c>
      <c r="BL138" s="19" t="s">
        <v>159</v>
      </c>
      <c r="BM138" s="218" t="s">
        <v>523</v>
      </c>
    </row>
    <row r="139" spans="1:51" s="13" customFormat="1" ht="12">
      <c r="A139" s="13"/>
      <c r="B139" s="225"/>
      <c r="C139" s="226"/>
      <c r="D139" s="227" t="s">
        <v>163</v>
      </c>
      <c r="E139" s="228" t="s">
        <v>19</v>
      </c>
      <c r="F139" s="229" t="s">
        <v>524</v>
      </c>
      <c r="G139" s="226"/>
      <c r="H139" s="230">
        <v>78.2</v>
      </c>
      <c r="I139" s="231"/>
      <c r="J139" s="226"/>
      <c r="K139" s="226"/>
      <c r="L139" s="232"/>
      <c r="M139" s="233"/>
      <c r="N139" s="234"/>
      <c r="O139" s="234"/>
      <c r="P139" s="234"/>
      <c r="Q139" s="234"/>
      <c r="R139" s="234"/>
      <c r="S139" s="234"/>
      <c r="T139" s="23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6" t="s">
        <v>163</v>
      </c>
      <c r="AU139" s="236" t="s">
        <v>83</v>
      </c>
      <c r="AV139" s="13" t="s">
        <v>83</v>
      </c>
      <c r="AW139" s="13" t="s">
        <v>33</v>
      </c>
      <c r="AX139" s="13" t="s">
        <v>72</v>
      </c>
      <c r="AY139" s="236" t="s">
        <v>152</v>
      </c>
    </row>
    <row r="140" spans="1:51" s="14" customFormat="1" ht="12">
      <c r="A140" s="14"/>
      <c r="B140" s="237"/>
      <c r="C140" s="238"/>
      <c r="D140" s="227" t="s">
        <v>163</v>
      </c>
      <c r="E140" s="239" t="s">
        <v>19</v>
      </c>
      <c r="F140" s="240" t="s">
        <v>170</v>
      </c>
      <c r="G140" s="238"/>
      <c r="H140" s="241">
        <v>78.2</v>
      </c>
      <c r="I140" s="242"/>
      <c r="J140" s="238"/>
      <c r="K140" s="238"/>
      <c r="L140" s="243"/>
      <c r="M140" s="244"/>
      <c r="N140" s="245"/>
      <c r="O140" s="245"/>
      <c r="P140" s="245"/>
      <c r="Q140" s="245"/>
      <c r="R140" s="245"/>
      <c r="S140" s="245"/>
      <c r="T140" s="24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7" t="s">
        <v>163</v>
      </c>
      <c r="AU140" s="247" t="s">
        <v>83</v>
      </c>
      <c r="AV140" s="14" t="s">
        <v>159</v>
      </c>
      <c r="AW140" s="14" t="s">
        <v>33</v>
      </c>
      <c r="AX140" s="14" t="s">
        <v>80</v>
      </c>
      <c r="AY140" s="247" t="s">
        <v>152</v>
      </c>
    </row>
    <row r="141" spans="1:65" s="2" customFormat="1" ht="24.15" customHeight="1">
      <c r="A141" s="40"/>
      <c r="B141" s="41"/>
      <c r="C141" s="207" t="s">
        <v>261</v>
      </c>
      <c r="D141" s="207" t="s">
        <v>154</v>
      </c>
      <c r="E141" s="208" t="s">
        <v>262</v>
      </c>
      <c r="F141" s="209" t="s">
        <v>263</v>
      </c>
      <c r="G141" s="210" t="s">
        <v>257</v>
      </c>
      <c r="H141" s="211">
        <v>78.2</v>
      </c>
      <c r="I141" s="212"/>
      <c r="J141" s="213">
        <f>ROUND(I141*H141,2)</f>
        <v>0</v>
      </c>
      <c r="K141" s="209" t="s">
        <v>158</v>
      </c>
      <c r="L141" s="46"/>
      <c r="M141" s="214" t="s">
        <v>19</v>
      </c>
      <c r="N141" s="215" t="s">
        <v>43</v>
      </c>
      <c r="O141" s="86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8" t="s">
        <v>159</v>
      </c>
      <c r="AT141" s="218" t="s">
        <v>154</v>
      </c>
      <c r="AU141" s="218" t="s">
        <v>83</v>
      </c>
      <c r="AY141" s="19" t="s">
        <v>152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9" t="s">
        <v>80</v>
      </c>
      <c r="BK141" s="219">
        <f>ROUND(I141*H141,2)</f>
        <v>0</v>
      </c>
      <c r="BL141" s="19" t="s">
        <v>159</v>
      </c>
      <c r="BM141" s="218" t="s">
        <v>525</v>
      </c>
    </row>
    <row r="142" spans="1:47" s="2" customFormat="1" ht="12">
      <c r="A142" s="40"/>
      <c r="B142" s="41"/>
      <c r="C142" s="42"/>
      <c r="D142" s="220" t="s">
        <v>161</v>
      </c>
      <c r="E142" s="42"/>
      <c r="F142" s="221" t="s">
        <v>265</v>
      </c>
      <c r="G142" s="42"/>
      <c r="H142" s="42"/>
      <c r="I142" s="222"/>
      <c r="J142" s="42"/>
      <c r="K142" s="42"/>
      <c r="L142" s="46"/>
      <c r="M142" s="223"/>
      <c r="N142" s="224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161</v>
      </c>
      <c r="AU142" s="19" t="s">
        <v>83</v>
      </c>
    </row>
    <row r="143" spans="1:65" s="2" customFormat="1" ht="37.8" customHeight="1">
      <c r="A143" s="40"/>
      <c r="B143" s="41"/>
      <c r="C143" s="207" t="s">
        <v>266</v>
      </c>
      <c r="D143" s="207" t="s">
        <v>154</v>
      </c>
      <c r="E143" s="208" t="s">
        <v>267</v>
      </c>
      <c r="F143" s="209" t="s">
        <v>268</v>
      </c>
      <c r="G143" s="210" t="s">
        <v>111</v>
      </c>
      <c r="H143" s="211">
        <v>11.407</v>
      </c>
      <c r="I143" s="212"/>
      <c r="J143" s="213">
        <f>ROUND(I143*H143,2)</f>
        <v>0</v>
      </c>
      <c r="K143" s="209" t="s">
        <v>158</v>
      </c>
      <c r="L143" s="46"/>
      <c r="M143" s="214" t="s">
        <v>19</v>
      </c>
      <c r="N143" s="215" t="s">
        <v>43</v>
      </c>
      <c r="O143" s="86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8" t="s">
        <v>159</v>
      </c>
      <c r="AT143" s="218" t="s">
        <v>154</v>
      </c>
      <c r="AU143" s="218" t="s">
        <v>83</v>
      </c>
      <c r="AY143" s="19" t="s">
        <v>152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9" t="s">
        <v>80</v>
      </c>
      <c r="BK143" s="219">
        <f>ROUND(I143*H143,2)</f>
        <v>0</v>
      </c>
      <c r="BL143" s="19" t="s">
        <v>159</v>
      </c>
      <c r="BM143" s="218" t="s">
        <v>526</v>
      </c>
    </row>
    <row r="144" spans="1:47" s="2" customFormat="1" ht="12">
      <c r="A144" s="40"/>
      <c r="B144" s="41"/>
      <c r="C144" s="42"/>
      <c r="D144" s="220" t="s">
        <v>161</v>
      </c>
      <c r="E144" s="42"/>
      <c r="F144" s="221" t="s">
        <v>270</v>
      </c>
      <c r="G144" s="42"/>
      <c r="H144" s="42"/>
      <c r="I144" s="222"/>
      <c r="J144" s="42"/>
      <c r="K144" s="42"/>
      <c r="L144" s="46"/>
      <c r="M144" s="223"/>
      <c r="N144" s="224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161</v>
      </c>
      <c r="AU144" s="19" t="s">
        <v>83</v>
      </c>
    </row>
    <row r="145" spans="1:47" s="2" customFormat="1" ht="12">
      <c r="A145" s="40"/>
      <c r="B145" s="41"/>
      <c r="C145" s="42"/>
      <c r="D145" s="227" t="s">
        <v>177</v>
      </c>
      <c r="E145" s="42"/>
      <c r="F145" s="248" t="s">
        <v>271</v>
      </c>
      <c r="G145" s="42"/>
      <c r="H145" s="42"/>
      <c r="I145" s="222"/>
      <c r="J145" s="42"/>
      <c r="K145" s="42"/>
      <c r="L145" s="46"/>
      <c r="M145" s="223"/>
      <c r="N145" s="224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177</v>
      </c>
      <c r="AU145" s="19" t="s">
        <v>83</v>
      </c>
    </row>
    <row r="146" spans="1:51" s="13" customFormat="1" ht="12">
      <c r="A146" s="13"/>
      <c r="B146" s="225"/>
      <c r="C146" s="226"/>
      <c r="D146" s="227" t="s">
        <v>163</v>
      </c>
      <c r="E146" s="228" t="s">
        <v>19</v>
      </c>
      <c r="F146" s="229" t="s">
        <v>527</v>
      </c>
      <c r="G146" s="226"/>
      <c r="H146" s="230">
        <v>11.407</v>
      </c>
      <c r="I146" s="231"/>
      <c r="J146" s="226"/>
      <c r="K146" s="226"/>
      <c r="L146" s="232"/>
      <c r="M146" s="233"/>
      <c r="N146" s="234"/>
      <c r="O146" s="234"/>
      <c r="P146" s="234"/>
      <c r="Q146" s="234"/>
      <c r="R146" s="234"/>
      <c r="S146" s="234"/>
      <c r="T146" s="23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6" t="s">
        <v>163</v>
      </c>
      <c r="AU146" s="236" t="s">
        <v>83</v>
      </c>
      <c r="AV146" s="13" t="s">
        <v>83</v>
      </c>
      <c r="AW146" s="13" t="s">
        <v>33</v>
      </c>
      <c r="AX146" s="13" t="s">
        <v>72</v>
      </c>
      <c r="AY146" s="236" t="s">
        <v>152</v>
      </c>
    </row>
    <row r="147" spans="1:51" s="14" customFormat="1" ht="12">
      <c r="A147" s="14"/>
      <c r="B147" s="237"/>
      <c r="C147" s="238"/>
      <c r="D147" s="227" t="s">
        <v>163</v>
      </c>
      <c r="E147" s="239" t="s">
        <v>19</v>
      </c>
      <c r="F147" s="240" t="s">
        <v>170</v>
      </c>
      <c r="G147" s="238"/>
      <c r="H147" s="241">
        <v>11.407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7" t="s">
        <v>163</v>
      </c>
      <c r="AU147" s="247" t="s">
        <v>83</v>
      </c>
      <c r="AV147" s="14" t="s">
        <v>159</v>
      </c>
      <c r="AW147" s="14" t="s">
        <v>33</v>
      </c>
      <c r="AX147" s="14" t="s">
        <v>80</v>
      </c>
      <c r="AY147" s="247" t="s">
        <v>152</v>
      </c>
    </row>
    <row r="148" spans="1:65" s="2" customFormat="1" ht="37.8" customHeight="1">
      <c r="A148" s="40"/>
      <c r="B148" s="41"/>
      <c r="C148" s="207" t="s">
        <v>273</v>
      </c>
      <c r="D148" s="207" t="s">
        <v>154</v>
      </c>
      <c r="E148" s="208" t="s">
        <v>274</v>
      </c>
      <c r="F148" s="209" t="s">
        <v>275</v>
      </c>
      <c r="G148" s="210" t="s">
        <v>111</v>
      </c>
      <c r="H148" s="211">
        <v>25.662</v>
      </c>
      <c r="I148" s="212"/>
      <c r="J148" s="213">
        <f>ROUND(I148*H148,2)</f>
        <v>0</v>
      </c>
      <c r="K148" s="209" t="s">
        <v>158</v>
      </c>
      <c r="L148" s="46"/>
      <c r="M148" s="214" t="s">
        <v>19</v>
      </c>
      <c r="N148" s="215" t="s">
        <v>43</v>
      </c>
      <c r="O148" s="86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8" t="s">
        <v>159</v>
      </c>
      <c r="AT148" s="218" t="s">
        <v>154</v>
      </c>
      <c r="AU148" s="218" t="s">
        <v>83</v>
      </c>
      <c r="AY148" s="19" t="s">
        <v>152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9" t="s">
        <v>80</v>
      </c>
      <c r="BK148" s="219">
        <f>ROUND(I148*H148,2)</f>
        <v>0</v>
      </c>
      <c r="BL148" s="19" t="s">
        <v>159</v>
      </c>
      <c r="BM148" s="218" t="s">
        <v>528</v>
      </c>
    </row>
    <row r="149" spans="1:47" s="2" customFormat="1" ht="12">
      <c r="A149" s="40"/>
      <c r="B149" s="41"/>
      <c r="C149" s="42"/>
      <c r="D149" s="220" t="s">
        <v>161</v>
      </c>
      <c r="E149" s="42"/>
      <c r="F149" s="221" t="s">
        <v>277</v>
      </c>
      <c r="G149" s="42"/>
      <c r="H149" s="42"/>
      <c r="I149" s="222"/>
      <c r="J149" s="42"/>
      <c r="K149" s="42"/>
      <c r="L149" s="46"/>
      <c r="M149" s="223"/>
      <c r="N149" s="224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161</v>
      </c>
      <c r="AU149" s="19" t="s">
        <v>83</v>
      </c>
    </row>
    <row r="150" spans="1:51" s="13" customFormat="1" ht="12">
      <c r="A150" s="13"/>
      <c r="B150" s="225"/>
      <c r="C150" s="226"/>
      <c r="D150" s="227" t="s">
        <v>163</v>
      </c>
      <c r="E150" s="228" t="s">
        <v>19</v>
      </c>
      <c r="F150" s="229" t="s">
        <v>278</v>
      </c>
      <c r="G150" s="226"/>
      <c r="H150" s="230">
        <v>25.662</v>
      </c>
      <c r="I150" s="231"/>
      <c r="J150" s="226"/>
      <c r="K150" s="226"/>
      <c r="L150" s="232"/>
      <c r="M150" s="233"/>
      <c r="N150" s="234"/>
      <c r="O150" s="234"/>
      <c r="P150" s="234"/>
      <c r="Q150" s="234"/>
      <c r="R150" s="234"/>
      <c r="S150" s="234"/>
      <c r="T150" s="23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6" t="s">
        <v>163</v>
      </c>
      <c r="AU150" s="236" t="s">
        <v>83</v>
      </c>
      <c r="AV150" s="13" t="s">
        <v>83</v>
      </c>
      <c r="AW150" s="13" t="s">
        <v>33</v>
      </c>
      <c r="AX150" s="13" t="s">
        <v>72</v>
      </c>
      <c r="AY150" s="236" t="s">
        <v>152</v>
      </c>
    </row>
    <row r="151" spans="1:51" s="14" customFormat="1" ht="12">
      <c r="A151" s="14"/>
      <c r="B151" s="237"/>
      <c r="C151" s="238"/>
      <c r="D151" s="227" t="s">
        <v>163</v>
      </c>
      <c r="E151" s="239" t="s">
        <v>19</v>
      </c>
      <c r="F151" s="240" t="s">
        <v>170</v>
      </c>
      <c r="G151" s="238"/>
      <c r="H151" s="241">
        <v>25.662</v>
      </c>
      <c r="I151" s="242"/>
      <c r="J151" s="238"/>
      <c r="K151" s="238"/>
      <c r="L151" s="243"/>
      <c r="M151" s="244"/>
      <c r="N151" s="245"/>
      <c r="O151" s="245"/>
      <c r="P151" s="245"/>
      <c r="Q151" s="245"/>
      <c r="R151" s="245"/>
      <c r="S151" s="245"/>
      <c r="T151" s="24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7" t="s">
        <v>163</v>
      </c>
      <c r="AU151" s="247" t="s">
        <v>83</v>
      </c>
      <c r="AV151" s="14" t="s">
        <v>159</v>
      </c>
      <c r="AW151" s="14" t="s">
        <v>33</v>
      </c>
      <c r="AX151" s="14" t="s">
        <v>80</v>
      </c>
      <c r="AY151" s="247" t="s">
        <v>152</v>
      </c>
    </row>
    <row r="152" spans="1:65" s="2" customFormat="1" ht="37.8" customHeight="1">
      <c r="A152" s="40"/>
      <c r="B152" s="41"/>
      <c r="C152" s="207" t="s">
        <v>279</v>
      </c>
      <c r="D152" s="207" t="s">
        <v>154</v>
      </c>
      <c r="E152" s="208" t="s">
        <v>280</v>
      </c>
      <c r="F152" s="209" t="s">
        <v>281</v>
      </c>
      <c r="G152" s="210" t="s">
        <v>111</v>
      </c>
      <c r="H152" s="211">
        <v>76.986</v>
      </c>
      <c r="I152" s="212"/>
      <c r="J152" s="213">
        <f>ROUND(I152*H152,2)</f>
        <v>0</v>
      </c>
      <c r="K152" s="209" t="s">
        <v>158</v>
      </c>
      <c r="L152" s="46"/>
      <c r="M152" s="214" t="s">
        <v>19</v>
      </c>
      <c r="N152" s="215" t="s">
        <v>43</v>
      </c>
      <c r="O152" s="86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8" t="s">
        <v>159</v>
      </c>
      <c r="AT152" s="218" t="s">
        <v>154</v>
      </c>
      <c r="AU152" s="218" t="s">
        <v>83</v>
      </c>
      <c r="AY152" s="19" t="s">
        <v>152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9" t="s">
        <v>80</v>
      </c>
      <c r="BK152" s="219">
        <f>ROUND(I152*H152,2)</f>
        <v>0</v>
      </c>
      <c r="BL152" s="19" t="s">
        <v>159</v>
      </c>
      <c r="BM152" s="218" t="s">
        <v>529</v>
      </c>
    </row>
    <row r="153" spans="1:47" s="2" customFormat="1" ht="12">
      <c r="A153" s="40"/>
      <c r="B153" s="41"/>
      <c r="C153" s="42"/>
      <c r="D153" s="220" t="s">
        <v>161</v>
      </c>
      <c r="E153" s="42"/>
      <c r="F153" s="221" t="s">
        <v>283</v>
      </c>
      <c r="G153" s="42"/>
      <c r="H153" s="42"/>
      <c r="I153" s="222"/>
      <c r="J153" s="42"/>
      <c r="K153" s="42"/>
      <c r="L153" s="46"/>
      <c r="M153" s="223"/>
      <c r="N153" s="224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161</v>
      </c>
      <c r="AU153" s="19" t="s">
        <v>83</v>
      </c>
    </row>
    <row r="154" spans="1:51" s="13" customFormat="1" ht="12">
      <c r="A154" s="13"/>
      <c r="B154" s="225"/>
      <c r="C154" s="226"/>
      <c r="D154" s="227" t="s">
        <v>163</v>
      </c>
      <c r="E154" s="228" t="s">
        <v>19</v>
      </c>
      <c r="F154" s="229" t="s">
        <v>278</v>
      </c>
      <c r="G154" s="226"/>
      <c r="H154" s="230">
        <v>25.662</v>
      </c>
      <c r="I154" s="231"/>
      <c r="J154" s="226"/>
      <c r="K154" s="226"/>
      <c r="L154" s="232"/>
      <c r="M154" s="233"/>
      <c r="N154" s="234"/>
      <c r="O154" s="234"/>
      <c r="P154" s="234"/>
      <c r="Q154" s="234"/>
      <c r="R154" s="234"/>
      <c r="S154" s="234"/>
      <c r="T154" s="23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6" t="s">
        <v>163</v>
      </c>
      <c r="AU154" s="236" t="s">
        <v>83</v>
      </c>
      <c r="AV154" s="13" t="s">
        <v>83</v>
      </c>
      <c r="AW154" s="13" t="s">
        <v>33</v>
      </c>
      <c r="AX154" s="13" t="s">
        <v>80</v>
      </c>
      <c r="AY154" s="236" t="s">
        <v>152</v>
      </c>
    </row>
    <row r="155" spans="1:51" s="13" customFormat="1" ht="12">
      <c r="A155" s="13"/>
      <c r="B155" s="225"/>
      <c r="C155" s="226"/>
      <c r="D155" s="227" t="s">
        <v>163</v>
      </c>
      <c r="E155" s="226"/>
      <c r="F155" s="229" t="s">
        <v>530</v>
      </c>
      <c r="G155" s="226"/>
      <c r="H155" s="230">
        <v>76.986</v>
      </c>
      <c r="I155" s="231"/>
      <c r="J155" s="226"/>
      <c r="K155" s="226"/>
      <c r="L155" s="232"/>
      <c r="M155" s="233"/>
      <c r="N155" s="234"/>
      <c r="O155" s="234"/>
      <c r="P155" s="234"/>
      <c r="Q155" s="234"/>
      <c r="R155" s="234"/>
      <c r="S155" s="234"/>
      <c r="T155" s="23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6" t="s">
        <v>163</v>
      </c>
      <c r="AU155" s="236" t="s">
        <v>83</v>
      </c>
      <c r="AV155" s="13" t="s">
        <v>83</v>
      </c>
      <c r="AW155" s="13" t="s">
        <v>4</v>
      </c>
      <c r="AX155" s="13" t="s">
        <v>80</v>
      </c>
      <c r="AY155" s="236" t="s">
        <v>152</v>
      </c>
    </row>
    <row r="156" spans="1:65" s="2" customFormat="1" ht="37.8" customHeight="1">
      <c r="A156" s="40"/>
      <c r="B156" s="41"/>
      <c r="C156" s="207" t="s">
        <v>7</v>
      </c>
      <c r="D156" s="207" t="s">
        <v>154</v>
      </c>
      <c r="E156" s="208" t="s">
        <v>285</v>
      </c>
      <c r="F156" s="209" t="s">
        <v>286</v>
      </c>
      <c r="G156" s="210" t="s">
        <v>111</v>
      </c>
      <c r="H156" s="211">
        <v>10.998</v>
      </c>
      <c r="I156" s="212"/>
      <c r="J156" s="213">
        <f>ROUND(I156*H156,2)</f>
        <v>0</v>
      </c>
      <c r="K156" s="209" t="s">
        <v>158</v>
      </c>
      <c r="L156" s="46"/>
      <c r="M156" s="214" t="s">
        <v>19</v>
      </c>
      <c r="N156" s="215" t="s">
        <v>43</v>
      </c>
      <c r="O156" s="86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8" t="s">
        <v>159</v>
      </c>
      <c r="AT156" s="218" t="s">
        <v>154</v>
      </c>
      <c r="AU156" s="218" t="s">
        <v>83</v>
      </c>
      <c r="AY156" s="19" t="s">
        <v>152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9" t="s">
        <v>80</v>
      </c>
      <c r="BK156" s="219">
        <f>ROUND(I156*H156,2)</f>
        <v>0</v>
      </c>
      <c r="BL156" s="19" t="s">
        <v>159</v>
      </c>
      <c r="BM156" s="218" t="s">
        <v>531</v>
      </c>
    </row>
    <row r="157" spans="1:47" s="2" customFormat="1" ht="12">
      <c r="A157" s="40"/>
      <c r="B157" s="41"/>
      <c r="C157" s="42"/>
      <c r="D157" s="220" t="s">
        <v>161</v>
      </c>
      <c r="E157" s="42"/>
      <c r="F157" s="221" t="s">
        <v>288</v>
      </c>
      <c r="G157" s="42"/>
      <c r="H157" s="42"/>
      <c r="I157" s="222"/>
      <c r="J157" s="42"/>
      <c r="K157" s="42"/>
      <c r="L157" s="46"/>
      <c r="M157" s="223"/>
      <c r="N157" s="224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161</v>
      </c>
      <c r="AU157" s="19" t="s">
        <v>83</v>
      </c>
    </row>
    <row r="158" spans="1:51" s="13" customFormat="1" ht="12">
      <c r="A158" s="13"/>
      <c r="B158" s="225"/>
      <c r="C158" s="226"/>
      <c r="D158" s="227" t="s">
        <v>163</v>
      </c>
      <c r="E158" s="228" t="s">
        <v>19</v>
      </c>
      <c r="F158" s="229" t="s">
        <v>236</v>
      </c>
      <c r="G158" s="226"/>
      <c r="H158" s="230">
        <v>10.998</v>
      </c>
      <c r="I158" s="231"/>
      <c r="J158" s="226"/>
      <c r="K158" s="226"/>
      <c r="L158" s="232"/>
      <c r="M158" s="233"/>
      <c r="N158" s="234"/>
      <c r="O158" s="234"/>
      <c r="P158" s="234"/>
      <c r="Q158" s="234"/>
      <c r="R158" s="234"/>
      <c r="S158" s="234"/>
      <c r="T158" s="23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6" t="s">
        <v>163</v>
      </c>
      <c r="AU158" s="236" t="s">
        <v>83</v>
      </c>
      <c r="AV158" s="13" t="s">
        <v>83</v>
      </c>
      <c r="AW158" s="13" t="s">
        <v>33</v>
      </c>
      <c r="AX158" s="13" t="s">
        <v>72</v>
      </c>
      <c r="AY158" s="236" t="s">
        <v>152</v>
      </c>
    </row>
    <row r="159" spans="1:51" s="14" customFormat="1" ht="12">
      <c r="A159" s="14"/>
      <c r="B159" s="237"/>
      <c r="C159" s="238"/>
      <c r="D159" s="227" t="s">
        <v>163</v>
      </c>
      <c r="E159" s="239" t="s">
        <v>19</v>
      </c>
      <c r="F159" s="240" t="s">
        <v>170</v>
      </c>
      <c r="G159" s="238"/>
      <c r="H159" s="241">
        <v>10.998</v>
      </c>
      <c r="I159" s="242"/>
      <c r="J159" s="238"/>
      <c r="K159" s="238"/>
      <c r="L159" s="243"/>
      <c r="M159" s="244"/>
      <c r="N159" s="245"/>
      <c r="O159" s="245"/>
      <c r="P159" s="245"/>
      <c r="Q159" s="245"/>
      <c r="R159" s="245"/>
      <c r="S159" s="245"/>
      <c r="T159" s="24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7" t="s">
        <v>163</v>
      </c>
      <c r="AU159" s="247" t="s">
        <v>83</v>
      </c>
      <c r="AV159" s="14" t="s">
        <v>159</v>
      </c>
      <c r="AW159" s="14" t="s">
        <v>33</v>
      </c>
      <c r="AX159" s="14" t="s">
        <v>80</v>
      </c>
      <c r="AY159" s="247" t="s">
        <v>152</v>
      </c>
    </row>
    <row r="160" spans="1:65" s="2" customFormat="1" ht="37.8" customHeight="1">
      <c r="A160" s="40"/>
      <c r="B160" s="41"/>
      <c r="C160" s="207" t="s">
        <v>289</v>
      </c>
      <c r="D160" s="207" t="s">
        <v>154</v>
      </c>
      <c r="E160" s="208" t="s">
        <v>290</v>
      </c>
      <c r="F160" s="209" t="s">
        <v>291</v>
      </c>
      <c r="G160" s="210" t="s">
        <v>111</v>
      </c>
      <c r="H160" s="211">
        <v>32.994</v>
      </c>
      <c r="I160" s="212"/>
      <c r="J160" s="213">
        <f>ROUND(I160*H160,2)</f>
        <v>0</v>
      </c>
      <c r="K160" s="209" t="s">
        <v>158</v>
      </c>
      <c r="L160" s="46"/>
      <c r="M160" s="214" t="s">
        <v>19</v>
      </c>
      <c r="N160" s="215" t="s">
        <v>43</v>
      </c>
      <c r="O160" s="86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8" t="s">
        <v>159</v>
      </c>
      <c r="AT160" s="218" t="s">
        <v>154</v>
      </c>
      <c r="AU160" s="218" t="s">
        <v>83</v>
      </c>
      <c r="AY160" s="19" t="s">
        <v>152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9" t="s">
        <v>80</v>
      </c>
      <c r="BK160" s="219">
        <f>ROUND(I160*H160,2)</f>
        <v>0</v>
      </c>
      <c r="BL160" s="19" t="s">
        <v>159</v>
      </c>
      <c r="BM160" s="218" t="s">
        <v>532</v>
      </c>
    </row>
    <row r="161" spans="1:47" s="2" customFormat="1" ht="12">
      <c r="A161" s="40"/>
      <c r="B161" s="41"/>
      <c r="C161" s="42"/>
      <c r="D161" s="220" t="s">
        <v>161</v>
      </c>
      <c r="E161" s="42"/>
      <c r="F161" s="221" t="s">
        <v>293</v>
      </c>
      <c r="G161" s="42"/>
      <c r="H161" s="42"/>
      <c r="I161" s="222"/>
      <c r="J161" s="42"/>
      <c r="K161" s="42"/>
      <c r="L161" s="46"/>
      <c r="M161" s="223"/>
      <c r="N161" s="224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161</v>
      </c>
      <c r="AU161" s="19" t="s">
        <v>83</v>
      </c>
    </row>
    <row r="162" spans="1:51" s="13" customFormat="1" ht="12">
      <c r="A162" s="13"/>
      <c r="B162" s="225"/>
      <c r="C162" s="226"/>
      <c r="D162" s="227" t="s">
        <v>163</v>
      </c>
      <c r="E162" s="228" t="s">
        <v>19</v>
      </c>
      <c r="F162" s="229" t="s">
        <v>236</v>
      </c>
      <c r="G162" s="226"/>
      <c r="H162" s="230">
        <v>10.998</v>
      </c>
      <c r="I162" s="231"/>
      <c r="J162" s="226"/>
      <c r="K162" s="226"/>
      <c r="L162" s="232"/>
      <c r="M162" s="233"/>
      <c r="N162" s="234"/>
      <c r="O162" s="234"/>
      <c r="P162" s="234"/>
      <c r="Q162" s="234"/>
      <c r="R162" s="234"/>
      <c r="S162" s="234"/>
      <c r="T162" s="23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6" t="s">
        <v>163</v>
      </c>
      <c r="AU162" s="236" t="s">
        <v>83</v>
      </c>
      <c r="AV162" s="13" t="s">
        <v>83</v>
      </c>
      <c r="AW162" s="13" t="s">
        <v>33</v>
      </c>
      <c r="AX162" s="13" t="s">
        <v>80</v>
      </c>
      <c r="AY162" s="236" t="s">
        <v>152</v>
      </c>
    </row>
    <row r="163" spans="1:51" s="13" customFormat="1" ht="12">
      <c r="A163" s="13"/>
      <c r="B163" s="225"/>
      <c r="C163" s="226"/>
      <c r="D163" s="227" t="s">
        <v>163</v>
      </c>
      <c r="E163" s="226"/>
      <c r="F163" s="229" t="s">
        <v>533</v>
      </c>
      <c r="G163" s="226"/>
      <c r="H163" s="230">
        <v>32.994</v>
      </c>
      <c r="I163" s="231"/>
      <c r="J163" s="226"/>
      <c r="K163" s="226"/>
      <c r="L163" s="232"/>
      <c r="M163" s="233"/>
      <c r="N163" s="234"/>
      <c r="O163" s="234"/>
      <c r="P163" s="234"/>
      <c r="Q163" s="234"/>
      <c r="R163" s="234"/>
      <c r="S163" s="234"/>
      <c r="T163" s="23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6" t="s">
        <v>163</v>
      </c>
      <c r="AU163" s="236" t="s">
        <v>83</v>
      </c>
      <c r="AV163" s="13" t="s">
        <v>83</v>
      </c>
      <c r="AW163" s="13" t="s">
        <v>4</v>
      </c>
      <c r="AX163" s="13" t="s">
        <v>80</v>
      </c>
      <c r="AY163" s="236" t="s">
        <v>152</v>
      </c>
    </row>
    <row r="164" spans="1:65" s="2" customFormat="1" ht="24.15" customHeight="1">
      <c r="A164" s="40"/>
      <c r="B164" s="41"/>
      <c r="C164" s="207" t="s">
        <v>295</v>
      </c>
      <c r="D164" s="207" t="s">
        <v>154</v>
      </c>
      <c r="E164" s="208" t="s">
        <v>296</v>
      </c>
      <c r="F164" s="209" t="s">
        <v>297</v>
      </c>
      <c r="G164" s="210" t="s">
        <v>111</v>
      </c>
      <c r="H164" s="211">
        <v>11.407</v>
      </c>
      <c r="I164" s="212"/>
      <c r="J164" s="213">
        <f>ROUND(I164*H164,2)</f>
        <v>0</v>
      </c>
      <c r="K164" s="209" t="s">
        <v>158</v>
      </c>
      <c r="L164" s="46"/>
      <c r="M164" s="214" t="s">
        <v>19</v>
      </c>
      <c r="N164" s="215" t="s">
        <v>43</v>
      </c>
      <c r="O164" s="86"/>
      <c r="P164" s="216">
        <f>O164*H164</f>
        <v>0</v>
      </c>
      <c r="Q164" s="216">
        <v>0</v>
      </c>
      <c r="R164" s="216">
        <f>Q164*H164</f>
        <v>0</v>
      </c>
      <c r="S164" s="216">
        <v>0</v>
      </c>
      <c r="T164" s="217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8" t="s">
        <v>159</v>
      </c>
      <c r="AT164" s="218" t="s">
        <v>154</v>
      </c>
      <c r="AU164" s="218" t="s">
        <v>83</v>
      </c>
      <c r="AY164" s="19" t="s">
        <v>152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9" t="s">
        <v>80</v>
      </c>
      <c r="BK164" s="219">
        <f>ROUND(I164*H164,2)</f>
        <v>0</v>
      </c>
      <c r="BL164" s="19" t="s">
        <v>159</v>
      </c>
      <c r="BM164" s="218" t="s">
        <v>534</v>
      </c>
    </row>
    <row r="165" spans="1:47" s="2" customFormat="1" ht="12">
      <c r="A165" s="40"/>
      <c r="B165" s="41"/>
      <c r="C165" s="42"/>
      <c r="D165" s="220" t="s">
        <v>161</v>
      </c>
      <c r="E165" s="42"/>
      <c r="F165" s="221" t="s">
        <v>299</v>
      </c>
      <c r="G165" s="42"/>
      <c r="H165" s="42"/>
      <c r="I165" s="222"/>
      <c r="J165" s="42"/>
      <c r="K165" s="42"/>
      <c r="L165" s="46"/>
      <c r="M165" s="223"/>
      <c r="N165" s="224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161</v>
      </c>
      <c r="AU165" s="19" t="s">
        <v>83</v>
      </c>
    </row>
    <row r="166" spans="1:51" s="13" customFormat="1" ht="12">
      <c r="A166" s="13"/>
      <c r="B166" s="225"/>
      <c r="C166" s="226"/>
      <c r="D166" s="227" t="s">
        <v>163</v>
      </c>
      <c r="E166" s="228" t="s">
        <v>19</v>
      </c>
      <c r="F166" s="229" t="s">
        <v>535</v>
      </c>
      <c r="G166" s="226"/>
      <c r="H166" s="230">
        <v>11.407</v>
      </c>
      <c r="I166" s="231"/>
      <c r="J166" s="226"/>
      <c r="K166" s="226"/>
      <c r="L166" s="232"/>
      <c r="M166" s="233"/>
      <c r="N166" s="234"/>
      <c r="O166" s="234"/>
      <c r="P166" s="234"/>
      <c r="Q166" s="234"/>
      <c r="R166" s="234"/>
      <c r="S166" s="234"/>
      <c r="T166" s="23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6" t="s">
        <v>163</v>
      </c>
      <c r="AU166" s="236" t="s">
        <v>83</v>
      </c>
      <c r="AV166" s="13" t="s">
        <v>83</v>
      </c>
      <c r="AW166" s="13" t="s">
        <v>33</v>
      </c>
      <c r="AX166" s="13" t="s">
        <v>72</v>
      </c>
      <c r="AY166" s="236" t="s">
        <v>152</v>
      </c>
    </row>
    <row r="167" spans="1:51" s="14" customFormat="1" ht="12">
      <c r="A167" s="14"/>
      <c r="B167" s="237"/>
      <c r="C167" s="238"/>
      <c r="D167" s="227" t="s">
        <v>163</v>
      </c>
      <c r="E167" s="239" t="s">
        <v>19</v>
      </c>
      <c r="F167" s="240" t="s">
        <v>170</v>
      </c>
      <c r="G167" s="238"/>
      <c r="H167" s="241">
        <v>11.407</v>
      </c>
      <c r="I167" s="242"/>
      <c r="J167" s="238"/>
      <c r="K167" s="238"/>
      <c r="L167" s="243"/>
      <c r="M167" s="244"/>
      <c r="N167" s="245"/>
      <c r="O167" s="245"/>
      <c r="P167" s="245"/>
      <c r="Q167" s="245"/>
      <c r="R167" s="245"/>
      <c r="S167" s="245"/>
      <c r="T167" s="24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7" t="s">
        <v>163</v>
      </c>
      <c r="AU167" s="247" t="s">
        <v>83</v>
      </c>
      <c r="AV167" s="14" t="s">
        <v>159</v>
      </c>
      <c r="AW167" s="14" t="s">
        <v>33</v>
      </c>
      <c r="AX167" s="14" t="s">
        <v>80</v>
      </c>
      <c r="AY167" s="247" t="s">
        <v>152</v>
      </c>
    </row>
    <row r="168" spans="1:65" s="2" customFormat="1" ht="24.15" customHeight="1">
      <c r="A168" s="40"/>
      <c r="B168" s="41"/>
      <c r="C168" s="207" t="s">
        <v>301</v>
      </c>
      <c r="D168" s="207" t="s">
        <v>154</v>
      </c>
      <c r="E168" s="208" t="s">
        <v>302</v>
      </c>
      <c r="F168" s="209" t="s">
        <v>303</v>
      </c>
      <c r="G168" s="210" t="s">
        <v>111</v>
      </c>
      <c r="H168" s="211">
        <v>11.407</v>
      </c>
      <c r="I168" s="212"/>
      <c r="J168" s="213">
        <f>ROUND(I168*H168,2)</f>
        <v>0</v>
      </c>
      <c r="K168" s="209" t="s">
        <v>19</v>
      </c>
      <c r="L168" s="46"/>
      <c r="M168" s="214" t="s">
        <v>19</v>
      </c>
      <c r="N168" s="215" t="s">
        <v>43</v>
      </c>
      <c r="O168" s="86"/>
      <c r="P168" s="216">
        <f>O168*H168</f>
        <v>0</v>
      </c>
      <c r="Q168" s="216">
        <v>0</v>
      </c>
      <c r="R168" s="216">
        <f>Q168*H168</f>
        <v>0</v>
      </c>
      <c r="S168" s="216">
        <v>0</v>
      </c>
      <c r="T168" s="217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8" t="s">
        <v>159</v>
      </c>
      <c r="AT168" s="218" t="s">
        <v>154</v>
      </c>
      <c r="AU168" s="218" t="s">
        <v>83</v>
      </c>
      <c r="AY168" s="19" t="s">
        <v>152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9" t="s">
        <v>80</v>
      </c>
      <c r="BK168" s="219">
        <f>ROUND(I168*H168,2)</f>
        <v>0</v>
      </c>
      <c r="BL168" s="19" t="s">
        <v>159</v>
      </c>
      <c r="BM168" s="218" t="s">
        <v>536</v>
      </c>
    </row>
    <row r="169" spans="1:51" s="15" customFormat="1" ht="12">
      <c r="A169" s="15"/>
      <c r="B169" s="249"/>
      <c r="C169" s="250"/>
      <c r="D169" s="227" t="s">
        <v>163</v>
      </c>
      <c r="E169" s="251" t="s">
        <v>19</v>
      </c>
      <c r="F169" s="252" t="s">
        <v>306</v>
      </c>
      <c r="G169" s="250"/>
      <c r="H169" s="251" t="s">
        <v>19</v>
      </c>
      <c r="I169" s="253"/>
      <c r="J169" s="250"/>
      <c r="K169" s="250"/>
      <c r="L169" s="254"/>
      <c r="M169" s="255"/>
      <c r="N169" s="256"/>
      <c r="O169" s="256"/>
      <c r="P169" s="256"/>
      <c r="Q169" s="256"/>
      <c r="R169" s="256"/>
      <c r="S169" s="256"/>
      <c r="T169" s="257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58" t="s">
        <v>163</v>
      </c>
      <c r="AU169" s="258" t="s">
        <v>83</v>
      </c>
      <c r="AV169" s="15" t="s">
        <v>80</v>
      </c>
      <c r="AW169" s="15" t="s">
        <v>33</v>
      </c>
      <c r="AX169" s="15" t="s">
        <v>72</v>
      </c>
      <c r="AY169" s="258" t="s">
        <v>152</v>
      </c>
    </row>
    <row r="170" spans="1:51" s="13" customFormat="1" ht="12">
      <c r="A170" s="13"/>
      <c r="B170" s="225"/>
      <c r="C170" s="226"/>
      <c r="D170" s="227" t="s">
        <v>163</v>
      </c>
      <c r="E170" s="228" t="s">
        <v>19</v>
      </c>
      <c r="F170" s="229" t="s">
        <v>537</v>
      </c>
      <c r="G170" s="226"/>
      <c r="H170" s="230">
        <v>11.407</v>
      </c>
      <c r="I170" s="231"/>
      <c r="J170" s="226"/>
      <c r="K170" s="226"/>
      <c r="L170" s="232"/>
      <c r="M170" s="233"/>
      <c r="N170" s="234"/>
      <c r="O170" s="234"/>
      <c r="P170" s="234"/>
      <c r="Q170" s="234"/>
      <c r="R170" s="234"/>
      <c r="S170" s="234"/>
      <c r="T170" s="23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6" t="s">
        <v>163</v>
      </c>
      <c r="AU170" s="236" t="s">
        <v>83</v>
      </c>
      <c r="AV170" s="13" t="s">
        <v>83</v>
      </c>
      <c r="AW170" s="13" t="s">
        <v>33</v>
      </c>
      <c r="AX170" s="13" t="s">
        <v>72</v>
      </c>
      <c r="AY170" s="236" t="s">
        <v>152</v>
      </c>
    </row>
    <row r="171" spans="1:51" s="14" customFormat="1" ht="12">
      <c r="A171" s="14"/>
      <c r="B171" s="237"/>
      <c r="C171" s="238"/>
      <c r="D171" s="227" t="s">
        <v>163</v>
      </c>
      <c r="E171" s="239" t="s">
        <v>19</v>
      </c>
      <c r="F171" s="240" t="s">
        <v>170</v>
      </c>
      <c r="G171" s="238"/>
      <c r="H171" s="241">
        <v>11.407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7" t="s">
        <v>163</v>
      </c>
      <c r="AU171" s="247" t="s">
        <v>83</v>
      </c>
      <c r="AV171" s="14" t="s">
        <v>159</v>
      </c>
      <c r="AW171" s="14" t="s">
        <v>33</v>
      </c>
      <c r="AX171" s="14" t="s">
        <v>80</v>
      </c>
      <c r="AY171" s="247" t="s">
        <v>152</v>
      </c>
    </row>
    <row r="172" spans="1:65" s="2" customFormat="1" ht="24.15" customHeight="1">
      <c r="A172" s="40"/>
      <c r="B172" s="41"/>
      <c r="C172" s="207" t="s">
        <v>308</v>
      </c>
      <c r="D172" s="207" t="s">
        <v>154</v>
      </c>
      <c r="E172" s="208" t="s">
        <v>309</v>
      </c>
      <c r="F172" s="209" t="s">
        <v>310</v>
      </c>
      <c r="G172" s="210" t="s">
        <v>311</v>
      </c>
      <c r="H172" s="211">
        <v>73.32</v>
      </c>
      <c r="I172" s="212"/>
      <c r="J172" s="213">
        <f>ROUND(I172*H172,2)</f>
        <v>0</v>
      </c>
      <c r="K172" s="209" t="s">
        <v>19</v>
      </c>
      <c r="L172" s="46"/>
      <c r="M172" s="214" t="s">
        <v>19</v>
      </c>
      <c r="N172" s="215" t="s">
        <v>43</v>
      </c>
      <c r="O172" s="86"/>
      <c r="P172" s="216">
        <f>O172*H172</f>
        <v>0</v>
      </c>
      <c r="Q172" s="216">
        <v>0</v>
      </c>
      <c r="R172" s="216">
        <f>Q172*H172</f>
        <v>0</v>
      </c>
      <c r="S172" s="216">
        <v>0</v>
      </c>
      <c r="T172" s="217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8" t="s">
        <v>159</v>
      </c>
      <c r="AT172" s="218" t="s">
        <v>154</v>
      </c>
      <c r="AU172" s="218" t="s">
        <v>83</v>
      </c>
      <c r="AY172" s="19" t="s">
        <v>152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9" t="s">
        <v>80</v>
      </c>
      <c r="BK172" s="219">
        <f>ROUND(I172*H172,2)</f>
        <v>0</v>
      </c>
      <c r="BL172" s="19" t="s">
        <v>159</v>
      </c>
      <c r="BM172" s="218" t="s">
        <v>538</v>
      </c>
    </row>
    <row r="173" spans="1:47" s="2" customFormat="1" ht="12">
      <c r="A173" s="40"/>
      <c r="B173" s="41"/>
      <c r="C173" s="42"/>
      <c r="D173" s="227" t="s">
        <v>177</v>
      </c>
      <c r="E173" s="42"/>
      <c r="F173" s="248" t="s">
        <v>313</v>
      </c>
      <c r="G173" s="42"/>
      <c r="H173" s="42"/>
      <c r="I173" s="222"/>
      <c r="J173" s="42"/>
      <c r="K173" s="42"/>
      <c r="L173" s="46"/>
      <c r="M173" s="223"/>
      <c r="N173" s="224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177</v>
      </c>
      <c r="AU173" s="19" t="s">
        <v>83</v>
      </c>
    </row>
    <row r="174" spans="1:51" s="13" customFormat="1" ht="12">
      <c r="A174" s="13"/>
      <c r="B174" s="225"/>
      <c r="C174" s="226"/>
      <c r="D174" s="227" t="s">
        <v>163</v>
      </c>
      <c r="E174" s="228" t="s">
        <v>19</v>
      </c>
      <c r="F174" s="229" t="s">
        <v>49</v>
      </c>
      <c r="G174" s="226"/>
      <c r="H174" s="230">
        <v>36.66</v>
      </c>
      <c r="I174" s="231"/>
      <c r="J174" s="226"/>
      <c r="K174" s="226"/>
      <c r="L174" s="232"/>
      <c r="M174" s="233"/>
      <c r="N174" s="234"/>
      <c r="O174" s="234"/>
      <c r="P174" s="234"/>
      <c r="Q174" s="234"/>
      <c r="R174" s="234"/>
      <c r="S174" s="234"/>
      <c r="T174" s="23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6" t="s">
        <v>163</v>
      </c>
      <c r="AU174" s="236" t="s">
        <v>83</v>
      </c>
      <c r="AV174" s="13" t="s">
        <v>83</v>
      </c>
      <c r="AW174" s="13" t="s">
        <v>33</v>
      </c>
      <c r="AX174" s="13" t="s">
        <v>72</v>
      </c>
      <c r="AY174" s="236" t="s">
        <v>152</v>
      </c>
    </row>
    <row r="175" spans="1:51" s="14" customFormat="1" ht="12">
      <c r="A175" s="14"/>
      <c r="B175" s="237"/>
      <c r="C175" s="238"/>
      <c r="D175" s="227" t="s">
        <v>163</v>
      </c>
      <c r="E175" s="239" t="s">
        <v>19</v>
      </c>
      <c r="F175" s="240" t="s">
        <v>170</v>
      </c>
      <c r="G175" s="238"/>
      <c r="H175" s="241">
        <v>36.66</v>
      </c>
      <c r="I175" s="242"/>
      <c r="J175" s="238"/>
      <c r="K175" s="238"/>
      <c r="L175" s="243"/>
      <c r="M175" s="244"/>
      <c r="N175" s="245"/>
      <c r="O175" s="245"/>
      <c r="P175" s="245"/>
      <c r="Q175" s="245"/>
      <c r="R175" s="245"/>
      <c r="S175" s="245"/>
      <c r="T175" s="24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7" t="s">
        <v>163</v>
      </c>
      <c r="AU175" s="247" t="s">
        <v>83</v>
      </c>
      <c r="AV175" s="14" t="s">
        <v>159</v>
      </c>
      <c r="AW175" s="14" t="s">
        <v>33</v>
      </c>
      <c r="AX175" s="14" t="s">
        <v>80</v>
      </c>
      <c r="AY175" s="247" t="s">
        <v>152</v>
      </c>
    </row>
    <row r="176" spans="1:51" s="13" customFormat="1" ht="12">
      <c r="A176" s="13"/>
      <c r="B176" s="225"/>
      <c r="C176" s="226"/>
      <c r="D176" s="227" t="s">
        <v>163</v>
      </c>
      <c r="E176" s="226"/>
      <c r="F176" s="229" t="s">
        <v>539</v>
      </c>
      <c r="G176" s="226"/>
      <c r="H176" s="230">
        <v>73.32</v>
      </c>
      <c r="I176" s="231"/>
      <c r="J176" s="226"/>
      <c r="K176" s="226"/>
      <c r="L176" s="232"/>
      <c r="M176" s="233"/>
      <c r="N176" s="234"/>
      <c r="O176" s="234"/>
      <c r="P176" s="234"/>
      <c r="Q176" s="234"/>
      <c r="R176" s="234"/>
      <c r="S176" s="234"/>
      <c r="T176" s="23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6" t="s">
        <v>163</v>
      </c>
      <c r="AU176" s="236" t="s">
        <v>83</v>
      </c>
      <c r="AV176" s="13" t="s">
        <v>83</v>
      </c>
      <c r="AW176" s="13" t="s">
        <v>4</v>
      </c>
      <c r="AX176" s="13" t="s">
        <v>80</v>
      </c>
      <c r="AY176" s="236" t="s">
        <v>152</v>
      </c>
    </row>
    <row r="177" spans="1:65" s="2" customFormat="1" ht="24.15" customHeight="1">
      <c r="A177" s="40"/>
      <c r="B177" s="41"/>
      <c r="C177" s="207" t="s">
        <v>315</v>
      </c>
      <c r="D177" s="207" t="s">
        <v>154</v>
      </c>
      <c r="E177" s="208" t="s">
        <v>316</v>
      </c>
      <c r="F177" s="209" t="s">
        <v>317</v>
      </c>
      <c r="G177" s="210" t="s">
        <v>111</v>
      </c>
      <c r="H177" s="211">
        <v>25.253</v>
      </c>
      <c r="I177" s="212"/>
      <c r="J177" s="213">
        <f>ROUND(I177*H177,2)</f>
        <v>0</v>
      </c>
      <c r="K177" s="209" t="s">
        <v>19</v>
      </c>
      <c r="L177" s="46"/>
      <c r="M177" s="214" t="s">
        <v>19</v>
      </c>
      <c r="N177" s="215" t="s">
        <v>43</v>
      </c>
      <c r="O177" s="86"/>
      <c r="P177" s="216">
        <f>O177*H177</f>
        <v>0</v>
      </c>
      <c r="Q177" s="216">
        <v>0</v>
      </c>
      <c r="R177" s="216">
        <f>Q177*H177</f>
        <v>0</v>
      </c>
      <c r="S177" s="216">
        <v>0</v>
      </c>
      <c r="T177" s="217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8" t="s">
        <v>159</v>
      </c>
      <c r="AT177" s="218" t="s">
        <v>154</v>
      </c>
      <c r="AU177" s="218" t="s">
        <v>83</v>
      </c>
      <c r="AY177" s="19" t="s">
        <v>152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9" t="s">
        <v>80</v>
      </c>
      <c r="BK177" s="219">
        <f>ROUND(I177*H177,2)</f>
        <v>0</v>
      </c>
      <c r="BL177" s="19" t="s">
        <v>159</v>
      </c>
      <c r="BM177" s="218" t="s">
        <v>540</v>
      </c>
    </row>
    <row r="178" spans="1:51" s="15" customFormat="1" ht="12">
      <c r="A178" s="15"/>
      <c r="B178" s="249"/>
      <c r="C178" s="250"/>
      <c r="D178" s="227" t="s">
        <v>163</v>
      </c>
      <c r="E178" s="251" t="s">
        <v>19</v>
      </c>
      <c r="F178" s="252" t="s">
        <v>123</v>
      </c>
      <c r="G178" s="250"/>
      <c r="H178" s="251" t="s">
        <v>19</v>
      </c>
      <c r="I178" s="253"/>
      <c r="J178" s="250"/>
      <c r="K178" s="250"/>
      <c r="L178" s="254"/>
      <c r="M178" s="255"/>
      <c r="N178" s="256"/>
      <c r="O178" s="256"/>
      <c r="P178" s="256"/>
      <c r="Q178" s="256"/>
      <c r="R178" s="256"/>
      <c r="S178" s="256"/>
      <c r="T178" s="257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58" t="s">
        <v>163</v>
      </c>
      <c r="AU178" s="258" t="s">
        <v>83</v>
      </c>
      <c r="AV178" s="15" t="s">
        <v>80</v>
      </c>
      <c r="AW178" s="15" t="s">
        <v>33</v>
      </c>
      <c r="AX178" s="15" t="s">
        <v>72</v>
      </c>
      <c r="AY178" s="258" t="s">
        <v>152</v>
      </c>
    </row>
    <row r="179" spans="1:51" s="13" customFormat="1" ht="12">
      <c r="A179" s="13"/>
      <c r="B179" s="225"/>
      <c r="C179" s="226"/>
      <c r="D179" s="227" t="s">
        <v>163</v>
      </c>
      <c r="E179" s="228" t="s">
        <v>122</v>
      </c>
      <c r="F179" s="229" t="s">
        <v>320</v>
      </c>
      <c r="G179" s="226"/>
      <c r="H179" s="230">
        <v>25.253</v>
      </c>
      <c r="I179" s="231"/>
      <c r="J179" s="226"/>
      <c r="K179" s="226"/>
      <c r="L179" s="232"/>
      <c r="M179" s="233"/>
      <c r="N179" s="234"/>
      <c r="O179" s="234"/>
      <c r="P179" s="234"/>
      <c r="Q179" s="234"/>
      <c r="R179" s="234"/>
      <c r="S179" s="234"/>
      <c r="T179" s="23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6" t="s">
        <v>163</v>
      </c>
      <c r="AU179" s="236" t="s">
        <v>83</v>
      </c>
      <c r="AV179" s="13" t="s">
        <v>83</v>
      </c>
      <c r="AW179" s="13" t="s">
        <v>33</v>
      </c>
      <c r="AX179" s="13" t="s">
        <v>72</v>
      </c>
      <c r="AY179" s="236" t="s">
        <v>152</v>
      </c>
    </row>
    <row r="180" spans="1:51" s="14" customFormat="1" ht="12">
      <c r="A180" s="14"/>
      <c r="B180" s="237"/>
      <c r="C180" s="238"/>
      <c r="D180" s="227" t="s">
        <v>163</v>
      </c>
      <c r="E180" s="239" t="s">
        <v>19</v>
      </c>
      <c r="F180" s="240" t="s">
        <v>170</v>
      </c>
      <c r="G180" s="238"/>
      <c r="H180" s="241">
        <v>25.253</v>
      </c>
      <c r="I180" s="242"/>
      <c r="J180" s="238"/>
      <c r="K180" s="238"/>
      <c r="L180" s="243"/>
      <c r="M180" s="244"/>
      <c r="N180" s="245"/>
      <c r="O180" s="245"/>
      <c r="P180" s="245"/>
      <c r="Q180" s="245"/>
      <c r="R180" s="245"/>
      <c r="S180" s="245"/>
      <c r="T180" s="246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7" t="s">
        <v>163</v>
      </c>
      <c r="AU180" s="247" t="s">
        <v>83</v>
      </c>
      <c r="AV180" s="14" t="s">
        <v>159</v>
      </c>
      <c r="AW180" s="14" t="s">
        <v>33</v>
      </c>
      <c r="AX180" s="14" t="s">
        <v>80</v>
      </c>
      <c r="AY180" s="247" t="s">
        <v>152</v>
      </c>
    </row>
    <row r="181" spans="1:65" s="2" customFormat="1" ht="16.5" customHeight="1">
      <c r="A181" s="40"/>
      <c r="B181" s="41"/>
      <c r="C181" s="270" t="s">
        <v>321</v>
      </c>
      <c r="D181" s="270" t="s">
        <v>322</v>
      </c>
      <c r="E181" s="271" t="s">
        <v>323</v>
      </c>
      <c r="F181" s="272" t="s">
        <v>324</v>
      </c>
      <c r="G181" s="273" t="s">
        <v>311</v>
      </c>
      <c r="H181" s="274">
        <v>45.455</v>
      </c>
      <c r="I181" s="275"/>
      <c r="J181" s="276">
        <f>ROUND(I181*H181,2)</f>
        <v>0</v>
      </c>
      <c r="K181" s="272" t="s">
        <v>19</v>
      </c>
      <c r="L181" s="277"/>
      <c r="M181" s="278" t="s">
        <v>19</v>
      </c>
      <c r="N181" s="279" t="s">
        <v>43</v>
      </c>
      <c r="O181" s="86"/>
      <c r="P181" s="216">
        <f>O181*H181</f>
        <v>0</v>
      </c>
      <c r="Q181" s="216">
        <v>0</v>
      </c>
      <c r="R181" s="216">
        <f>Q181*H181</f>
        <v>0</v>
      </c>
      <c r="S181" s="216">
        <v>0</v>
      </c>
      <c r="T181" s="217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8" t="s">
        <v>203</v>
      </c>
      <c r="AT181" s="218" t="s">
        <v>322</v>
      </c>
      <c r="AU181" s="218" t="s">
        <v>83</v>
      </c>
      <c r="AY181" s="19" t="s">
        <v>152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19" t="s">
        <v>80</v>
      </c>
      <c r="BK181" s="219">
        <f>ROUND(I181*H181,2)</f>
        <v>0</v>
      </c>
      <c r="BL181" s="19" t="s">
        <v>159</v>
      </c>
      <c r="BM181" s="218" t="s">
        <v>541</v>
      </c>
    </row>
    <row r="182" spans="1:51" s="13" customFormat="1" ht="12">
      <c r="A182" s="13"/>
      <c r="B182" s="225"/>
      <c r="C182" s="226"/>
      <c r="D182" s="227" t="s">
        <v>163</v>
      </c>
      <c r="E182" s="228" t="s">
        <v>19</v>
      </c>
      <c r="F182" s="229" t="s">
        <v>326</v>
      </c>
      <c r="G182" s="226"/>
      <c r="H182" s="230">
        <v>25.253</v>
      </c>
      <c r="I182" s="231"/>
      <c r="J182" s="226"/>
      <c r="K182" s="226"/>
      <c r="L182" s="232"/>
      <c r="M182" s="233"/>
      <c r="N182" s="234"/>
      <c r="O182" s="234"/>
      <c r="P182" s="234"/>
      <c r="Q182" s="234"/>
      <c r="R182" s="234"/>
      <c r="S182" s="234"/>
      <c r="T182" s="23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6" t="s">
        <v>163</v>
      </c>
      <c r="AU182" s="236" t="s">
        <v>83</v>
      </c>
      <c r="AV182" s="13" t="s">
        <v>83</v>
      </c>
      <c r="AW182" s="13" t="s">
        <v>33</v>
      </c>
      <c r="AX182" s="13" t="s">
        <v>72</v>
      </c>
      <c r="AY182" s="236" t="s">
        <v>152</v>
      </c>
    </row>
    <row r="183" spans="1:51" s="14" customFormat="1" ht="12">
      <c r="A183" s="14"/>
      <c r="B183" s="237"/>
      <c r="C183" s="238"/>
      <c r="D183" s="227" t="s">
        <v>163</v>
      </c>
      <c r="E183" s="239" t="s">
        <v>19</v>
      </c>
      <c r="F183" s="240" t="s">
        <v>170</v>
      </c>
      <c r="G183" s="238"/>
      <c r="H183" s="241">
        <v>25.253</v>
      </c>
      <c r="I183" s="242"/>
      <c r="J183" s="238"/>
      <c r="K183" s="238"/>
      <c r="L183" s="243"/>
      <c r="M183" s="244"/>
      <c r="N183" s="245"/>
      <c r="O183" s="245"/>
      <c r="P183" s="245"/>
      <c r="Q183" s="245"/>
      <c r="R183" s="245"/>
      <c r="S183" s="245"/>
      <c r="T183" s="246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7" t="s">
        <v>163</v>
      </c>
      <c r="AU183" s="247" t="s">
        <v>83</v>
      </c>
      <c r="AV183" s="14" t="s">
        <v>159</v>
      </c>
      <c r="AW183" s="14" t="s">
        <v>33</v>
      </c>
      <c r="AX183" s="14" t="s">
        <v>80</v>
      </c>
      <c r="AY183" s="247" t="s">
        <v>152</v>
      </c>
    </row>
    <row r="184" spans="1:51" s="13" customFormat="1" ht="12">
      <c r="A184" s="13"/>
      <c r="B184" s="225"/>
      <c r="C184" s="226"/>
      <c r="D184" s="227" t="s">
        <v>163</v>
      </c>
      <c r="E184" s="226"/>
      <c r="F184" s="229" t="s">
        <v>542</v>
      </c>
      <c r="G184" s="226"/>
      <c r="H184" s="230">
        <v>45.455</v>
      </c>
      <c r="I184" s="231"/>
      <c r="J184" s="226"/>
      <c r="K184" s="226"/>
      <c r="L184" s="232"/>
      <c r="M184" s="233"/>
      <c r="N184" s="234"/>
      <c r="O184" s="234"/>
      <c r="P184" s="234"/>
      <c r="Q184" s="234"/>
      <c r="R184" s="234"/>
      <c r="S184" s="234"/>
      <c r="T184" s="23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6" t="s">
        <v>163</v>
      </c>
      <c r="AU184" s="236" t="s">
        <v>83</v>
      </c>
      <c r="AV184" s="13" t="s">
        <v>83</v>
      </c>
      <c r="AW184" s="13" t="s">
        <v>4</v>
      </c>
      <c r="AX184" s="13" t="s">
        <v>80</v>
      </c>
      <c r="AY184" s="236" t="s">
        <v>152</v>
      </c>
    </row>
    <row r="185" spans="1:65" s="2" customFormat="1" ht="37.8" customHeight="1">
      <c r="A185" s="40"/>
      <c r="B185" s="41"/>
      <c r="C185" s="207" t="s">
        <v>328</v>
      </c>
      <c r="D185" s="207" t="s">
        <v>154</v>
      </c>
      <c r="E185" s="208" t="s">
        <v>329</v>
      </c>
      <c r="F185" s="209" t="s">
        <v>330</v>
      </c>
      <c r="G185" s="210" t="s">
        <v>111</v>
      </c>
      <c r="H185" s="211">
        <v>8.602</v>
      </c>
      <c r="I185" s="212"/>
      <c r="J185" s="213">
        <f>ROUND(I185*H185,2)</f>
        <v>0</v>
      </c>
      <c r="K185" s="209" t="s">
        <v>19</v>
      </c>
      <c r="L185" s="46"/>
      <c r="M185" s="214" t="s">
        <v>19</v>
      </c>
      <c r="N185" s="215" t="s">
        <v>43</v>
      </c>
      <c r="O185" s="86"/>
      <c r="P185" s="216">
        <f>O185*H185</f>
        <v>0</v>
      </c>
      <c r="Q185" s="216">
        <v>0</v>
      </c>
      <c r="R185" s="216">
        <f>Q185*H185</f>
        <v>0</v>
      </c>
      <c r="S185" s="216">
        <v>0</v>
      </c>
      <c r="T185" s="217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8" t="s">
        <v>159</v>
      </c>
      <c r="AT185" s="218" t="s">
        <v>154</v>
      </c>
      <c r="AU185" s="218" t="s">
        <v>83</v>
      </c>
      <c r="AY185" s="19" t="s">
        <v>152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9" t="s">
        <v>80</v>
      </c>
      <c r="BK185" s="219">
        <f>ROUND(I185*H185,2)</f>
        <v>0</v>
      </c>
      <c r="BL185" s="19" t="s">
        <v>159</v>
      </c>
      <c r="BM185" s="218" t="s">
        <v>543</v>
      </c>
    </row>
    <row r="186" spans="1:51" s="13" customFormat="1" ht="12">
      <c r="A186" s="13"/>
      <c r="B186" s="225"/>
      <c r="C186" s="226"/>
      <c r="D186" s="227" t="s">
        <v>163</v>
      </c>
      <c r="E186" s="228" t="s">
        <v>19</v>
      </c>
      <c r="F186" s="229" t="s">
        <v>544</v>
      </c>
      <c r="G186" s="226"/>
      <c r="H186" s="230">
        <v>8.602</v>
      </c>
      <c r="I186" s="231"/>
      <c r="J186" s="226"/>
      <c r="K186" s="226"/>
      <c r="L186" s="232"/>
      <c r="M186" s="233"/>
      <c r="N186" s="234"/>
      <c r="O186" s="234"/>
      <c r="P186" s="234"/>
      <c r="Q186" s="234"/>
      <c r="R186" s="234"/>
      <c r="S186" s="234"/>
      <c r="T186" s="23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6" t="s">
        <v>163</v>
      </c>
      <c r="AU186" s="236" t="s">
        <v>83</v>
      </c>
      <c r="AV186" s="13" t="s">
        <v>83</v>
      </c>
      <c r="AW186" s="13" t="s">
        <v>33</v>
      </c>
      <c r="AX186" s="13" t="s">
        <v>72</v>
      </c>
      <c r="AY186" s="236" t="s">
        <v>152</v>
      </c>
    </row>
    <row r="187" spans="1:51" s="14" customFormat="1" ht="12">
      <c r="A187" s="14"/>
      <c r="B187" s="237"/>
      <c r="C187" s="238"/>
      <c r="D187" s="227" t="s">
        <v>163</v>
      </c>
      <c r="E187" s="239" t="s">
        <v>117</v>
      </c>
      <c r="F187" s="240" t="s">
        <v>170</v>
      </c>
      <c r="G187" s="238"/>
      <c r="H187" s="241">
        <v>8.602</v>
      </c>
      <c r="I187" s="242"/>
      <c r="J187" s="238"/>
      <c r="K187" s="238"/>
      <c r="L187" s="243"/>
      <c r="M187" s="244"/>
      <c r="N187" s="245"/>
      <c r="O187" s="245"/>
      <c r="P187" s="245"/>
      <c r="Q187" s="245"/>
      <c r="R187" s="245"/>
      <c r="S187" s="245"/>
      <c r="T187" s="24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7" t="s">
        <v>163</v>
      </c>
      <c r="AU187" s="247" t="s">
        <v>83</v>
      </c>
      <c r="AV187" s="14" t="s">
        <v>159</v>
      </c>
      <c r="AW187" s="14" t="s">
        <v>33</v>
      </c>
      <c r="AX187" s="14" t="s">
        <v>80</v>
      </c>
      <c r="AY187" s="247" t="s">
        <v>152</v>
      </c>
    </row>
    <row r="188" spans="1:65" s="2" customFormat="1" ht="16.5" customHeight="1">
      <c r="A188" s="40"/>
      <c r="B188" s="41"/>
      <c r="C188" s="270" t="s">
        <v>335</v>
      </c>
      <c r="D188" s="270" t="s">
        <v>322</v>
      </c>
      <c r="E188" s="271" t="s">
        <v>336</v>
      </c>
      <c r="F188" s="272" t="s">
        <v>337</v>
      </c>
      <c r="G188" s="273" t="s">
        <v>311</v>
      </c>
      <c r="H188" s="274">
        <v>15.484</v>
      </c>
      <c r="I188" s="275"/>
      <c r="J188" s="276">
        <f>ROUND(I188*H188,2)</f>
        <v>0</v>
      </c>
      <c r="K188" s="272" t="s">
        <v>158</v>
      </c>
      <c r="L188" s="277"/>
      <c r="M188" s="278" t="s">
        <v>19</v>
      </c>
      <c r="N188" s="279" t="s">
        <v>43</v>
      </c>
      <c r="O188" s="86"/>
      <c r="P188" s="216">
        <f>O188*H188</f>
        <v>0</v>
      </c>
      <c r="Q188" s="216">
        <v>0</v>
      </c>
      <c r="R188" s="216">
        <f>Q188*H188</f>
        <v>0</v>
      </c>
      <c r="S188" s="216">
        <v>0</v>
      </c>
      <c r="T188" s="217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8" t="s">
        <v>203</v>
      </c>
      <c r="AT188" s="218" t="s">
        <v>322</v>
      </c>
      <c r="AU188" s="218" t="s">
        <v>83</v>
      </c>
      <c r="AY188" s="19" t="s">
        <v>152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9" t="s">
        <v>80</v>
      </c>
      <c r="BK188" s="219">
        <f>ROUND(I188*H188,2)</f>
        <v>0</v>
      </c>
      <c r="BL188" s="19" t="s">
        <v>159</v>
      </c>
      <c r="BM188" s="218" t="s">
        <v>545</v>
      </c>
    </row>
    <row r="189" spans="1:47" s="2" customFormat="1" ht="12">
      <c r="A189" s="40"/>
      <c r="B189" s="41"/>
      <c r="C189" s="42"/>
      <c r="D189" s="220" t="s">
        <v>161</v>
      </c>
      <c r="E189" s="42"/>
      <c r="F189" s="221" t="s">
        <v>339</v>
      </c>
      <c r="G189" s="42"/>
      <c r="H189" s="42"/>
      <c r="I189" s="222"/>
      <c r="J189" s="42"/>
      <c r="K189" s="42"/>
      <c r="L189" s="46"/>
      <c r="M189" s="223"/>
      <c r="N189" s="224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161</v>
      </c>
      <c r="AU189" s="19" t="s">
        <v>83</v>
      </c>
    </row>
    <row r="190" spans="1:51" s="13" customFormat="1" ht="12">
      <c r="A190" s="13"/>
      <c r="B190" s="225"/>
      <c r="C190" s="226"/>
      <c r="D190" s="227" t="s">
        <v>163</v>
      </c>
      <c r="E190" s="228" t="s">
        <v>19</v>
      </c>
      <c r="F190" s="229" t="s">
        <v>546</v>
      </c>
      <c r="G190" s="226"/>
      <c r="H190" s="230">
        <v>15.484</v>
      </c>
      <c r="I190" s="231"/>
      <c r="J190" s="226"/>
      <c r="K190" s="226"/>
      <c r="L190" s="232"/>
      <c r="M190" s="233"/>
      <c r="N190" s="234"/>
      <c r="O190" s="234"/>
      <c r="P190" s="234"/>
      <c r="Q190" s="234"/>
      <c r="R190" s="234"/>
      <c r="S190" s="234"/>
      <c r="T190" s="23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6" t="s">
        <v>163</v>
      </c>
      <c r="AU190" s="236" t="s">
        <v>83</v>
      </c>
      <c r="AV190" s="13" t="s">
        <v>83</v>
      </c>
      <c r="AW190" s="13" t="s">
        <v>33</v>
      </c>
      <c r="AX190" s="13" t="s">
        <v>80</v>
      </c>
      <c r="AY190" s="236" t="s">
        <v>152</v>
      </c>
    </row>
    <row r="191" spans="1:63" s="12" customFormat="1" ht="22.8" customHeight="1">
      <c r="A191" s="12"/>
      <c r="B191" s="191"/>
      <c r="C191" s="192"/>
      <c r="D191" s="193" t="s">
        <v>71</v>
      </c>
      <c r="E191" s="205" t="s">
        <v>171</v>
      </c>
      <c r="F191" s="205" t="s">
        <v>341</v>
      </c>
      <c r="G191" s="192"/>
      <c r="H191" s="192"/>
      <c r="I191" s="195"/>
      <c r="J191" s="206">
        <f>BK191</f>
        <v>0</v>
      </c>
      <c r="K191" s="192"/>
      <c r="L191" s="197"/>
      <c r="M191" s="198"/>
      <c r="N191" s="199"/>
      <c r="O191" s="199"/>
      <c r="P191" s="200">
        <f>SUM(P192:P193)</f>
        <v>0</v>
      </c>
      <c r="Q191" s="199"/>
      <c r="R191" s="200">
        <f>SUM(R192:R193)</f>
        <v>0</v>
      </c>
      <c r="S191" s="199"/>
      <c r="T191" s="201">
        <f>SUM(T192:T193)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2" t="s">
        <v>80</v>
      </c>
      <c r="AT191" s="203" t="s">
        <v>71</v>
      </c>
      <c r="AU191" s="203" t="s">
        <v>80</v>
      </c>
      <c r="AY191" s="202" t="s">
        <v>152</v>
      </c>
      <c r="BK191" s="204">
        <f>SUM(BK192:BK193)</f>
        <v>0</v>
      </c>
    </row>
    <row r="192" spans="1:65" s="2" customFormat="1" ht="16.5" customHeight="1">
      <c r="A192" s="40"/>
      <c r="B192" s="41"/>
      <c r="C192" s="207" t="s">
        <v>342</v>
      </c>
      <c r="D192" s="207" t="s">
        <v>154</v>
      </c>
      <c r="E192" s="208" t="s">
        <v>343</v>
      </c>
      <c r="F192" s="209" t="s">
        <v>344</v>
      </c>
      <c r="G192" s="210" t="s">
        <v>157</v>
      </c>
      <c r="H192" s="211">
        <v>17</v>
      </c>
      <c r="I192" s="212"/>
      <c r="J192" s="213">
        <f>ROUND(I192*H192,2)</f>
        <v>0</v>
      </c>
      <c r="K192" s="209" t="s">
        <v>19</v>
      </c>
      <c r="L192" s="46"/>
      <c r="M192" s="214" t="s">
        <v>19</v>
      </c>
      <c r="N192" s="215" t="s">
        <v>43</v>
      </c>
      <c r="O192" s="86"/>
      <c r="P192" s="216">
        <f>O192*H192</f>
        <v>0</v>
      </c>
      <c r="Q192" s="216">
        <v>0</v>
      </c>
      <c r="R192" s="216">
        <f>Q192*H192</f>
        <v>0</v>
      </c>
      <c r="S192" s="216">
        <v>0</v>
      </c>
      <c r="T192" s="217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8" t="s">
        <v>159</v>
      </c>
      <c r="AT192" s="218" t="s">
        <v>154</v>
      </c>
      <c r="AU192" s="218" t="s">
        <v>83</v>
      </c>
      <c r="AY192" s="19" t="s">
        <v>152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9" t="s">
        <v>80</v>
      </c>
      <c r="BK192" s="219">
        <f>ROUND(I192*H192,2)</f>
        <v>0</v>
      </c>
      <c r="BL192" s="19" t="s">
        <v>159</v>
      </c>
      <c r="BM192" s="218" t="s">
        <v>547</v>
      </c>
    </row>
    <row r="193" spans="1:51" s="13" customFormat="1" ht="12">
      <c r="A193" s="13"/>
      <c r="B193" s="225"/>
      <c r="C193" s="226"/>
      <c r="D193" s="227" t="s">
        <v>163</v>
      </c>
      <c r="E193" s="228" t="s">
        <v>19</v>
      </c>
      <c r="F193" s="229" t="s">
        <v>548</v>
      </c>
      <c r="G193" s="226"/>
      <c r="H193" s="230">
        <v>17</v>
      </c>
      <c r="I193" s="231"/>
      <c r="J193" s="226"/>
      <c r="K193" s="226"/>
      <c r="L193" s="232"/>
      <c r="M193" s="233"/>
      <c r="N193" s="234"/>
      <c r="O193" s="234"/>
      <c r="P193" s="234"/>
      <c r="Q193" s="234"/>
      <c r="R193" s="234"/>
      <c r="S193" s="234"/>
      <c r="T193" s="23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6" t="s">
        <v>163</v>
      </c>
      <c r="AU193" s="236" t="s">
        <v>83</v>
      </c>
      <c r="AV193" s="13" t="s">
        <v>83</v>
      </c>
      <c r="AW193" s="13" t="s">
        <v>33</v>
      </c>
      <c r="AX193" s="13" t="s">
        <v>80</v>
      </c>
      <c r="AY193" s="236" t="s">
        <v>152</v>
      </c>
    </row>
    <row r="194" spans="1:63" s="12" customFormat="1" ht="22.8" customHeight="1">
      <c r="A194" s="12"/>
      <c r="B194" s="191"/>
      <c r="C194" s="192"/>
      <c r="D194" s="193" t="s">
        <v>71</v>
      </c>
      <c r="E194" s="205" t="s">
        <v>159</v>
      </c>
      <c r="F194" s="205" t="s">
        <v>347</v>
      </c>
      <c r="G194" s="192"/>
      <c r="H194" s="192"/>
      <c r="I194" s="195"/>
      <c r="J194" s="206">
        <f>BK194</f>
        <v>0</v>
      </c>
      <c r="K194" s="192"/>
      <c r="L194" s="197"/>
      <c r="M194" s="198"/>
      <c r="N194" s="199"/>
      <c r="O194" s="199"/>
      <c r="P194" s="200">
        <f>SUM(P195:P197)</f>
        <v>0</v>
      </c>
      <c r="Q194" s="199"/>
      <c r="R194" s="200">
        <f>SUM(R195:R197)</f>
        <v>0</v>
      </c>
      <c r="S194" s="199"/>
      <c r="T194" s="201">
        <f>SUM(T195:T197)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02" t="s">
        <v>80</v>
      </c>
      <c r="AT194" s="203" t="s">
        <v>71</v>
      </c>
      <c r="AU194" s="203" t="s">
        <v>80</v>
      </c>
      <c r="AY194" s="202" t="s">
        <v>152</v>
      </c>
      <c r="BK194" s="204">
        <f>SUM(BK195:BK197)</f>
        <v>0</v>
      </c>
    </row>
    <row r="195" spans="1:65" s="2" customFormat="1" ht="16.5" customHeight="1">
      <c r="A195" s="40"/>
      <c r="B195" s="41"/>
      <c r="C195" s="207" t="s">
        <v>348</v>
      </c>
      <c r="D195" s="207" t="s">
        <v>154</v>
      </c>
      <c r="E195" s="208" t="s">
        <v>349</v>
      </c>
      <c r="F195" s="209" t="s">
        <v>350</v>
      </c>
      <c r="G195" s="210" t="s">
        <v>111</v>
      </c>
      <c r="H195" s="211">
        <v>2.805</v>
      </c>
      <c r="I195" s="212"/>
      <c r="J195" s="213">
        <f>ROUND(I195*H195,2)</f>
        <v>0</v>
      </c>
      <c r="K195" s="209" t="s">
        <v>19</v>
      </c>
      <c r="L195" s="46"/>
      <c r="M195" s="214" t="s">
        <v>19</v>
      </c>
      <c r="N195" s="215" t="s">
        <v>43</v>
      </c>
      <c r="O195" s="86"/>
      <c r="P195" s="216">
        <f>O195*H195</f>
        <v>0</v>
      </c>
      <c r="Q195" s="216">
        <v>0</v>
      </c>
      <c r="R195" s="216">
        <f>Q195*H195</f>
        <v>0</v>
      </c>
      <c r="S195" s="216">
        <v>0</v>
      </c>
      <c r="T195" s="217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8" t="s">
        <v>159</v>
      </c>
      <c r="AT195" s="218" t="s">
        <v>154</v>
      </c>
      <c r="AU195" s="218" t="s">
        <v>83</v>
      </c>
      <c r="AY195" s="19" t="s">
        <v>152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9" t="s">
        <v>80</v>
      </c>
      <c r="BK195" s="219">
        <f>ROUND(I195*H195,2)</f>
        <v>0</v>
      </c>
      <c r="BL195" s="19" t="s">
        <v>159</v>
      </c>
      <c r="BM195" s="218" t="s">
        <v>549</v>
      </c>
    </row>
    <row r="196" spans="1:51" s="13" customFormat="1" ht="12">
      <c r="A196" s="13"/>
      <c r="B196" s="225"/>
      <c r="C196" s="226"/>
      <c r="D196" s="227" t="s">
        <v>163</v>
      </c>
      <c r="E196" s="228" t="s">
        <v>19</v>
      </c>
      <c r="F196" s="229" t="s">
        <v>550</v>
      </c>
      <c r="G196" s="226"/>
      <c r="H196" s="230">
        <v>2.805</v>
      </c>
      <c r="I196" s="231"/>
      <c r="J196" s="226"/>
      <c r="K196" s="226"/>
      <c r="L196" s="232"/>
      <c r="M196" s="233"/>
      <c r="N196" s="234"/>
      <c r="O196" s="234"/>
      <c r="P196" s="234"/>
      <c r="Q196" s="234"/>
      <c r="R196" s="234"/>
      <c r="S196" s="234"/>
      <c r="T196" s="23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6" t="s">
        <v>163</v>
      </c>
      <c r="AU196" s="236" t="s">
        <v>83</v>
      </c>
      <c r="AV196" s="13" t="s">
        <v>83</v>
      </c>
      <c r="AW196" s="13" t="s">
        <v>33</v>
      </c>
      <c r="AX196" s="13" t="s">
        <v>72</v>
      </c>
      <c r="AY196" s="236" t="s">
        <v>152</v>
      </c>
    </row>
    <row r="197" spans="1:51" s="14" customFormat="1" ht="12">
      <c r="A197" s="14"/>
      <c r="B197" s="237"/>
      <c r="C197" s="238"/>
      <c r="D197" s="227" t="s">
        <v>163</v>
      </c>
      <c r="E197" s="239" t="s">
        <v>109</v>
      </c>
      <c r="F197" s="240" t="s">
        <v>170</v>
      </c>
      <c r="G197" s="238"/>
      <c r="H197" s="241">
        <v>2.805</v>
      </c>
      <c r="I197" s="242"/>
      <c r="J197" s="238"/>
      <c r="K197" s="238"/>
      <c r="L197" s="243"/>
      <c r="M197" s="244"/>
      <c r="N197" s="245"/>
      <c r="O197" s="245"/>
      <c r="P197" s="245"/>
      <c r="Q197" s="245"/>
      <c r="R197" s="245"/>
      <c r="S197" s="245"/>
      <c r="T197" s="246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7" t="s">
        <v>163</v>
      </c>
      <c r="AU197" s="247" t="s">
        <v>83</v>
      </c>
      <c r="AV197" s="14" t="s">
        <v>159</v>
      </c>
      <c r="AW197" s="14" t="s">
        <v>33</v>
      </c>
      <c r="AX197" s="14" t="s">
        <v>80</v>
      </c>
      <c r="AY197" s="247" t="s">
        <v>152</v>
      </c>
    </row>
    <row r="198" spans="1:63" s="12" customFormat="1" ht="22.8" customHeight="1">
      <c r="A198" s="12"/>
      <c r="B198" s="191"/>
      <c r="C198" s="192"/>
      <c r="D198" s="193" t="s">
        <v>71</v>
      </c>
      <c r="E198" s="205" t="s">
        <v>203</v>
      </c>
      <c r="F198" s="205" t="s">
        <v>386</v>
      </c>
      <c r="G198" s="192"/>
      <c r="H198" s="192"/>
      <c r="I198" s="195"/>
      <c r="J198" s="206">
        <f>BK198</f>
        <v>0</v>
      </c>
      <c r="K198" s="192"/>
      <c r="L198" s="197"/>
      <c r="M198" s="198"/>
      <c r="N198" s="199"/>
      <c r="O198" s="199"/>
      <c r="P198" s="200">
        <f>SUM(P199:P223)</f>
        <v>0</v>
      </c>
      <c r="Q198" s="199"/>
      <c r="R198" s="200">
        <f>SUM(R199:R223)</f>
        <v>0.0597217</v>
      </c>
      <c r="S198" s="199"/>
      <c r="T198" s="201">
        <f>SUM(T199:T223)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2" t="s">
        <v>80</v>
      </c>
      <c r="AT198" s="203" t="s">
        <v>71</v>
      </c>
      <c r="AU198" s="203" t="s">
        <v>80</v>
      </c>
      <c r="AY198" s="202" t="s">
        <v>152</v>
      </c>
      <c r="BK198" s="204">
        <f>SUM(BK199:BK223)</f>
        <v>0</v>
      </c>
    </row>
    <row r="199" spans="1:65" s="2" customFormat="1" ht="24.15" customHeight="1">
      <c r="A199" s="40"/>
      <c r="B199" s="41"/>
      <c r="C199" s="207" t="s">
        <v>353</v>
      </c>
      <c r="D199" s="207" t="s">
        <v>154</v>
      </c>
      <c r="E199" s="208" t="s">
        <v>551</v>
      </c>
      <c r="F199" s="209" t="s">
        <v>552</v>
      </c>
      <c r="G199" s="210" t="s">
        <v>157</v>
      </c>
      <c r="H199" s="211">
        <v>17</v>
      </c>
      <c r="I199" s="212"/>
      <c r="J199" s="213">
        <f>ROUND(I199*H199,2)</f>
        <v>0</v>
      </c>
      <c r="K199" s="209" t="s">
        <v>158</v>
      </c>
      <c r="L199" s="46"/>
      <c r="M199" s="214" t="s">
        <v>19</v>
      </c>
      <c r="N199" s="215" t="s">
        <v>43</v>
      </c>
      <c r="O199" s="86"/>
      <c r="P199" s="216">
        <f>O199*H199</f>
        <v>0</v>
      </c>
      <c r="Q199" s="216">
        <v>1E-05</v>
      </c>
      <c r="R199" s="216">
        <f>Q199*H199</f>
        <v>0.00017</v>
      </c>
      <c r="S199" s="216">
        <v>0</v>
      </c>
      <c r="T199" s="217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8" t="s">
        <v>159</v>
      </c>
      <c r="AT199" s="218" t="s">
        <v>154</v>
      </c>
      <c r="AU199" s="218" t="s">
        <v>83</v>
      </c>
      <c r="AY199" s="19" t="s">
        <v>152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9" t="s">
        <v>80</v>
      </c>
      <c r="BK199" s="219">
        <f>ROUND(I199*H199,2)</f>
        <v>0</v>
      </c>
      <c r="BL199" s="19" t="s">
        <v>159</v>
      </c>
      <c r="BM199" s="218" t="s">
        <v>553</v>
      </c>
    </row>
    <row r="200" spans="1:47" s="2" customFormat="1" ht="12">
      <c r="A200" s="40"/>
      <c r="B200" s="41"/>
      <c r="C200" s="42"/>
      <c r="D200" s="220" t="s">
        <v>161</v>
      </c>
      <c r="E200" s="42"/>
      <c r="F200" s="221" t="s">
        <v>554</v>
      </c>
      <c r="G200" s="42"/>
      <c r="H200" s="42"/>
      <c r="I200" s="222"/>
      <c r="J200" s="42"/>
      <c r="K200" s="42"/>
      <c r="L200" s="46"/>
      <c r="M200" s="223"/>
      <c r="N200" s="224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161</v>
      </c>
      <c r="AU200" s="19" t="s">
        <v>83</v>
      </c>
    </row>
    <row r="201" spans="1:51" s="13" customFormat="1" ht="12">
      <c r="A201" s="13"/>
      <c r="B201" s="225"/>
      <c r="C201" s="226"/>
      <c r="D201" s="227" t="s">
        <v>163</v>
      </c>
      <c r="E201" s="228" t="s">
        <v>19</v>
      </c>
      <c r="F201" s="229" t="s">
        <v>555</v>
      </c>
      <c r="G201" s="226"/>
      <c r="H201" s="230">
        <v>17</v>
      </c>
      <c r="I201" s="231"/>
      <c r="J201" s="226"/>
      <c r="K201" s="226"/>
      <c r="L201" s="232"/>
      <c r="M201" s="233"/>
      <c r="N201" s="234"/>
      <c r="O201" s="234"/>
      <c r="P201" s="234"/>
      <c r="Q201" s="234"/>
      <c r="R201" s="234"/>
      <c r="S201" s="234"/>
      <c r="T201" s="23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6" t="s">
        <v>163</v>
      </c>
      <c r="AU201" s="236" t="s">
        <v>83</v>
      </c>
      <c r="AV201" s="13" t="s">
        <v>83</v>
      </c>
      <c r="AW201" s="13" t="s">
        <v>33</v>
      </c>
      <c r="AX201" s="13" t="s">
        <v>80</v>
      </c>
      <c r="AY201" s="236" t="s">
        <v>152</v>
      </c>
    </row>
    <row r="202" spans="1:65" s="2" customFormat="1" ht="16.5" customHeight="1">
      <c r="A202" s="40"/>
      <c r="B202" s="41"/>
      <c r="C202" s="270" t="s">
        <v>359</v>
      </c>
      <c r="D202" s="270" t="s">
        <v>322</v>
      </c>
      <c r="E202" s="271" t="s">
        <v>556</v>
      </c>
      <c r="F202" s="272" t="s">
        <v>557</v>
      </c>
      <c r="G202" s="273" t="s">
        <v>157</v>
      </c>
      <c r="H202" s="274">
        <v>9.27</v>
      </c>
      <c r="I202" s="275"/>
      <c r="J202" s="276">
        <f>ROUND(I202*H202,2)</f>
        <v>0</v>
      </c>
      <c r="K202" s="272" t="s">
        <v>158</v>
      </c>
      <c r="L202" s="277"/>
      <c r="M202" s="278" t="s">
        <v>19</v>
      </c>
      <c r="N202" s="279" t="s">
        <v>43</v>
      </c>
      <c r="O202" s="86"/>
      <c r="P202" s="216">
        <f>O202*H202</f>
        <v>0</v>
      </c>
      <c r="Q202" s="216">
        <v>0.00267</v>
      </c>
      <c r="R202" s="216">
        <f>Q202*H202</f>
        <v>0.0247509</v>
      </c>
      <c r="S202" s="216">
        <v>0</v>
      </c>
      <c r="T202" s="217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8" t="s">
        <v>203</v>
      </c>
      <c r="AT202" s="218" t="s">
        <v>322</v>
      </c>
      <c r="AU202" s="218" t="s">
        <v>83</v>
      </c>
      <c r="AY202" s="19" t="s">
        <v>152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9" t="s">
        <v>80</v>
      </c>
      <c r="BK202" s="219">
        <f>ROUND(I202*H202,2)</f>
        <v>0</v>
      </c>
      <c r="BL202" s="19" t="s">
        <v>159</v>
      </c>
      <c r="BM202" s="218" t="s">
        <v>558</v>
      </c>
    </row>
    <row r="203" spans="1:47" s="2" customFormat="1" ht="12">
      <c r="A203" s="40"/>
      <c r="B203" s="41"/>
      <c r="C203" s="42"/>
      <c r="D203" s="220" t="s">
        <v>161</v>
      </c>
      <c r="E203" s="42"/>
      <c r="F203" s="221" t="s">
        <v>559</v>
      </c>
      <c r="G203" s="42"/>
      <c r="H203" s="42"/>
      <c r="I203" s="222"/>
      <c r="J203" s="42"/>
      <c r="K203" s="42"/>
      <c r="L203" s="46"/>
      <c r="M203" s="223"/>
      <c r="N203" s="224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161</v>
      </c>
      <c r="AU203" s="19" t="s">
        <v>83</v>
      </c>
    </row>
    <row r="204" spans="1:51" s="13" customFormat="1" ht="12">
      <c r="A204" s="13"/>
      <c r="B204" s="225"/>
      <c r="C204" s="226"/>
      <c r="D204" s="227" t="s">
        <v>163</v>
      </c>
      <c r="E204" s="226"/>
      <c r="F204" s="229" t="s">
        <v>560</v>
      </c>
      <c r="G204" s="226"/>
      <c r="H204" s="230">
        <v>9.27</v>
      </c>
      <c r="I204" s="231"/>
      <c r="J204" s="226"/>
      <c r="K204" s="226"/>
      <c r="L204" s="232"/>
      <c r="M204" s="233"/>
      <c r="N204" s="234"/>
      <c r="O204" s="234"/>
      <c r="P204" s="234"/>
      <c r="Q204" s="234"/>
      <c r="R204" s="234"/>
      <c r="S204" s="234"/>
      <c r="T204" s="23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6" t="s">
        <v>163</v>
      </c>
      <c r="AU204" s="236" t="s">
        <v>83</v>
      </c>
      <c r="AV204" s="13" t="s">
        <v>83</v>
      </c>
      <c r="AW204" s="13" t="s">
        <v>4</v>
      </c>
      <c r="AX204" s="13" t="s">
        <v>80</v>
      </c>
      <c r="AY204" s="236" t="s">
        <v>152</v>
      </c>
    </row>
    <row r="205" spans="1:65" s="2" customFormat="1" ht="16.5" customHeight="1">
      <c r="A205" s="40"/>
      <c r="B205" s="41"/>
      <c r="C205" s="270" t="s">
        <v>364</v>
      </c>
      <c r="D205" s="270" t="s">
        <v>322</v>
      </c>
      <c r="E205" s="271" t="s">
        <v>561</v>
      </c>
      <c r="F205" s="272" t="s">
        <v>562</v>
      </c>
      <c r="G205" s="273" t="s">
        <v>157</v>
      </c>
      <c r="H205" s="274">
        <v>8.24</v>
      </c>
      <c r="I205" s="275"/>
      <c r="J205" s="276">
        <f>ROUND(I205*H205,2)</f>
        <v>0</v>
      </c>
      <c r="K205" s="272" t="s">
        <v>158</v>
      </c>
      <c r="L205" s="277"/>
      <c r="M205" s="278" t="s">
        <v>19</v>
      </c>
      <c r="N205" s="279" t="s">
        <v>43</v>
      </c>
      <c r="O205" s="86"/>
      <c r="P205" s="216">
        <f>O205*H205</f>
        <v>0</v>
      </c>
      <c r="Q205" s="216">
        <v>0.00267</v>
      </c>
      <c r="R205" s="216">
        <f>Q205*H205</f>
        <v>0.0220008</v>
      </c>
      <c r="S205" s="216">
        <v>0</v>
      </c>
      <c r="T205" s="217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8" t="s">
        <v>203</v>
      </c>
      <c r="AT205" s="218" t="s">
        <v>322</v>
      </c>
      <c r="AU205" s="218" t="s">
        <v>83</v>
      </c>
      <c r="AY205" s="19" t="s">
        <v>152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9" t="s">
        <v>80</v>
      </c>
      <c r="BK205" s="219">
        <f>ROUND(I205*H205,2)</f>
        <v>0</v>
      </c>
      <c r="BL205" s="19" t="s">
        <v>159</v>
      </c>
      <c r="BM205" s="218" t="s">
        <v>563</v>
      </c>
    </row>
    <row r="206" spans="1:47" s="2" customFormat="1" ht="12">
      <c r="A206" s="40"/>
      <c r="B206" s="41"/>
      <c r="C206" s="42"/>
      <c r="D206" s="220" t="s">
        <v>161</v>
      </c>
      <c r="E206" s="42"/>
      <c r="F206" s="221" t="s">
        <v>564</v>
      </c>
      <c r="G206" s="42"/>
      <c r="H206" s="42"/>
      <c r="I206" s="222"/>
      <c r="J206" s="42"/>
      <c r="K206" s="42"/>
      <c r="L206" s="46"/>
      <c r="M206" s="223"/>
      <c r="N206" s="224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161</v>
      </c>
      <c r="AU206" s="19" t="s">
        <v>83</v>
      </c>
    </row>
    <row r="207" spans="1:51" s="13" customFormat="1" ht="12">
      <c r="A207" s="13"/>
      <c r="B207" s="225"/>
      <c r="C207" s="226"/>
      <c r="D207" s="227" t="s">
        <v>163</v>
      </c>
      <c r="E207" s="226"/>
      <c r="F207" s="229" t="s">
        <v>565</v>
      </c>
      <c r="G207" s="226"/>
      <c r="H207" s="230">
        <v>8.24</v>
      </c>
      <c r="I207" s="231"/>
      <c r="J207" s="226"/>
      <c r="K207" s="226"/>
      <c r="L207" s="232"/>
      <c r="M207" s="233"/>
      <c r="N207" s="234"/>
      <c r="O207" s="234"/>
      <c r="P207" s="234"/>
      <c r="Q207" s="234"/>
      <c r="R207" s="234"/>
      <c r="S207" s="234"/>
      <c r="T207" s="23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6" t="s">
        <v>163</v>
      </c>
      <c r="AU207" s="236" t="s">
        <v>83</v>
      </c>
      <c r="AV207" s="13" t="s">
        <v>83</v>
      </c>
      <c r="AW207" s="13" t="s">
        <v>4</v>
      </c>
      <c r="AX207" s="13" t="s">
        <v>80</v>
      </c>
      <c r="AY207" s="236" t="s">
        <v>152</v>
      </c>
    </row>
    <row r="208" spans="1:65" s="2" customFormat="1" ht="24.15" customHeight="1">
      <c r="A208" s="40"/>
      <c r="B208" s="41"/>
      <c r="C208" s="207" t="s">
        <v>369</v>
      </c>
      <c r="D208" s="207" t="s">
        <v>154</v>
      </c>
      <c r="E208" s="208" t="s">
        <v>566</v>
      </c>
      <c r="F208" s="209" t="s">
        <v>567</v>
      </c>
      <c r="G208" s="210" t="s">
        <v>174</v>
      </c>
      <c r="H208" s="211">
        <v>7</v>
      </c>
      <c r="I208" s="212"/>
      <c r="J208" s="213">
        <f>ROUND(I208*H208,2)</f>
        <v>0</v>
      </c>
      <c r="K208" s="209" t="s">
        <v>158</v>
      </c>
      <c r="L208" s="46"/>
      <c r="M208" s="214" t="s">
        <v>19</v>
      </c>
      <c r="N208" s="215" t="s">
        <v>43</v>
      </c>
      <c r="O208" s="86"/>
      <c r="P208" s="216">
        <f>O208*H208</f>
        <v>0</v>
      </c>
      <c r="Q208" s="216">
        <v>1E-05</v>
      </c>
      <c r="R208" s="216">
        <f>Q208*H208</f>
        <v>7.000000000000001E-05</v>
      </c>
      <c r="S208" s="216">
        <v>0</v>
      </c>
      <c r="T208" s="217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8" t="s">
        <v>159</v>
      </c>
      <c r="AT208" s="218" t="s">
        <v>154</v>
      </c>
      <c r="AU208" s="218" t="s">
        <v>83</v>
      </c>
      <c r="AY208" s="19" t="s">
        <v>152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9" t="s">
        <v>80</v>
      </c>
      <c r="BK208" s="219">
        <f>ROUND(I208*H208,2)</f>
        <v>0</v>
      </c>
      <c r="BL208" s="19" t="s">
        <v>159</v>
      </c>
      <c r="BM208" s="218" t="s">
        <v>568</v>
      </c>
    </row>
    <row r="209" spans="1:47" s="2" customFormat="1" ht="12">
      <c r="A209" s="40"/>
      <c r="B209" s="41"/>
      <c r="C209" s="42"/>
      <c r="D209" s="220" t="s">
        <v>161</v>
      </c>
      <c r="E209" s="42"/>
      <c r="F209" s="221" t="s">
        <v>569</v>
      </c>
      <c r="G209" s="42"/>
      <c r="H209" s="42"/>
      <c r="I209" s="222"/>
      <c r="J209" s="42"/>
      <c r="K209" s="42"/>
      <c r="L209" s="46"/>
      <c r="M209" s="223"/>
      <c r="N209" s="224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161</v>
      </c>
      <c r="AU209" s="19" t="s">
        <v>83</v>
      </c>
    </row>
    <row r="210" spans="1:65" s="2" customFormat="1" ht="16.5" customHeight="1">
      <c r="A210" s="40"/>
      <c r="B210" s="41"/>
      <c r="C210" s="270" t="s">
        <v>374</v>
      </c>
      <c r="D210" s="270" t="s">
        <v>322</v>
      </c>
      <c r="E210" s="271" t="s">
        <v>570</v>
      </c>
      <c r="F210" s="272" t="s">
        <v>571</v>
      </c>
      <c r="G210" s="273" t="s">
        <v>174</v>
      </c>
      <c r="H210" s="274">
        <v>3</v>
      </c>
      <c r="I210" s="275"/>
      <c r="J210" s="276">
        <f>ROUND(I210*H210,2)</f>
        <v>0</v>
      </c>
      <c r="K210" s="272" t="s">
        <v>158</v>
      </c>
      <c r="L210" s="277"/>
      <c r="M210" s="278" t="s">
        <v>19</v>
      </c>
      <c r="N210" s="279" t="s">
        <v>43</v>
      </c>
      <c r="O210" s="86"/>
      <c r="P210" s="216">
        <f>O210*H210</f>
        <v>0</v>
      </c>
      <c r="Q210" s="216">
        <v>0.00065</v>
      </c>
      <c r="R210" s="216">
        <f>Q210*H210</f>
        <v>0.00195</v>
      </c>
      <c r="S210" s="216">
        <v>0</v>
      </c>
      <c r="T210" s="217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8" t="s">
        <v>203</v>
      </c>
      <c r="AT210" s="218" t="s">
        <v>322</v>
      </c>
      <c r="AU210" s="218" t="s">
        <v>83</v>
      </c>
      <c r="AY210" s="19" t="s">
        <v>152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9" t="s">
        <v>80</v>
      </c>
      <c r="BK210" s="219">
        <f>ROUND(I210*H210,2)</f>
        <v>0</v>
      </c>
      <c r="BL210" s="19" t="s">
        <v>159</v>
      </c>
      <c r="BM210" s="218" t="s">
        <v>572</v>
      </c>
    </row>
    <row r="211" spans="1:47" s="2" customFormat="1" ht="12">
      <c r="A211" s="40"/>
      <c r="B211" s="41"/>
      <c r="C211" s="42"/>
      <c r="D211" s="220" t="s">
        <v>161</v>
      </c>
      <c r="E211" s="42"/>
      <c r="F211" s="221" t="s">
        <v>573</v>
      </c>
      <c r="G211" s="42"/>
      <c r="H211" s="42"/>
      <c r="I211" s="222"/>
      <c r="J211" s="42"/>
      <c r="K211" s="42"/>
      <c r="L211" s="46"/>
      <c r="M211" s="223"/>
      <c r="N211" s="224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161</v>
      </c>
      <c r="AU211" s="19" t="s">
        <v>83</v>
      </c>
    </row>
    <row r="212" spans="1:65" s="2" customFormat="1" ht="16.5" customHeight="1">
      <c r="A212" s="40"/>
      <c r="B212" s="41"/>
      <c r="C212" s="270" t="s">
        <v>380</v>
      </c>
      <c r="D212" s="270" t="s">
        <v>322</v>
      </c>
      <c r="E212" s="271" t="s">
        <v>574</v>
      </c>
      <c r="F212" s="272" t="s">
        <v>575</v>
      </c>
      <c r="G212" s="273" t="s">
        <v>174</v>
      </c>
      <c r="H212" s="274">
        <v>3</v>
      </c>
      <c r="I212" s="275"/>
      <c r="J212" s="276">
        <f>ROUND(I212*H212,2)</f>
        <v>0</v>
      </c>
      <c r="K212" s="272" t="s">
        <v>158</v>
      </c>
      <c r="L212" s="277"/>
      <c r="M212" s="278" t="s">
        <v>19</v>
      </c>
      <c r="N212" s="279" t="s">
        <v>43</v>
      </c>
      <c r="O212" s="86"/>
      <c r="P212" s="216">
        <f>O212*H212</f>
        <v>0</v>
      </c>
      <c r="Q212" s="216">
        <v>0.00054</v>
      </c>
      <c r="R212" s="216">
        <f>Q212*H212</f>
        <v>0.00162</v>
      </c>
      <c r="S212" s="216">
        <v>0</v>
      </c>
      <c r="T212" s="217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8" t="s">
        <v>203</v>
      </c>
      <c r="AT212" s="218" t="s">
        <v>322</v>
      </c>
      <c r="AU212" s="218" t="s">
        <v>83</v>
      </c>
      <c r="AY212" s="19" t="s">
        <v>152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9" t="s">
        <v>80</v>
      </c>
      <c r="BK212" s="219">
        <f>ROUND(I212*H212,2)</f>
        <v>0</v>
      </c>
      <c r="BL212" s="19" t="s">
        <v>159</v>
      </c>
      <c r="BM212" s="218" t="s">
        <v>576</v>
      </c>
    </row>
    <row r="213" spans="1:47" s="2" customFormat="1" ht="12">
      <c r="A213" s="40"/>
      <c r="B213" s="41"/>
      <c r="C213" s="42"/>
      <c r="D213" s="220" t="s">
        <v>161</v>
      </c>
      <c r="E213" s="42"/>
      <c r="F213" s="221" t="s">
        <v>577</v>
      </c>
      <c r="G213" s="42"/>
      <c r="H213" s="42"/>
      <c r="I213" s="222"/>
      <c r="J213" s="42"/>
      <c r="K213" s="42"/>
      <c r="L213" s="46"/>
      <c r="M213" s="223"/>
      <c r="N213" s="224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161</v>
      </c>
      <c r="AU213" s="19" t="s">
        <v>83</v>
      </c>
    </row>
    <row r="214" spans="1:65" s="2" customFormat="1" ht="16.5" customHeight="1">
      <c r="A214" s="40"/>
      <c r="B214" s="41"/>
      <c r="C214" s="270" t="s">
        <v>387</v>
      </c>
      <c r="D214" s="270" t="s">
        <v>322</v>
      </c>
      <c r="E214" s="271" t="s">
        <v>578</v>
      </c>
      <c r="F214" s="272" t="s">
        <v>579</v>
      </c>
      <c r="G214" s="273" t="s">
        <v>174</v>
      </c>
      <c r="H214" s="274">
        <v>1</v>
      </c>
      <c r="I214" s="275"/>
      <c r="J214" s="276">
        <f>ROUND(I214*H214,2)</f>
        <v>0</v>
      </c>
      <c r="K214" s="272" t="s">
        <v>158</v>
      </c>
      <c r="L214" s="277"/>
      <c r="M214" s="278" t="s">
        <v>19</v>
      </c>
      <c r="N214" s="279" t="s">
        <v>43</v>
      </c>
      <c r="O214" s="86"/>
      <c r="P214" s="216">
        <f>O214*H214</f>
        <v>0</v>
      </c>
      <c r="Q214" s="216">
        <v>0.00065</v>
      </c>
      <c r="R214" s="216">
        <f>Q214*H214</f>
        <v>0.00065</v>
      </c>
      <c r="S214" s="216">
        <v>0</v>
      </c>
      <c r="T214" s="217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8" t="s">
        <v>203</v>
      </c>
      <c r="AT214" s="218" t="s">
        <v>322</v>
      </c>
      <c r="AU214" s="218" t="s">
        <v>83</v>
      </c>
      <c r="AY214" s="19" t="s">
        <v>152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9" t="s">
        <v>80</v>
      </c>
      <c r="BK214" s="219">
        <f>ROUND(I214*H214,2)</f>
        <v>0</v>
      </c>
      <c r="BL214" s="19" t="s">
        <v>159</v>
      </c>
      <c r="BM214" s="218" t="s">
        <v>580</v>
      </c>
    </row>
    <row r="215" spans="1:47" s="2" customFormat="1" ht="12">
      <c r="A215" s="40"/>
      <c r="B215" s="41"/>
      <c r="C215" s="42"/>
      <c r="D215" s="220" t="s">
        <v>161</v>
      </c>
      <c r="E215" s="42"/>
      <c r="F215" s="221" t="s">
        <v>581</v>
      </c>
      <c r="G215" s="42"/>
      <c r="H215" s="42"/>
      <c r="I215" s="222"/>
      <c r="J215" s="42"/>
      <c r="K215" s="42"/>
      <c r="L215" s="46"/>
      <c r="M215" s="223"/>
      <c r="N215" s="224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161</v>
      </c>
      <c r="AU215" s="19" t="s">
        <v>83</v>
      </c>
    </row>
    <row r="216" spans="1:65" s="2" customFormat="1" ht="24.15" customHeight="1">
      <c r="A216" s="40"/>
      <c r="B216" s="41"/>
      <c r="C216" s="207" t="s">
        <v>392</v>
      </c>
      <c r="D216" s="207" t="s">
        <v>154</v>
      </c>
      <c r="E216" s="208" t="s">
        <v>582</v>
      </c>
      <c r="F216" s="209" t="s">
        <v>583</v>
      </c>
      <c r="G216" s="210" t="s">
        <v>174</v>
      </c>
      <c r="H216" s="211">
        <v>4</v>
      </c>
      <c r="I216" s="212"/>
      <c r="J216" s="213">
        <f>ROUND(I216*H216,2)</f>
        <v>0</v>
      </c>
      <c r="K216" s="209" t="s">
        <v>158</v>
      </c>
      <c r="L216" s="46"/>
      <c r="M216" s="214" t="s">
        <v>19</v>
      </c>
      <c r="N216" s="215" t="s">
        <v>43</v>
      </c>
      <c r="O216" s="86"/>
      <c r="P216" s="216">
        <f>O216*H216</f>
        <v>0</v>
      </c>
      <c r="Q216" s="216">
        <v>0</v>
      </c>
      <c r="R216" s="216">
        <f>Q216*H216</f>
        <v>0</v>
      </c>
      <c r="S216" s="216">
        <v>0</v>
      </c>
      <c r="T216" s="217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8" t="s">
        <v>159</v>
      </c>
      <c r="AT216" s="218" t="s">
        <v>154</v>
      </c>
      <c r="AU216" s="218" t="s">
        <v>83</v>
      </c>
      <c r="AY216" s="19" t="s">
        <v>152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9" t="s">
        <v>80</v>
      </c>
      <c r="BK216" s="219">
        <f>ROUND(I216*H216,2)</f>
        <v>0</v>
      </c>
      <c r="BL216" s="19" t="s">
        <v>159</v>
      </c>
      <c r="BM216" s="218" t="s">
        <v>584</v>
      </c>
    </row>
    <row r="217" spans="1:47" s="2" customFormat="1" ht="12">
      <c r="A217" s="40"/>
      <c r="B217" s="41"/>
      <c r="C217" s="42"/>
      <c r="D217" s="220" t="s">
        <v>161</v>
      </c>
      <c r="E217" s="42"/>
      <c r="F217" s="221" t="s">
        <v>585</v>
      </c>
      <c r="G217" s="42"/>
      <c r="H217" s="42"/>
      <c r="I217" s="222"/>
      <c r="J217" s="42"/>
      <c r="K217" s="42"/>
      <c r="L217" s="46"/>
      <c r="M217" s="223"/>
      <c r="N217" s="224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161</v>
      </c>
      <c r="AU217" s="19" t="s">
        <v>83</v>
      </c>
    </row>
    <row r="218" spans="1:65" s="2" customFormat="1" ht="16.5" customHeight="1">
      <c r="A218" s="40"/>
      <c r="B218" s="41"/>
      <c r="C218" s="270" t="s">
        <v>398</v>
      </c>
      <c r="D218" s="270" t="s">
        <v>322</v>
      </c>
      <c r="E218" s="271" t="s">
        <v>586</v>
      </c>
      <c r="F218" s="272" t="s">
        <v>587</v>
      </c>
      <c r="G218" s="273" t="s">
        <v>174</v>
      </c>
      <c r="H218" s="274">
        <v>4</v>
      </c>
      <c r="I218" s="275"/>
      <c r="J218" s="276">
        <f>ROUND(I218*H218,2)</f>
        <v>0</v>
      </c>
      <c r="K218" s="272" t="s">
        <v>158</v>
      </c>
      <c r="L218" s="277"/>
      <c r="M218" s="278" t="s">
        <v>19</v>
      </c>
      <c r="N218" s="279" t="s">
        <v>43</v>
      </c>
      <c r="O218" s="86"/>
      <c r="P218" s="216">
        <f>O218*H218</f>
        <v>0</v>
      </c>
      <c r="Q218" s="216">
        <v>0.00029</v>
      </c>
      <c r="R218" s="216">
        <f>Q218*H218</f>
        <v>0.00116</v>
      </c>
      <c r="S218" s="216">
        <v>0</v>
      </c>
      <c r="T218" s="217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8" t="s">
        <v>203</v>
      </c>
      <c r="AT218" s="218" t="s">
        <v>322</v>
      </c>
      <c r="AU218" s="218" t="s">
        <v>83</v>
      </c>
      <c r="AY218" s="19" t="s">
        <v>152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19" t="s">
        <v>80</v>
      </c>
      <c r="BK218" s="219">
        <f>ROUND(I218*H218,2)</f>
        <v>0</v>
      </c>
      <c r="BL218" s="19" t="s">
        <v>159</v>
      </c>
      <c r="BM218" s="218" t="s">
        <v>588</v>
      </c>
    </row>
    <row r="219" spans="1:47" s="2" customFormat="1" ht="12">
      <c r="A219" s="40"/>
      <c r="B219" s="41"/>
      <c r="C219" s="42"/>
      <c r="D219" s="220" t="s">
        <v>161</v>
      </c>
      <c r="E219" s="42"/>
      <c r="F219" s="221" t="s">
        <v>589</v>
      </c>
      <c r="G219" s="42"/>
      <c r="H219" s="42"/>
      <c r="I219" s="222"/>
      <c r="J219" s="42"/>
      <c r="K219" s="42"/>
      <c r="L219" s="46"/>
      <c r="M219" s="223"/>
      <c r="N219" s="224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161</v>
      </c>
      <c r="AU219" s="19" t="s">
        <v>83</v>
      </c>
    </row>
    <row r="220" spans="1:65" s="2" customFormat="1" ht="16.5" customHeight="1">
      <c r="A220" s="40"/>
      <c r="B220" s="41"/>
      <c r="C220" s="207" t="s">
        <v>404</v>
      </c>
      <c r="D220" s="207" t="s">
        <v>154</v>
      </c>
      <c r="E220" s="208" t="s">
        <v>425</v>
      </c>
      <c r="F220" s="209" t="s">
        <v>426</v>
      </c>
      <c r="G220" s="210" t="s">
        <v>427</v>
      </c>
      <c r="H220" s="211">
        <v>4</v>
      </c>
      <c r="I220" s="212"/>
      <c r="J220" s="213">
        <f>ROUND(I220*H220,2)</f>
        <v>0</v>
      </c>
      <c r="K220" s="209" t="s">
        <v>158</v>
      </c>
      <c r="L220" s="46"/>
      <c r="M220" s="214" t="s">
        <v>19</v>
      </c>
      <c r="N220" s="215" t="s">
        <v>43</v>
      </c>
      <c r="O220" s="86"/>
      <c r="P220" s="216">
        <f>O220*H220</f>
        <v>0</v>
      </c>
      <c r="Q220" s="216">
        <v>0.00122</v>
      </c>
      <c r="R220" s="216">
        <f>Q220*H220</f>
        <v>0.00488</v>
      </c>
      <c r="S220" s="216">
        <v>0</v>
      </c>
      <c r="T220" s="217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8" t="s">
        <v>159</v>
      </c>
      <c r="AT220" s="218" t="s">
        <v>154</v>
      </c>
      <c r="AU220" s="218" t="s">
        <v>83</v>
      </c>
      <c r="AY220" s="19" t="s">
        <v>152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9" t="s">
        <v>80</v>
      </c>
      <c r="BK220" s="219">
        <f>ROUND(I220*H220,2)</f>
        <v>0</v>
      </c>
      <c r="BL220" s="19" t="s">
        <v>159</v>
      </c>
      <c r="BM220" s="218" t="s">
        <v>590</v>
      </c>
    </row>
    <row r="221" spans="1:47" s="2" customFormat="1" ht="12">
      <c r="A221" s="40"/>
      <c r="B221" s="41"/>
      <c r="C221" s="42"/>
      <c r="D221" s="220" t="s">
        <v>161</v>
      </c>
      <c r="E221" s="42"/>
      <c r="F221" s="221" t="s">
        <v>429</v>
      </c>
      <c r="G221" s="42"/>
      <c r="H221" s="42"/>
      <c r="I221" s="222"/>
      <c r="J221" s="42"/>
      <c r="K221" s="42"/>
      <c r="L221" s="46"/>
      <c r="M221" s="223"/>
      <c r="N221" s="224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161</v>
      </c>
      <c r="AU221" s="19" t="s">
        <v>83</v>
      </c>
    </row>
    <row r="222" spans="1:65" s="2" customFormat="1" ht="16.5" customHeight="1">
      <c r="A222" s="40"/>
      <c r="B222" s="41"/>
      <c r="C222" s="207" t="s">
        <v>409</v>
      </c>
      <c r="D222" s="207" t="s">
        <v>154</v>
      </c>
      <c r="E222" s="208" t="s">
        <v>482</v>
      </c>
      <c r="F222" s="209" t="s">
        <v>483</v>
      </c>
      <c r="G222" s="210" t="s">
        <v>157</v>
      </c>
      <c r="H222" s="211">
        <v>19</v>
      </c>
      <c r="I222" s="212"/>
      <c r="J222" s="213">
        <f>ROUND(I222*H222,2)</f>
        <v>0</v>
      </c>
      <c r="K222" s="209" t="s">
        <v>158</v>
      </c>
      <c r="L222" s="46"/>
      <c r="M222" s="214" t="s">
        <v>19</v>
      </c>
      <c r="N222" s="215" t="s">
        <v>43</v>
      </c>
      <c r="O222" s="86"/>
      <c r="P222" s="216">
        <f>O222*H222</f>
        <v>0</v>
      </c>
      <c r="Q222" s="216">
        <v>0.00013</v>
      </c>
      <c r="R222" s="216">
        <f>Q222*H222</f>
        <v>0.00247</v>
      </c>
      <c r="S222" s="216">
        <v>0</v>
      </c>
      <c r="T222" s="217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8" t="s">
        <v>159</v>
      </c>
      <c r="AT222" s="218" t="s">
        <v>154</v>
      </c>
      <c r="AU222" s="218" t="s">
        <v>83</v>
      </c>
      <c r="AY222" s="19" t="s">
        <v>152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19" t="s">
        <v>80</v>
      </c>
      <c r="BK222" s="219">
        <f>ROUND(I222*H222,2)</f>
        <v>0</v>
      </c>
      <c r="BL222" s="19" t="s">
        <v>159</v>
      </c>
      <c r="BM222" s="218" t="s">
        <v>591</v>
      </c>
    </row>
    <row r="223" spans="1:47" s="2" customFormat="1" ht="12">
      <c r="A223" s="40"/>
      <c r="B223" s="41"/>
      <c r="C223" s="42"/>
      <c r="D223" s="220" t="s">
        <v>161</v>
      </c>
      <c r="E223" s="42"/>
      <c r="F223" s="221" t="s">
        <v>485</v>
      </c>
      <c r="G223" s="42"/>
      <c r="H223" s="42"/>
      <c r="I223" s="222"/>
      <c r="J223" s="42"/>
      <c r="K223" s="42"/>
      <c r="L223" s="46"/>
      <c r="M223" s="223"/>
      <c r="N223" s="224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161</v>
      </c>
      <c r="AU223" s="19" t="s">
        <v>83</v>
      </c>
    </row>
    <row r="224" spans="1:63" s="12" customFormat="1" ht="22.8" customHeight="1">
      <c r="A224" s="12"/>
      <c r="B224" s="191"/>
      <c r="C224" s="192"/>
      <c r="D224" s="193" t="s">
        <v>71</v>
      </c>
      <c r="E224" s="205" t="s">
        <v>486</v>
      </c>
      <c r="F224" s="205" t="s">
        <v>487</v>
      </c>
      <c r="G224" s="192"/>
      <c r="H224" s="192"/>
      <c r="I224" s="195"/>
      <c r="J224" s="206">
        <f>BK224</f>
        <v>0</v>
      </c>
      <c r="K224" s="192"/>
      <c r="L224" s="197"/>
      <c r="M224" s="198"/>
      <c r="N224" s="199"/>
      <c r="O224" s="199"/>
      <c r="P224" s="200">
        <f>SUM(P225:P226)</f>
        <v>0</v>
      </c>
      <c r="Q224" s="199"/>
      <c r="R224" s="200">
        <f>SUM(R225:R226)</f>
        <v>0</v>
      </c>
      <c r="S224" s="199"/>
      <c r="T224" s="201">
        <f>SUM(T225:T226)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2" t="s">
        <v>80</v>
      </c>
      <c r="AT224" s="203" t="s">
        <v>71</v>
      </c>
      <c r="AU224" s="203" t="s">
        <v>80</v>
      </c>
      <c r="AY224" s="202" t="s">
        <v>152</v>
      </c>
      <c r="BK224" s="204">
        <f>SUM(BK225:BK226)</f>
        <v>0</v>
      </c>
    </row>
    <row r="225" spans="1:65" s="2" customFormat="1" ht="24.15" customHeight="1">
      <c r="A225" s="40"/>
      <c r="B225" s="41"/>
      <c r="C225" s="207" t="s">
        <v>414</v>
      </c>
      <c r="D225" s="207" t="s">
        <v>154</v>
      </c>
      <c r="E225" s="208" t="s">
        <v>592</v>
      </c>
      <c r="F225" s="209" t="s">
        <v>593</v>
      </c>
      <c r="G225" s="210" t="s">
        <v>311</v>
      </c>
      <c r="H225" s="211">
        <v>0.304</v>
      </c>
      <c r="I225" s="212"/>
      <c r="J225" s="213">
        <f>ROUND(I225*H225,2)</f>
        <v>0</v>
      </c>
      <c r="K225" s="209" t="s">
        <v>158</v>
      </c>
      <c r="L225" s="46"/>
      <c r="M225" s="214" t="s">
        <v>19</v>
      </c>
      <c r="N225" s="215" t="s">
        <v>43</v>
      </c>
      <c r="O225" s="86"/>
      <c r="P225" s="216">
        <f>O225*H225</f>
        <v>0</v>
      </c>
      <c r="Q225" s="216">
        <v>0</v>
      </c>
      <c r="R225" s="216">
        <f>Q225*H225</f>
        <v>0</v>
      </c>
      <c r="S225" s="216">
        <v>0</v>
      </c>
      <c r="T225" s="217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8" t="s">
        <v>159</v>
      </c>
      <c r="AT225" s="218" t="s">
        <v>154</v>
      </c>
      <c r="AU225" s="218" t="s">
        <v>83</v>
      </c>
      <c r="AY225" s="19" t="s">
        <v>152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9" t="s">
        <v>80</v>
      </c>
      <c r="BK225" s="219">
        <f>ROUND(I225*H225,2)</f>
        <v>0</v>
      </c>
      <c r="BL225" s="19" t="s">
        <v>159</v>
      </c>
      <c r="BM225" s="218" t="s">
        <v>594</v>
      </c>
    </row>
    <row r="226" spans="1:47" s="2" customFormat="1" ht="12">
      <c r="A226" s="40"/>
      <c r="B226" s="41"/>
      <c r="C226" s="42"/>
      <c r="D226" s="220" t="s">
        <v>161</v>
      </c>
      <c r="E226" s="42"/>
      <c r="F226" s="221" t="s">
        <v>595</v>
      </c>
      <c r="G226" s="42"/>
      <c r="H226" s="42"/>
      <c r="I226" s="222"/>
      <c r="J226" s="42"/>
      <c r="K226" s="42"/>
      <c r="L226" s="46"/>
      <c r="M226" s="280"/>
      <c r="N226" s="281"/>
      <c r="O226" s="282"/>
      <c r="P226" s="282"/>
      <c r="Q226" s="282"/>
      <c r="R226" s="282"/>
      <c r="S226" s="282"/>
      <c r="T226" s="283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161</v>
      </c>
      <c r="AU226" s="19" t="s">
        <v>83</v>
      </c>
    </row>
    <row r="227" spans="1:31" s="2" customFormat="1" ht="6.95" customHeight="1">
      <c r="A227" s="40"/>
      <c r="B227" s="61"/>
      <c r="C227" s="62"/>
      <c r="D227" s="62"/>
      <c r="E227" s="62"/>
      <c r="F227" s="62"/>
      <c r="G227" s="62"/>
      <c r="H227" s="62"/>
      <c r="I227" s="62"/>
      <c r="J227" s="62"/>
      <c r="K227" s="62"/>
      <c r="L227" s="46"/>
      <c r="M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</row>
  </sheetData>
  <sheetProtection password="CC35" sheet="1" objects="1" scenarios="1" formatColumns="0" formatRows="0" autoFilter="0"/>
  <autoFilter ref="C84:K226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4" r:id="rId1" display="https://podminky.urs.cz/item/CS_URS_2021_01/119002121"/>
    <hyperlink ref="F97" r:id="rId2" display="https://podminky.urs.cz/item/CS_URS_2021_01/119002122"/>
    <hyperlink ref="F110" r:id="rId3" display="https://podminky.urs.cz/item/CS_URS_2021_01/119003141"/>
    <hyperlink ref="F113" r:id="rId4" display="https://podminky.urs.cz/item/CS_URS_2021_01/119003142"/>
    <hyperlink ref="F115" r:id="rId5" display="https://podminky.urs.cz/item/CS_URS_2021_01/119004111"/>
    <hyperlink ref="F119" r:id="rId6" display="https://podminky.urs.cz/item/CS_URS_2021_01/119004112"/>
    <hyperlink ref="F124" r:id="rId7" display="https://podminky.urs.cz/item/CS_URS_2021_01/132154204"/>
    <hyperlink ref="F127" r:id="rId8" display="https://podminky.urs.cz/item/CS_URS_2021_01/132254204"/>
    <hyperlink ref="F136" r:id="rId9" display="https://podminky.urs.cz/item/CS_URS_2021_01/132354204"/>
    <hyperlink ref="F142" r:id="rId10" display="https://podminky.urs.cz/item/CS_URS_2021_01/151101112"/>
    <hyperlink ref="F144" r:id="rId11" display="https://podminky.urs.cz/item/CS_URS_2021_01/162451106"/>
    <hyperlink ref="F149" r:id="rId12" display="https://podminky.urs.cz/item/CS_URS_2021_01/162751117"/>
    <hyperlink ref="F153" r:id="rId13" display="https://podminky.urs.cz/item/CS_URS_2021_01/162751119"/>
    <hyperlink ref="F157" r:id="rId14" display="https://podminky.urs.cz/item/CS_URS_2021_01/162751137"/>
    <hyperlink ref="F161" r:id="rId15" display="https://podminky.urs.cz/item/CS_URS_2021_01/162751139"/>
    <hyperlink ref="F165" r:id="rId16" display="https://podminky.urs.cz/item/CS_URS_2021_01/167151111"/>
    <hyperlink ref="F189" r:id="rId17" display="https://podminky.urs.cz/item/CS_URS_2021_01/58337302"/>
    <hyperlink ref="F200" r:id="rId18" display="https://podminky.urs.cz/item/CS_URS_2021_01/871313121"/>
    <hyperlink ref="F203" r:id="rId19" display="https://podminky.urs.cz/item/CS_URS_2021_01/28611166"/>
    <hyperlink ref="F206" r:id="rId20" display="https://podminky.urs.cz/item/CS_URS_2021_01/28611165"/>
    <hyperlink ref="F209" r:id="rId21" display="https://podminky.urs.cz/item/CS_URS_2021_01/877315221"/>
    <hyperlink ref="F211" r:id="rId22" display="https://podminky.urs.cz/item/CS_URS_2021_01/28611361"/>
    <hyperlink ref="F213" r:id="rId23" display="https://podminky.urs.cz/item/CS_URS_2021_01/28611359"/>
    <hyperlink ref="F215" r:id="rId24" display="https://podminky.urs.cz/item/CS_URS_2021_01/28611546"/>
    <hyperlink ref="F217" r:id="rId25" display="https://podminky.urs.cz/item/CS_URS_2021_01/877315231"/>
    <hyperlink ref="F219" r:id="rId26" display="https://podminky.urs.cz/item/CS_URS_2021_01/28611722"/>
    <hyperlink ref="F221" r:id="rId27" display="https://podminky.urs.cz/item/CS_URS_2021_01/892492121"/>
    <hyperlink ref="F223" r:id="rId28" display="https://podminky.urs.cz/item/CS_URS_2021_01/899722114"/>
    <hyperlink ref="F226" r:id="rId29" display="https://podminky.urs.cz/item/CS_URS_2021_01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  <c r="AZ2" s="130" t="s">
        <v>109</v>
      </c>
      <c r="BA2" s="130" t="s">
        <v>110</v>
      </c>
      <c r="BB2" s="130" t="s">
        <v>111</v>
      </c>
      <c r="BC2" s="130" t="s">
        <v>596</v>
      </c>
      <c r="BD2" s="130" t="s">
        <v>83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83</v>
      </c>
      <c r="AZ3" s="130" t="s">
        <v>113</v>
      </c>
      <c r="BA3" s="130" t="s">
        <v>114</v>
      </c>
      <c r="BB3" s="130" t="s">
        <v>111</v>
      </c>
      <c r="BC3" s="130" t="s">
        <v>597</v>
      </c>
      <c r="BD3" s="130" t="s">
        <v>83</v>
      </c>
    </row>
    <row r="4" spans="2:56" s="1" customFormat="1" ht="24.95" customHeight="1">
      <c r="B4" s="22"/>
      <c r="D4" s="133" t="s">
        <v>116</v>
      </c>
      <c r="L4" s="22"/>
      <c r="M4" s="134" t="s">
        <v>10</v>
      </c>
      <c r="AT4" s="19" t="s">
        <v>4</v>
      </c>
      <c r="AZ4" s="130" t="s">
        <v>117</v>
      </c>
      <c r="BA4" s="130" t="s">
        <v>118</v>
      </c>
      <c r="BB4" s="130" t="s">
        <v>111</v>
      </c>
      <c r="BC4" s="130" t="s">
        <v>598</v>
      </c>
      <c r="BD4" s="130" t="s">
        <v>83</v>
      </c>
    </row>
    <row r="5" spans="2:56" s="1" customFormat="1" ht="6.95" customHeight="1">
      <c r="B5" s="22"/>
      <c r="L5" s="22"/>
      <c r="AZ5" s="130" t="s">
        <v>49</v>
      </c>
      <c r="BA5" s="130" t="s">
        <v>120</v>
      </c>
      <c r="BB5" s="130" t="s">
        <v>111</v>
      </c>
      <c r="BC5" s="130" t="s">
        <v>599</v>
      </c>
      <c r="BD5" s="130" t="s">
        <v>83</v>
      </c>
    </row>
    <row r="6" spans="2:56" s="1" customFormat="1" ht="12" customHeight="1">
      <c r="B6" s="22"/>
      <c r="D6" s="135" t="s">
        <v>16</v>
      </c>
      <c r="L6" s="22"/>
      <c r="AZ6" s="130" t="s">
        <v>122</v>
      </c>
      <c r="BA6" s="130" t="s">
        <v>123</v>
      </c>
      <c r="BB6" s="130" t="s">
        <v>111</v>
      </c>
      <c r="BC6" s="130" t="s">
        <v>600</v>
      </c>
      <c r="BD6" s="130" t="s">
        <v>83</v>
      </c>
    </row>
    <row r="7" spans="2:12" s="1" customFormat="1" ht="16.5" customHeight="1">
      <c r="B7" s="22"/>
      <c r="E7" s="136" t="str">
        <f>'Rekapitulace stavby'!K6</f>
        <v>Revitalizace veřejn. prostranství panel. sídliště Březiny - rozšíření IV.etapy, V.etapa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125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601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82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12. 7. 2021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19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27</v>
      </c>
      <c r="F15" s="40"/>
      <c r="G15" s="40"/>
      <c r="H15" s="40"/>
      <c r="I15" s="135" t="s">
        <v>28</v>
      </c>
      <c r="J15" s="139" t="s">
        <v>19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29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28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31</v>
      </c>
      <c r="E20" s="40"/>
      <c r="F20" s="40"/>
      <c r="G20" s="40"/>
      <c r="H20" s="40"/>
      <c r="I20" s="135" t="s">
        <v>26</v>
      </c>
      <c r="J20" s="139" t="s">
        <v>19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32</v>
      </c>
      <c r="F21" s="40"/>
      <c r="G21" s="40"/>
      <c r="H21" s="40"/>
      <c r="I21" s="135" t="s">
        <v>28</v>
      </c>
      <c r="J21" s="139" t="s">
        <v>19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34</v>
      </c>
      <c r="E23" s="40"/>
      <c r="F23" s="40"/>
      <c r="G23" s="40"/>
      <c r="H23" s="40"/>
      <c r="I23" s="135" t="s">
        <v>26</v>
      </c>
      <c r="J23" s="139" t="s">
        <v>19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35</v>
      </c>
      <c r="F24" s="40"/>
      <c r="G24" s="40"/>
      <c r="H24" s="40"/>
      <c r="I24" s="135" t="s">
        <v>28</v>
      </c>
      <c r="J24" s="139" t="s">
        <v>19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36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38</v>
      </c>
      <c r="E30" s="40"/>
      <c r="F30" s="40"/>
      <c r="G30" s="40"/>
      <c r="H30" s="40"/>
      <c r="I30" s="40"/>
      <c r="J30" s="147">
        <f>ROUND(J85,2)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40</v>
      </c>
      <c r="G32" s="40"/>
      <c r="H32" s="40"/>
      <c r="I32" s="148" t="s">
        <v>39</v>
      </c>
      <c r="J32" s="148" t="s">
        <v>41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42</v>
      </c>
      <c r="E33" s="135" t="s">
        <v>43</v>
      </c>
      <c r="F33" s="150">
        <f>ROUND((SUM(BE85:BE273)),2)</f>
        <v>0</v>
      </c>
      <c r="G33" s="40"/>
      <c r="H33" s="40"/>
      <c r="I33" s="151">
        <v>0.21</v>
      </c>
      <c r="J33" s="150">
        <f>ROUND(((SUM(BE85:BE273))*I33),2)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44</v>
      </c>
      <c r="F34" s="150">
        <f>ROUND((SUM(BF85:BF273)),2)</f>
        <v>0</v>
      </c>
      <c r="G34" s="40"/>
      <c r="H34" s="40"/>
      <c r="I34" s="151">
        <v>0.15</v>
      </c>
      <c r="J34" s="150">
        <f>ROUND(((SUM(BF85:BF273))*I34),2)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45</v>
      </c>
      <c r="F35" s="150">
        <f>ROUND((SUM(BG85:BG273)),2)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46</v>
      </c>
      <c r="F36" s="150">
        <f>ROUND((SUM(BH85:BH273)),2)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47</v>
      </c>
      <c r="F37" s="150">
        <f>ROUND((SUM(BI85:BI273)),2)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Revitalizace veřejn. prostranství panel. sídliště Březiny - rozšíření IV.etapy, V.etapa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125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IO 02 - Splašková kanalizace  - stoka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Děčín - Březiny</v>
      </c>
      <c r="G52" s="42"/>
      <c r="H52" s="42"/>
      <c r="I52" s="34" t="s">
        <v>23</v>
      </c>
      <c r="J52" s="74" t="str">
        <f>IF(J12="","",J12)</f>
        <v>12. 7. 2021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Statutární město Děčín</v>
      </c>
      <c r="G54" s="42"/>
      <c r="H54" s="42"/>
      <c r="I54" s="34" t="s">
        <v>31</v>
      </c>
      <c r="J54" s="38" t="str">
        <f>E21</f>
        <v>AZ Consult spol. s r.o.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Dagmar Sedláčková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128</v>
      </c>
      <c r="D57" s="165"/>
      <c r="E57" s="165"/>
      <c r="F57" s="165"/>
      <c r="G57" s="165"/>
      <c r="H57" s="165"/>
      <c r="I57" s="165"/>
      <c r="J57" s="166" t="s">
        <v>129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70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130</v>
      </c>
    </row>
    <row r="60" spans="1:31" s="9" customFormat="1" ht="24.95" customHeight="1">
      <c r="A60" s="9"/>
      <c r="B60" s="168"/>
      <c r="C60" s="169"/>
      <c r="D60" s="170" t="s">
        <v>131</v>
      </c>
      <c r="E60" s="171"/>
      <c r="F60" s="171"/>
      <c r="G60" s="171"/>
      <c r="H60" s="171"/>
      <c r="I60" s="171"/>
      <c r="J60" s="172">
        <f>J86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132</v>
      </c>
      <c r="E61" s="177"/>
      <c r="F61" s="177"/>
      <c r="G61" s="177"/>
      <c r="H61" s="177"/>
      <c r="I61" s="177"/>
      <c r="J61" s="178">
        <f>J87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133</v>
      </c>
      <c r="E62" s="177"/>
      <c r="F62" s="177"/>
      <c r="G62" s="177"/>
      <c r="H62" s="177"/>
      <c r="I62" s="177"/>
      <c r="J62" s="178">
        <f>J201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134</v>
      </c>
      <c r="E63" s="177"/>
      <c r="F63" s="177"/>
      <c r="G63" s="177"/>
      <c r="H63" s="177"/>
      <c r="I63" s="177"/>
      <c r="J63" s="178">
        <f>J204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135</v>
      </c>
      <c r="E64" s="177"/>
      <c r="F64" s="177"/>
      <c r="G64" s="177"/>
      <c r="H64" s="177"/>
      <c r="I64" s="177"/>
      <c r="J64" s="178">
        <f>J223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136</v>
      </c>
      <c r="E65" s="177"/>
      <c r="F65" s="177"/>
      <c r="G65" s="177"/>
      <c r="H65" s="177"/>
      <c r="I65" s="177"/>
      <c r="J65" s="178">
        <f>J271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137</v>
      </c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3" t="str">
        <f>E7</f>
        <v>Revitalizace veřejn. prostranství panel. sídliště Březiny - rozšíření IV.etapy, V.etapa</v>
      </c>
      <c r="F75" s="34"/>
      <c r="G75" s="34"/>
      <c r="H75" s="34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125</v>
      </c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 xml:space="preserve">IO 02 - Splašková kanalizace  - stoka</v>
      </c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Děčín - Březiny</v>
      </c>
      <c r="G79" s="42"/>
      <c r="H79" s="42"/>
      <c r="I79" s="34" t="s">
        <v>23</v>
      </c>
      <c r="J79" s="74" t="str">
        <f>IF(J12="","",J12)</f>
        <v>12. 7. 2021</v>
      </c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5.65" customHeight="1">
      <c r="A81" s="40"/>
      <c r="B81" s="41"/>
      <c r="C81" s="34" t="s">
        <v>25</v>
      </c>
      <c r="D81" s="42"/>
      <c r="E81" s="42"/>
      <c r="F81" s="29" t="str">
        <f>E15</f>
        <v>Statutární město Děčín</v>
      </c>
      <c r="G81" s="42"/>
      <c r="H81" s="42"/>
      <c r="I81" s="34" t="s">
        <v>31</v>
      </c>
      <c r="J81" s="38" t="str">
        <f>E21</f>
        <v>AZ Consult spol. s r.o.</v>
      </c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29</v>
      </c>
      <c r="D82" s="42"/>
      <c r="E82" s="42"/>
      <c r="F82" s="29" t="str">
        <f>IF(E18="","",E18)</f>
        <v>Vyplň údaj</v>
      </c>
      <c r="G82" s="42"/>
      <c r="H82" s="42"/>
      <c r="I82" s="34" t="s">
        <v>34</v>
      </c>
      <c r="J82" s="38" t="str">
        <f>E24</f>
        <v>Dagmar Sedláčková</v>
      </c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80"/>
      <c r="B84" s="181"/>
      <c r="C84" s="182" t="s">
        <v>138</v>
      </c>
      <c r="D84" s="183" t="s">
        <v>57</v>
      </c>
      <c r="E84" s="183" t="s">
        <v>53</v>
      </c>
      <c r="F84" s="183" t="s">
        <v>54</v>
      </c>
      <c r="G84" s="183" t="s">
        <v>139</v>
      </c>
      <c r="H84" s="183" t="s">
        <v>140</v>
      </c>
      <c r="I84" s="183" t="s">
        <v>141</v>
      </c>
      <c r="J84" s="183" t="s">
        <v>129</v>
      </c>
      <c r="K84" s="184" t="s">
        <v>142</v>
      </c>
      <c r="L84" s="185"/>
      <c r="M84" s="94" t="s">
        <v>19</v>
      </c>
      <c r="N84" s="95" t="s">
        <v>42</v>
      </c>
      <c r="O84" s="95" t="s">
        <v>143</v>
      </c>
      <c r="P84" s="95" t="s">
        <v>144</v>
      </c>
      <c r="Q84" s="95" t="s">
        <v>145</v>
      </c>
      <c r="R84" s="95" t="s">
        <v>146</v>
      </c>
      <c r="S84" s="95" t="s">
        <v>147</v>
      </c>
      <c r="T84" s="96" t="s">
        <v>148</v>
      </c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</row>
    <row r="85" spans="1:63" s="2" customFormat="1" ht="22.8" customHeight="1">
      <c r="A85" s="40"/>
      <c r="B85" s="41"/>
      <c r="C85" s="101" t="s">
        <v>149</v>
      </c>
      <c r="D85" s="42"/>
      <c r="E85" s="42"/>
      <c r="F85" s="42"/>
      <c r="G85" s="42"/>
      <c r="H85" s="42"/>
      <c r="I85" s="42"/>
      <c r="J85" s="186">
        <f>BK85</f>
        <v>0</v>
      </c>
      <c r="K85" s="42"/>
      <c r="L85" s="46"/>
      <c r="M85" s="97"/>
      <c r="N85" s="187"/>
      <c r="O85" s="98"/>
      <c r="P85" s="188">
        <f>P86</f>
        <v>0</v>
      </c>
      <c r="Q85" s="98"/>
      <c r="R85" s="188">
        <f>R86</f>
        <v>12.2550281</v>
      </c>
      <c r="S85" s="98"/>
      <c r="T85" s="189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71</v>
      </c>
      <c r="AU85" s="19" t="s">
        <v>130</v>
      </c>
      <c r="BK85" s="190">
        <f>BK86</f>
        <v>0</v>
      </c>
    </row>
    <row r="86" spans="1:63" s="12" customFormat="1" ht="25.9" customHeight="1">
      <c r="A86" s="12"/>
      <c r="B86" s="191"/>
      <c r="C86" s="192"/>
      <c r="D86" s="193" t="s">
        <v>71</v>
      </c>
      <c r="E86" s="194" t="s">
        <v>150</v>
      </c>
      <c r="F86" s="194" t="s">
        <v>151</v>
      </c>
      <c r="G86" s="192"/>
      <c r="H86" s="192"/>
      <c r="I86" s="195"/>
      <c r="J86" s="196">
        <f>BK86</f>
        <v>0</v>
      </c>
      <c r="K86" s="192"/>
      <c r="L86" s="197"/>
      <c r="M86" s="198"/>
      <c r="N86" s="199"/>
      <c r="O86" s="199"/>
      <c r="P86" s="200">
        <f>P87+P201+P204+P223+P271</f>
        <v>0</v>
      </c>
      <c r="Q86" s="199"/>
      <c r="R86" s="200">
        <f>R87+R201+R204+R223+R271</f>
        <v>12.2550281</v>
      </c>
      <c r="S86" s="199"/>
      <c r="T86" s="201">
        <f>T87+T201+T204+T223+T271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80</v>
      </c>
      <c r="AT86" s="203" t="s">
        <v>71</v>
      </c>
      <c r="AU86" s="203" t="s">
        <v>72</v>
      </c>
      <c r="AY86" s="202" t="s">
        <v>152</v>
      </c>
      <c r="BK86" s="204">
        <f>BK87+BK201+BK204+BK223+BK271</f>
        <v>0</v>
      </c>
    </row>
    <row r="87" spans="1:63" s="12" customFormat="1" ht="22.8" customHeight="1">
      <c r="A87" s="12"/>
      <c r="B87" s="191"/>
      <c r="C87" s="192"/>
      <c r="D87" s="193" t="s">
        <v>71</v>
      </c>
      <c r="E87" s="205" t="s">
        <v>80</v>
      </c>
      <c r="F87" s="205" t="s">
        <v>153</v>
      </c>
      <c r="G87" s="192"/>
      <c r="H87" s="192"/>
      <c r="I87" s="195"/>
      <c r="J87" s="206">
        <f>BK87</f>
        <v>0</v>
      </c>
      <c r="K87" s="192"/>
      <c r="L87" s="197"/>
      <c r="M87" s="198"/>
      <c r="N87" s="199"/>
      <c r="O87" s="199"/>
      <c r="P87" s="200">
        <f>SUM(P88:P200)</f>
        <v>0</v>
      </c>
      <c r="Q87" s="199"/>
      <c r="R87" s="200">
        <f>SUM(R88:R200)</f>
        <v>0.6107899</v>
      </c>
      <c r="S87" s="199"/>
      <c r="T87" s="201">
        <f>SUM(T88:T200)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80</v>
      </c>
      <c r="AT87" s="203" t="s">
        <v>71</v>
      </c>
      <c r="AU87" s="203" t="s">
        <v>80</v>
      </c>
      <c r="AY87" s="202" t="s">
        <v>152</v>
      </c>
      <c r="BK87" s="204">
        <f>SUM(BK88:BK200)</f>
        <v>0</v>
      </c>
    </row>
    <row r="88" spans="1:65" s="2" customFormat="1" ht="49.05" customHeight="1">
      <c r="A88" s="40"/>
      <c r="B88" s="41"/>
      <c r="C88" s="207" t="s">
        <v>80</v>
      </c>
      <c r="D88" s="207" t="s">
        <v>154</v>
      </c>
      <c r="E88" s="208" t="s">
        <v>165</v>
      </c>
      <c r="F88" s="209" t="s">
        <v>166</v>
      </c>
      <c r="G88" s="210" t="s">
        <v>157</v>
      </c>
      <c r="H88" s="211">
        <v>8.4</v>
      </c>
      <c r="I88" s="212"/>
      <c r="J88" s="213">
        <f>ROUND(I88*H88,2)</f>
        <v>0</v>
      </c>
      <c r="K88" s="209" t="s">
        <v>158</v>
      </c>
      <c r="L88" s="46"/>
      <c r="M88" s="214" t="s">
        <v>19</v>
      </c>
      <c r="N88" s="215" t="s">
        <v>43</v>
      </c>
      <c r="O88" s="86"/>
      <c r="P88" s="216">
        <f>O88*H88</f>
        <v>0</v>
      </c>
      <c r="Q88" s="216">
        <v>0.0369</v>
      </c>
      <c r="R88" s="216">
        <f>Q88*H88</f>
        <v>0.30996</v>
      </c>
      <c r="S88" s="216">
        <v>0</v>
      </c>
      <c r="T88" s="21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8" t="s">
        <v>159</v>
      </c>
      <c r="AT88" s="218" t="s">
        <v>154</v>
      </c>
      <c r="AU88" s="218" t="s">
        <v>83</v>
      </c>
      <c r="AY88" s="19" t="s">
        <v>152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80</v>
      </c>
      <c r="BK88" s="219">
        <f>ROUND(I88*H88,2)</f>
        <v>0</v>
      </c>
      <c r="BL88" s="19" t="s">
        <v>159</v>
      </c>
      <c r="BM88" s="218" t="s">
        <v>167</v>
      </c>
    </row>
    <row r="89" spans="1:47" s="2" customFormat="1" ht="12">
      <c r="A89" s="40"/>
      <c r="B89" s="41"/>
      <c r="C89" s="42"/>
      <c r="D89" s="220" t="s">
        <v>161</v>
      </c>
      <c r="E89" s="42"/>
      <c r="F89" s="221" t="s">
        <v>168</v>
      </c>
      <c r="G89" s="42"/>
      <c r="H89" s="42"/>
      <c r="I89" s="222"/>
      <c r="J89" s="42"/>
      <c r="K89" s="42"/>
      <c r="L89" s="46"/>
      <c r="M89" s="223"/>
      <c r="N89" s="224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161</v>
      </c>
      <c r="AU89" s="19" t="s">
        <v>83</v>
      </c>
    </row>
    <row r="90" spans="1:51" s="13" customFormat="1" ht="12">
      <c r="A90" s="13"/>
      <c r="B90" s="225"/>
      <c r="C90" s="226"/>
      <c r="D90" s="227" t="s">
        <v>163</v>
      </c>
      <c r="E90" s="228" t="s">
        <v>19</v>
      </c>
      <c r="F90" s="229" t="s">
        <v>169</v>
      </c>
      <c r="G90" s="226"/>
      <c r="H90" s="230">
        <v>2.4</v>
      </c>
      <c r="I90" s="231"/>
      <c r="J90" s="226"/>
      <c r="K90" s="226"/>
      <c r="L90" s="232"/>
      <c r="M90" s="233"/>
      <c r="N90" s="234"/>
      <c r="O90" s="234"/>
      <c r="P90" s="234"/>
      <c r="Q90" s="234"/>
      <c r="R90" s="234"/>
      <c r="S90" s="234"/>
      <c r="T90" s="235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6" t="s">
        <v>163</v>
      </c>
      <c r="AU90" s="236" t="s">
        <v>83</v>
      </c>
      <c r="AV90" s="13" t="s">
        <v>83</v>
      </c>
      <c r="AW90" s="13" t="s">
        <v>33</v>
      </c>
      <c r="AX90" s="13" t="s">
        <v>72</v>
      </c>
      <c r="AY90" s="236" t="s">
        <v>152</v>
      </c>
    </row>
    <row r="91" spans="1:51" s="13" customFormat="1" ht="12">
      <c r="A91" s="13"/>
      <c r="B91" s="225"/>
      <c r="C91" s="226"/>
      <c r="D91" s="227" t="s">
        <v>163</v>
      </c>
      <c r="E91" s="228" t="s">
        <v>19</v>
      </c>
      <c r="F91" s="229" t="s">
        <v>602</v>
      </c>
      <c r="G91" s="226"/>
      <c r="H91" s="230">
        <v>4.8</v>
      </c>
      <c r="I91" s="231"/>
      <c r="J91" s="226"/>
      <c r="K91" s="226"/>
      <c r="L91" s="232"/>
      <c r="M91" s="233"/>
      <c r="N91" s="234"/>
      <c r="O91" s="234"/>
      <c r="P91" s="234"/>
      <c r="Q91" s="234"/>
      <c r="R91" s="234"/>
      <c r="S91" s="234"/>
      <c r="T91" s="235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6" t="s">
        <v>163</v>
      </c>
      <c r="AU91" s="236" t="s">
        <v>83</v>
      </c>
      <c r="AV91" s="13" t="s">
        <v>83</v>
      </c>
      <c r="AW91" s="13" t="s">
        <v>33</v>
      </c>
      <c r="AX91" s="13" t="s">
        <v>72</v>
      </c>
      <c r="AY91" s="236" t="s">
        <v>152</v>
      </c>
    </row>
    <row r="92" spans="1:51" s="13" customFormat="1" ht="12">
      <c r="A92" s="13"/>
      <c r="B92" s="225"/>
      <c r="C92" s="226"/>
      <c r="D92" s="227" t="s">
        <v>163</v>
      </c>
      <c r="E92" s="228" t="s">
        <v>19</v>
      </c>
      <c r="F92" s="229" t="s">
        <v>603</v>
      </c>
      <c r="G92" s="226"/>
      <c r="H92" s="230">
        <v>1.2</v>
      </c>
      <c r="I92" s="231"/>
      <c r="J92" s="226"/>
      <c r="K92" s="226"/>
      <c r="L92" s="232"/>
      <c r="M92" s="233"/>
      <c r="N92" s="234"/>
      <c r="O92" s="234"/>
      <c r="P92" s="234"/>
      <c r="Q92" s="234"/>
      <c r="R92" s="234"/>
      <c r="S92" s="234"/>
      <c r="T92" s="23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6" t="s">
        <v>163</v>
      </c>
      <c r="AU92" s="236" t="s">
        <v>83</v>
      </c>
      <c r="AV92" s="13" t="s">
        <v>83</v>
      </c>
      <c r="AW92" s="13" t="s">
        <v>33</v>
      </c>
      <c r="AX92" s="13" t="s">
        <v>72</v>
      </c>
      <c r="AY92" s="236" t="s">
        <v>152</v>
      </c>
    </row>
    <row r="93" spans="1:51" s="14" customFormat="1" ht="12">
      <c r="A93" s="14"/>
      <c r="B93" s="237"/>
      <c r="C93" s="238"/>
      <c r="D93" s="227" t="s">
        <v>163</v>
      </c>
      <c r="E93" s="239" t="s">
        <v>19</v>
      </c>
      <c r="F93" s="240" t="s">
        <v>170</v>
      </c>
      <c r="G93" s="238"/>
      <c r="H93" s="241">
        <v>8.4</v>
      </c>
      <c r="I93" s="242"/>
      <c r="J93" s="238"/>
      <c r="K93" s="238"/>
      <c r="L93" s="243"/>
      <c r="M93" s="244"/>
      <c r="N93" s="245"/>
      <c r="O93" s="245"/>
      <c r="P93" s="245"/>
      <c r="Q93" s="245"/>
      <c r="R93" s="245"/>
      <c r="S93" s="245"/>
      <c r="T93" s="246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7" t="s">
        <v>163</v>
      </c>
      <c r="AU93" s="247" t="s">
        <v>83</v>
      </c>
      <c r="AV93" s="14" t="s">
        <v>159</v>
      </c>
      <c r="AW93" s="14" t="s">
        <v>33</v>
      </c>
      <c r="AX93" s="14" t="s">
        <v>80</v>
      </c>
      <c r="AY93" s="247" t="s">
        <v>152</v>
      </c>
    </row>
    <row r="94" spans="1:65" s="2" customFormat="1" ht="24.15" customHeight="1">
      <c r="A94" s="40"/>
      <c r="B94" s="41"/>
      <c r="C94" s="207" t="s">
        <v>83</v>
      </c>
      <c r="D94" s="207" t="s">
        <v>154</v>
      </c>
      <c r="E94" s="208" t="s">
        <v>172</v>
      </c>
      <c r="F94" s="209" t="s">
        <v>173</v>
      </c>
      <c r="G94" s="210" t="s">
        <v>174</v>
      </c>
      <c r="H94" s="211">
        <v>3</v>
      </c>
      <c r="I94" s="212"/>
      <c r="J94" s="213">
        <f>ROUND(I94*H94,2)</f>
        <v>0</v>
      </c>
      <c r="K94" s="209" t="s">
        <v>158</v>
      </c>
      <c r="L94" s="46"/>
      <c r="M94" s="214" t="s">
        <v>19</v>
      </c>
      <c r="N94" s="215" t="s">
        <v>43</v>
      </c>
      <c r="O94" s="86"/>
      <c r="P94" s="216">
        <f>O94*H94</f>
        <v>0</v>
      </c>
      <c r="Q94" s="216">
        <v>0.00065</v>
      </c>
      <c r="R94" s="216">
        <f>Q94*H94</f>
        <v>0.00195</v>
      </c>
      <c r="S94" s="216">
        <v>0</v>
      </c>
      <c r="T94" s="21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8" t="s">
        <v>159</v>
      </c>
      <c r="AT94" s="218" t="s">
        <v>154</v>
      </c>
      <c r="AU94" s="218" t="s">
        <v>83</v>
      </c>
      <c r="AY94" s="19" t="s">
        <v>152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9" t="s">
        <v>80</v>
      </c>
      <c r="BK94" s="219">
        <f>ROUND(I94*H94,2)</f>
        <v>0</v>
      </c>
      <c r="BL94" s="19" t="s">
        <v>159</v>
      </c>
      <c r="BM94" s="218" t="s">
        <v>175</v>
      </c>
    </row>
    <row r="95" spans="1:47" s="2" customFormat="1" ht="12">
      <c r="A95" s="40"/>
      <c r="B95" s="41"/>
      <c r="C95" s="42"/>
      <c r="D95" s="220" t="s">
        <v>161</v>
      </c>
      <c r="E95" s="42"/>
      <c r="F95" s="221" t="s">
        <v>176</v>
      </c>
      <c r="G95" s="42"/>
      <c r="H95" s="42"/>
      <c r="I95" s="222"/>
      <c r="J95" s="42"/>
      <c r="K95" s="42"/>
      <c r="L95" s="46"/>
      <c r="M95" s="223"/>
      <c r="N95" s="224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161</v>
      </c>
      <c r="AU95" s="19" t="s">
        <v>83</v>
      </c>
    </row>
    <row r="96" spans="1:47" s="2" customFormat="1" ht="12">
      <c r="A96" s="40"/>
      <c r="B96" s="41"/>
      <c r="C96" s="42"/>
      <c r="D96" s="227" t="s">
        <v>177</v>
      </c>
      <c r="E96" s="42"/>
      <c r="F96" s="248" t="s">
        <v>178</v>
      </c>
      <c r="G96" s="42"/>
      <c r="H96" s="42"/>
      <c r="I96" s="222"/>
      <c r="J96" s="42"/>
      <c r="K96" s="42"/>
      <c r="L96" s="46"/>
      <c r="M96" s="223"/>
      <c r="N96" s="224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177</v>
      </c>
      <c r="AU96" s="19" t="s">
        <v>83</v>
      </c>
    </row>
    <row r="97" spans="1:65" s="2" customFormat="1" ht="24.15" customHeight="1">
      <c r="A97" s="40"/>
      <c r="B97" s="41"/>
      <c r="C97" s="207" t="s">
        <v>171</v>
      </c>
      <c r="D97" s="207" t="s">
        <v>154</v>
      </c>
      <c r="E97" s="208" t="s">
        <v>179</v>
      </c>
      <c r="F97" s="209" t="s">
        <v>180</v>
      </c>
      <c r="G97" s="210" t="s">
        <v>174</v>
      </c>
      <c r="H97" s="211">
        <v>3</v>
      </c>
      <c r="I97" s="212"/>
      <c r="J97" s="213">
        <f>ROUND(I97*H97,2)</f>
        <v>0</v>
      </c>
      <c r="K97" s="209" t="s">
        <v>158</v>
      </c>
      <c r="L97" s="46"/>
      <c r="M97" s="214" t="s">
        <v>19</v>
      </c>
      <c r="N97" s="215" t="s">
        <v>43</v>
      </c>
      <c r="O97" s="86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8" t="s">
        <v>159</v>
      </c>
      <c r="AT97" s="218" t="s">
        <v>154</v>
      </c>
      <c r="AU97" s="218" t="s">
        <v>83</v>
      </c>
      <c r="AY97" s="19" t="s">
        <v>152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9" t="s">
        <v>80</v>
      </c>
      <c r="BK97" s="219">
        <f>ROUND(I97*H97,2)</f>
        <v>0</v>
      </c>
      <c r="BL97" s="19" t="s">
        <v>159</v>
      </c>
      <c r="BM97" s="218" t="s">
        <v>181</v>
      </c>
    </row>
    <row r="98" spans="1:47" s="2" customFormat="1" ht="12">
      <c r="A98" s="40"/>
      <c r="B98" s="41"/>
      <c r="C98" s="42"/>
      <c r="D98" s="220" t="s">
        <v>161</v>
      </c>
      <c r="E98" s="42"/>
      <c r="F98" s="221" t="s">
        <v>182</v>
      </c>
      <c r="G98" s="42"/>
      <c r="H98" s="42"/>
      <c r="I98" s="222"/>
      <c r="J98" s="42"/>
      <c r="K98" s="42"/>
      <c r="L98" s="46"/>
      <c r="M98" s="223"/>
      <c r="N98" s="224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161</v>
      </c>
      <c r="AU98" s="19" t="s">
        <v>83</v>
      </c>
    </row>
    <row r="99" spans="1:65" s="2" customFormat="1" ht="24.15" customHeight="1">
      <c r="A99" s="40"/>
      <c r="B99" s="41"/>
      <c r="C99" s="207" t="s">
        <v>159</v>
      </c>
      <c r="D99" s="207" t="s">
        <v>154</v>
      </c>
      <c r="E99" s="208" t="s">
        <v>184</v>
      </c>
      <c r="F99" s="209" t="s">
        <v>185</v>
      </c>
      <c r="G99" s="210" t="s">
        <v>186</v>
      </c>
      <c r="H99" s="211">
        <v>20</v>
      </c>
      <c r="I99" s="212"/>
      <c r="J99" s="213">
        <f>ROUND(I99*H99,2)</f>
        <v>0</v>
      </c>
      <c r="K99" s="209" t="s">
        <v>19</v>
      </c>
      <c r="L99" s="46"/>
      <c r="M99" s="214" t="s">
        <v>19</v>
      </c>
      <c r="N99" s="215" t="s">
        <v>43</v>
      </c>
      <c r="O99" s="86"/>
      <c r="P99" s="216">
        <f>O99*H99</f>
        <v>0</v>
      </c>
      <c r="Q99" s="216">
        <v>0.00064</v>
      </c>
      <c r="R99" s="216">
        <f>Q99*H99</f>
        <v>0.0128</v>
      </c>
      <c r="S99" s="216">
        <v>0</v>
      </c>
      <c r="T99" s="21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8" t="s">
        <v>159</v>
      </c>
      <c r="AT99" s="218" t="s">
        <v>154</v>
      </c>
      <c r="AU99" s="218" t="s">
        <v>83</v>
      </c>
      <c r="AY99" s="19" t="s">
        <v>152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9" t="s">
        <v>80</v>
      </c>
      <c r="BK99" s="219">
        <f>ROUND(I99*H99,2)</f>
        <v>0</v>
      </c>
      <c r="BL99" s="19" t="s">
        <v>159</v>
      </c>
      <c r="BM99" s="218" t="s">
        <v>187</v>
      </c>
    </row>
    <row r="100" spans="1:47" s="2" customFormat="1" ht="12">
      <c r="A100" s="40"/>
      <c r="B100" s="41"/>
      <c r="C100" s="42"/>
      <c r="D100" s="227" t="s">
        <v>177</v>
      </c>
      <c r="E100" s="42"/>
      <c r="F100" s="248" t="s">
        <v>188</v>
      </c>
      <c r="G100" s="42"/>
      <c r="H100" s="42"/>
      <c r="I100" s="222"/>
      <c r="J100" s="42"/>
      <c r="K100" s="42"/>
      <c r="L100" s="46"/>
      <c r="M100" s="223"/>
      <c r="N100" s="224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177</v>
      </c>
      <c r="AU100" s="19" t="s">
        <v>83</v>
      </c>
    </row>
    <row r="101" spans="1:51" s="13" customFormat="1" ht="12">
      <c r="A101" s="13"/>
      <c r="B101" s="225"/>
      <c r="C101" s="226"/>
      <c r="D101" s="227" t="s">
        <v>163</v>
      </c>
      <c r="E101" s="228" t="s">
        <v>19</v>
      </c>
      <c r="F101" s="229" t="s">
        <v>604</v>
      </c>
      <c r="G101" s="226"/>
      <c r="H101" s="230">
        <v>20</v>
      </c>
      <c r="I101" s="231"/>
      <c r="J101" s="226"/>
      <c r="K101" s="226"/>
      <c r="L101" s="232"/>
      <c r="M101" s="233"/>
      <c r="N101" s="234"/>
      <c r="O101" s="234"/>
      <c r="P101" s="234"/>
      <c r="Q101" s="234"/>
      <c r="R101" s="234"/>
      <c r="S101" s="234"/>
      <c r="T101" s="23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6" t="s">
        <v>163</v>
      </c>
      <c r="AU101" s="236" t="s">
        <v>83</v>
      </c>
      <c r="AV101" s="13" t="s">
        <v>83</v>
      </c>
      <c r="AW101" s="13" t="s">
        <v>33</v>
      </c>
      <c r="AX101" s="13" t="s">
        <v>72</v>
      </c>
      <c r="AY101" s="236" t="s">
        <v>152</v>
      </c>
    </row>
    <row r="102" spans="1:51" s="14" customFormat="1" ht="12">
      <c r="A102" s="14"/>
      <c r="B102" s="237"/>
      <c r="C102" s="238"/>
      <c r="D102" s="227" t="s">
        <v>163</v>
      </c>
      <c r="E102" s="239" t="s">
        <v>19</v>
      </c>
      <c r="F102" s="240" t="s">
        <v>170</v>
      </c>
      <c r="G102" s="238"/>
      <c r="H102" s="241">
        <v>20</v>
      </c>
      <c r="I102" s="242"/>
      <c r="J102" s="238"/>
      <c r="K102" s="238"/>
      <c r="L102" s="243"/>
      <c r="M102" s="244"/>
      <c r="N102" s="245"/>
      <c r="O102" s="245"/>
      <c r="P102" s="245"/>
      <c r="Q102" s="245"/>
      <c r="R102" s="245"/>
      <c r="S102" s="245"/>
      <c r="T102" s="246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7" t="s">
        <v>163</v>
      </c>
      <c r="AU102" s="247" t="s">
        <v>83</v>
      </c>
      <c r="AV102" s="14" t="s">
        <v>159</v>
      </c>
      <c r="AW102" s="14" t="s">
        <v>4</v>
      </c>
      <c r="AX102" s="14" t="s">
        <v>80</v>
      </c>
      <c r="AY102" s="247" t="s">
        <v>152</v>
      </c>
    </row>
    <row r="103" spans="1:65" s="2" customFormat="1" ht="16.5" customHeight="1">
      <c r="A103" s="40"/>
      <c r="B103" s="41"/>
      <c r="C103" s="207" t="s">
        <v>183</v>
      </c>
      <c r="D103" s="207" t="s">
        <v>154</v>
      </c>
      <c r="E103" s="208" t="s">
        <v>191</v>
      </c>
      <c r="F103" s="209" t="s">
        <v>192</v>
      </c>
      <c r="G103" s="210" t="s">
        <v>193</v>
      </c>
      <c r="H103" s="211">
        <v>40</v>
      </c>
      <c r="I103" s="212"/>
      <c r="J103" s="213">
        <f>ROUND(I103*H103,2)</f>
        <v>0</v>
      </c>
      <c r="K103" s="209" t="s">
        <v>19</v>
      </c>
      <c r="L103" s="46"/>
      <c r="M103" s="214" t="s">
        <v>19</v>
      </c>
      <c r="N103" s="215" t="s">
        <v>43</v>
      </c>
      <c r="O103" s="86"/>
      <c r="P103" s="216">
        <f>O103*H103</f>
        <v>0</v>
      </c>
      <c r="Q103" s="216">
        <v>0.00064</v>
      </c>
      <c r="R103" s="216">
        <f>Q103*H103</f>
        <v>0.0256</v>
      </c>
      <c r="S103" s="216">
        <v>0</v>
      </c>
      <c r="T103" s="21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8" t="s">
        <v>159</v>
      </c>
      <c r="AT103" s="218" t="s">
        <v>154</v>
      </c>
      <c r="AU103" s="218" t="s">
        <v>83</v>
      </c>
      <c r="AY103" s="19" t="s">
        <v>152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9" t="s">
        <v>80</v>
      </c>
      <c r="BK103" s="219">
        <f>ROUND(I103*H103,2)</f>
        <v>0</v>
      </c>
      <c r="BL103" s="19" t="s">
        <v>159</v>
      </c>
      <c r="BM103" s="218" t="s">
        <v>194</v>
      </c>
    </row>
    <row r="104" spans="1:51" s="13" customFormat="1" ht="12">
      <c r="A104" s="13"/>
      <c r="B104" s="225"/>
      <c r="C104" s="226"/>
      <c r="D104" s="227" t="s">
        <v>163</v>
      </c>
      <c r="E104" s="228" t="s">
        <v>19</v>
      </c>
      <c r="F104" s="229" t="s">
        <v>195</v>
      </c>
      <c r="G104" s="226"/>
      <c r="H104" s="230">
        <v>40</v>
      </c>
      <c r="I104" s="231"/>
      <c r="J104" s="226"/>
      <c r="K104" s="226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163</v>
      </c>
      <c r="AU104" s="236" t="s">
        <v>83</v>
      </c>
      <c r="AV104" s="13" t="s">
        <v>83</v>
      </c>
      <c r="AW104" s="13" t="s">
        <v>33</v>
      </c>
      <c r="AX104" s="13" t="s">
        <v>72</v>
      </c>
      <c r="AY104" s="236" t="s">
        <v>152</v>
      </c>
    </row>
    <row r="105" spans="1:51" s="14" customFormat="1" ht="12">
      <c r="A105" s="14"/>
      <c r="B105" s="237"/>
      <c r="C105" s="238"/>
      <c r="D105" s="227" t="s">
        <v>163</v>
      </c>
      <c r="E105" s="239" t="s">
        <v>19</v>
      </c>
      <c r="F105" s="240" t="s">
        <v>170</v>
      </c>
      <c r="G105" s="238"/>
      <c r="H105" s="241">
        <v>40</v>
      </c>
      <c r="I105" s="242"/>
      <c r="J105" s="238"/>
      <c r="K105" s="238"/>
      <c r="L105" s="243"/>
      <c r="M105" s="244"/>
      <c r="N105" s="245"/>
      <c r="O105" s="245"/>
      <c r="P105" s="245"/>
      <c r="Q105" s="245"/>
      <c r="R105" s="245"/>
      <c r="S105" s="245"/>
      <c r="T105" s="24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7" t="s">
        <v>163</v>
      </c>
      <c r="AU105" s="247" t="s">
        <v>83</v>
      </c>
      <c r="AV105" s="14" t="s">
        <v>159</v>
      </c>
      <c r="AW105" s="14" t="s">
        <v>4</v>
      </c>
      <c r="AX105" s="14" t="s">
        <v>80</v>
      </c>
      <c r="AY105" s="247" t="s">
        <v>152</v>
      </c>
    </row>
    <row r="106" spans="1:65" s="2" customFormat="1" ht="16.5" customHeight="1">
      <c r="A106" s="40"/>
      <c r="B106" s="41"/>
      <c r="C106" s="207" t="s">
        <v>190</v>
      </c>
      <c r="D106" s="207" t="s">
        <v>154</v>
      </c>
      <c r="E106" s="208" t="s">
        <v>197</v>
      </c>
      <c r="F106" s="209" t="s">
        <v>198</v>
      </c>
      <c r="G106" s="210" t="s">
        <v>199</v>
      </c>
      <c r="H106" s="211">
        <v>1</v>
      </c>
      <c r="I106" s="212"/>
      <c r="J106" s="213">
        <f>ROUND(I106*H106,2)</f>
        <v>0</v>
      </c>
      <c r="K106" s="209" t="s">
        <v>19</v>
      </c>
      <c r="L106" s="46"/>
      <c r="M106" s="214" t="s">
        <v>19</v>
      </c>
      <c r="N106" s="215" t="s">
        <v>43</v>
      </c>
      <c r="O106" s="86"/>
      <c r="P106" s="216">
        <f>O106*H106</f>
        <v>0</v>
      </c>
      <c r="Q106" s="216">
        <v>0.008</v>
      </c>
      <c r="R106" s="216">
        <f>Q106*H106</f>
        <v>0.008</v>
      </c>
      <c r="S106" s="216">
        <v>0</v>
      </c>
      <c r="T106" s="21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8" t="s">
        <v>159</v>
      </c>
      <c r="AT106" s="218" t="s">
        <v>154</v>
      </c>
      <c r="AU106" s="218" t="s">
        <v>83</v>
      </c>
      <c r="AY106" s="19" t="s">
        <v>152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9" t="s">
        <v>80</v>
      </c>
      <c r="BK106" s="219">
        <f>ROUND(I106*H106,2)</f>
        <v>0</v>
      </c>
      <c r="BL106" s="19" t="s">
        <v>159</v>
      </c>
      <c r="BM106" s="218" t="s">
        <v>200</v>
      </c>
    </row>
    <row r="107" spans="1:47" s="2" customFormat="1" ht="12">
      <c r="A107" s="40"/>
      <c r="B107" s="41"/>
      <c r="C107" s="42"/>
      <c r="D107" s="227" t="s">
        <v>177</v>
      </c>
      <c r="E107" s="42"/>
      <c r="F107" s="248" t="s">
        <v>201</v>
      </c>
      <c r="G107" s="42"/>
      <c r="H107" s="42"/>
      <c r="I107" s="222"/>
      <c r="J107" s="42"/>
      <c r="K107" s="42"/>
      <c r="L107" s="46"/>
      <c r="M107" s="223"/>
      <c r="N107" s="224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177</v>
      </c>
      <c r="AU107" s="19" t="s">
        <v>83</v>
      </c>
    </row>
    <row r="108" spans="1:51" s="13" customFormat="1" ht="12">
      <c r="A108" s="13"/>
      <c r="B108" s="225"/>
      <c r="C108" s="226"/>
      <c r="D108" s="227" t="s">
        <v>163</v>
      </c>
      <c r="E108" s="228" t="s">
        <v>19</v>
      </c>
      <c r="F108" s="229" t="s">
        <v>509</v>
      </c>
      <c r="G108" s="226"/>
      <c r="H108" s="230">
        <v>1</v>
      </c>
      <c r="I108" s="231"/>
      <c r="J108" s="226"/>
      <c r="K108" s="226"/>
      <c r="L108" s="232"/>
      <c r="M108" s="233"/>
      <c r="N108" s="234"/>
      <c r="O108" s="234"/>
      <c r="P108" s="234"/>
      <c r="Q108" s="234"/>
      <c r="R108" s="234"/>
      <c r="S108" s="234"/>
      <c r="T108" s="23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6" t="s">
        <v>163</v>
      </c>
      <c r="AU108" s="236" t="s">
        <v>83</v>
      </c>
      <c r="AV108" s="13" t="s">
        <v>83</v>
      </c>
      <c r="AW108" s="13" t="s">
        <v>33</v>
      </c>
      <c r="AX108" s="13" t="s">
        <v>72</v>
      </c>
      <c r="AY108" s="236" t="s">
        <v>152</v>
      </c>
    </row>
    <row r="109" spans="1:51" s="14" customFormat="1" ht="12">
      <c r="A109" s="14"/>
      <c r="B109" s="237"/>
      <c r="C109" s="238"/>
      <c r="D109" s="227" t="s">
        <v>163</v>
      </c>
      <c r="E109" s="239" t="s">
        <v>19</v>
      </c>
      <c r="F109" s="240" t="s">
        <v>170</v>
      </c>
      <c r="G109" s="238"/>
      <c r="H109" s="241">
        <v>1</v>
      </c>
      <c r="I109" s="242"/>
      <c r="J109" s="238"/>
      <c r="K109" s="238"/>
      <c r="L109" s="243"/>
      <c r="M109" s="244"/>
      <c r="N109" s="245"/>
      <c r="O109" s="245"/>
      <c r="P109" s="245"/>
      <c r="Q109" s="245"/>
      <c r="R109" s="245"/>
      <c r="S109" s="245"/>
      <c r="T109" s="246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7" t="s">
        <v>163</v>
      </c>
      <c r="AU109" s="247" t="s">
        <v>83</v>
      </c>
      <c r="AV109" s="14" t="s">
        <v>159</v>
      </c>
      <c r="AW109" s="14" t="s">
        <v>4</v>
      </c>
      <c r="AX109" s="14" t="s">
        <v>80</v>
      </c>
      <c r="AY109" s="247" t="s">
        <v>152</v>
      </c>
    </row>
    <row r="110" spans="1:65" s="2" customFormat="1" ht="16.5" customHeight="1">
      <c r="A110" s="40"/>
      <c r="B110" s="41"/>
      <c r="C110" s="207" t="s">
        <v>196</v>
      </c>
      <c r="D110" s="207" t="s">
        <v>154</v>
      </c>
      <c r="E110" s="208" t="s">
        <v>204</v>
      </c>
      <c r="F110" s="209" t="s">
        <v>205</v>
      </c>
      <c r="G110" s="210" t="s">
        <v>157</v>
      </c>
      <c r="H110" s="211">
        <v>109.8</v>
      </c>
      <c r="I110" s="212"/>
      <c r="J110" s="213">
        <f>ROUND(I110*H110,2)</f>
        <v>0</v>
      </c>
      <c r="K110" s="209" t="s">
        <v>158</v>
      </c>
      <c r="L110" s="46"/>
      <c r="M110" s="214" t="s">
        <v>19</v>
      </c>
      <c r="N110" s="215" t="s">
        <v>43</v>
      </c>
      <c r="O110" s="86"/>
      <c r="P110" s="216">
        <f>O110*H110</f>
        <v>0</v>
      </c>
      <c r="Q110" s="216">
        <v>0.00025</v>
      </c>
      <c r="R110" s="216">
        <f>Q110*H110</f>
        <v>0.02745</v>
      </c>
      <c r="S110" s="216">
        <v>0</v>
      </c>
      <c r="T110" s="21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8" t="s">
        <v>159</v>
      </c>
      <c r="AT110" s="218" t="s">
        <v>154</v>
      </c>
      <c r="AU110" s="218" t="s">
        <v>83</v>
      </c>
      <c r="AY110" s="19" t="s">
        <v>152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9" t="s">
        <v>80</v>
      </c>
      <c r="BK110" s="219">
        <f>ROUND(I110*H110,2)</f>
        <v>0</v>
      </c>
      <c r="BL110" s="19" t="s">
        <v>159</v>
      </c>
      <c r="BM110" s="218" t="s">
        <v>206</v>
      </c>
    </row>
    <row r="111" spans="1:47" s="2" customFormat="1" ht="12">
      <c r="A111" s="40"/>
      <c r="B111" s="41"/>
      <c r="C111" s="42"/>
      <c r="D111" s="220" t="s">
        <v>161</v>
      </c>
      <c r="E111" s="42"/>
      <c r="F111" s="221" t="s">
        <v>207</v>
      </c>
      <c r="G111" s="42"/>
      <c r="H111" s="42"/>
      <c r="I111" s="222"/>
      <c r="J111" s="42"/>
      <c r="K111" s="42"/>
      <c r="L111" s="46"/>
      <c r="M111" s="223"/>
      <c r="N111" s="22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161</v>
      </c>
      <c r="AU111" s="19" t="s">
        <v>83</v>
      </c>
    </row>
    <row r="112" spans="1:51" s="13" customFormat="1" ht="12">
      <c r="A112" s="13"/>
      <c r="B112" s="225"/>
      <c r="C112" s="226"/>
      <c r="D112" s="227" t="s">
        <v>163</v>
      </c>
      <c r="E112" s="228" t="s">
        <v>19</v>
      </c>
      <c r="F112" s="229" t="s">
        <v>605</v>
      </c>
      <c r="G112" s="226"/>
      <c r="H112" s="230">
        <v>109.8</v>
      </c>
      <c r="I112" s="231"/>
      <c r="J112" s="226"/>
      <c r="K112" s="226"/>
      <c r="L112" s="232"/>
      <c r="M112" s="233"/>
      <c r="N112" s="234"/>
      <c r="O112" s="234"/>
      <c r="P112" s="234"/>
      <c r="Q112" s="234"/>
      <c r="R112" s="234"/>
      <c r="S112" s="234"/>
      <c r="T112" s="23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6" t="s">
        <v>163</v>
      </c>
      <c r="AU112" s="236" t="s">
        <v>83</v>
      </c>
      <c r="AV112" s="13" t="s">
        <v>83</v>
      </c>
      <c r="AW112" s="13" t="s">
        <v>33</v>
      </c>
      <c r="AX112" s="13" t="s">
        <v>80</v>
      </c>
      <c r="AY112" s="236" t="s">
        <v>152</v>
      </c>
    </row>
    <row r="113" spans="1:65" s="2" customFormat="1" ht="16.5" customHeight="1">
      <c r="A113" s="40"/>
      <c r="B113" s="41"/>
      <c r="C113" s="207" t="s">
        <v>203</v>
      </c>
      <c r="D113" s="207" t="s">
        <v>154</v>
      </c>
      <c r="E113" s="208" t="s">
        <v>210</v>
      </c>
      <c r="F113" s="209" t="s">
        <v>211</v>
      </c>
      <c r="G113" s="210" t="s">
        <v>157</v>
      </c>
      <c r="H113" s="211">
        <v>109.8</v>
      </c>
      <c r="I113" s="212"/>
      <c r="J113" s="213">
        <f>ROUND(I113*H113,2)</f>
        <v>0</v>
      </c>
      <c r="K113" s="209" t="s">
        <v>158</v>
      </c>
      <c r="L113" s="46"/>
      <c r="M113" s="214" t="s">
        <v>19</v>
      </c>
      <c r="N113" s="215" t="s">
        <v>43</v>
      </c>
      <c r="O113" s="86"/>
      <c r="P113" s="216">
        <f>O113*H113</f>
        <v>0</v>
      </c>
      <c r="Q113" s="216">
        <v>0</v>
      </c>
      <c r="R113" s="216">
        <f>Q113*H113</f>
        <v>0</v>
      </c>
      <c r="S113" s="216">
        <v>0</v>
      </c>
      <c r="T113" s="217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8" t="s">
        <v>159</v>
      </c>
      <c r="AT113" s="218" t="s">
        <v>154</v>
      </c>
      <c r="AU113" s="218" t="s">
        <v>83</v>
      </c>
      <c r="AY113" s="19" t="s">
        <v>152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9" t="s">
        <v>80</v>
      </c>
      <c r="BK113" s="219">
        <f>ROUND(I113*H113,2)</f>
        <v>0</v>
      </c>
      <c r="BL113" s="19" t="s">
        <v>159</v>
      </c>
      <c r="BM113" s="218" t="s">
        <v>212</v>
      </c>
    </row>
    <row r="114" spans="1:47" s="2" customFormat="1" ht="12">
      <c r="A114" s="40"/>
      <c r="B114" s="41"/>
      <c r="C114" s="42"/>
      <c r="D114" s="220" t="s">
        <v>161</v>
      </c>
      <c r="E114" s="42"/>
      <c r="F114" s="221" t="s">
        <v>213</v>
      </c>
      <c r="G114" s="42"/>
      <c r="H114" s="42"/>
      <c r="I114" s="222"/>
      <c r="J114" s="42"/>
      <c r="K114" s="42"/>
      <c r="L114" s="46"/>
      <c r="M114" s="223"/>
      <c r="N114" s="224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161</v>
      </c>
      <c r="AU114" s="19" t="s">
        <v>83</v>
      </c>
    </row>
    <row r="115" spans="1:65" s="2" customFormat="1" ht="16.5" customHeight="1">
      <c r="A115" s="40"/>
      <c r="B115" s="41"/>
      <c r="C115" s="207" t="s">
        <v>209</v>
      </c>
      <c r="D115" s="207" t="s">
        <v>154</v>
      </c>
      <c r="E115" s="208" t="s">
        <v>215</v>
      </c>
      <c r="F115" s="209" t="s">
        <v>216</v>
      </c>
      <c r="G115" s="210" t="s">
        <v>157</v>
      </c>
      <c r="H115" s="211">
        <v>4.1</v>
      </c>
      <c r="I115" s="212"/>
      <c r="J115" s="213">
        <f>ROUND(I115*H115,2)</f>
        <v>0</v>
      </c>
      <c r="K115" s="209" t="s">
        <v>158</v>
      </c>
      <c r="L115" s="46"/>
      <c r="M115" s="214" t="s">
        <v>19</v>
      </c>
      <c r="N115" s="215" t="s">
        <v>43</v>
      </c>
      <c r="O115" s="86"/>
      <c r="P115" s="216">
        <f>O115*H115</f>
        <v>0</v>
      </c>
      <c r="Q115" s="216">
        <v>0.00047</v>
      </c>
      <c r="R115" s="216">
        <f>Q115*H115</f>
        <v>0.0019269999999999997</v>
      </c>
      <c r="S115" s="216">
        <v>0</v>
      </c>
      <c r="T115" s="217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8" t="s">
        <v>159</v>
      </c>
      <c r="AT115" s="218" t="s">
        <v>154</v>
      </c>
      <c r="AU115" s="218" t="s">
        <v>83</v>
      </c>
      <c r="AY115" s="19" t="s">
        <v>152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9" t="s">
        <v>80</v>
      </c>
      <c r="BK115" s="219">
        <f>ROUND(I115*H115,2)</f>
        <v>0</v>
      </c>
      <c r="BL115" s="19" t="s">
        <v>159</v>
      </c>
      <c r="BM115" s="218" t="s">
        <v>217</v>
      </c>
    </row>
    <row r="116" spans="1:47" s="2" customFormat="1" ht="12">
      <c r="A116" s="40"/>
      <c r="B116" s="41"/>
      <c r="C116" s="42"/>
      <c r="D116" s="220" t="s">
        <v>161</v>
      </c>
      <c r="E116" s="42"/>
      <c r="F116" s="221" t="s">
        <v>218</v>
      </c>
      <c r="G116" s="42"/>
      <c r="H116" s="42"/>
      <c r="I116" s="222"/>
      <c r="J116" s="42"/>
      <c r="K116" s="42"/>
      <c r="L116" s="46"/>
      <c r="M116" s="223"/>
      <c r="N116" s="224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161</v>
      </c>
      <c r="AU116" s="19" t="s">
        <v>83</v>
      </c>
    </row>
    <row r="117" spans="1:47" s="2" customFormat="1" ht="12">
      <c r="A117" s="40"/>
      <c r="B117" s="41"/>
      <c r="C117" s="42"/>
      <c r="D117" s="227" t="s">
        <v>177</v>
      </c>
      <c r="E117" s="42"/>
      <c r="F117" s="248" t="s">
        <v>178</v>
      </c>
      <c r="G117" s="42"/>
      <c r="H117" s="42"/>
      <c r="I117" s="222"/>
      <c r="J117" s="42"/>
      <c r="K117" s="42"/>
      <c r="L117" s="46"/>
      <c r="M117" s="223"/>
      <c r="N117" s="224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177</v>
      </c>
      <c r="AU117" s="19" t="s">
        <v>83</v>
      </c>
    </row>
    <row r="118" spans="1:51" s="13" customFormat="1" ht="12">
      <c r="A118" s="13"/>
      <c r="B118" s="225"/>
      <c r="C118" s="226"/>
      <c r="D118" s="227" t="s">
        <v>163</v>
      </c>
      <c r="E118" s="228" t="s">
        <v>19</v>
      </c>
      <c r="F118" s="229" t="s">
        <v>606</v>
      </c>
      <c r="G118" s="226"/>
      <c r="H118" s="230">
        <v>4.1</v>
      </c>
      <c r="I118" s="231"/>
      <c r="J118" s="226"/>
      <c r="K118" s="226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163</v>
      </c>
      <c r="AU118" s="236" t="s">
        <v>83</v>
      </c>
      <c r="AV118" s="13" t="s">
        <v>83</v>
      </c>
      <c r="AW118" s="13" t="s">
        <v>33</v>
      </c>
      <c r="AX118" s="13" t="s">
        <v>80</v>
      </c>
      <c r="AY118" s="236" t="s">
        <v>152</v>
      </c>
    </row>
    <row r="119" spans="1:65" s="2" customFormat="1" ht="16.5" customHeight="1">
      <c r="A119" s="40"/>
      <c r="B119" s="41"/>
      <c r="C119" s="207" t="s">
        <v>214</v>
      </c>
      <c r="D119" s="207" t="s">
        <v>154</v>
      </c>
      <c r="E119" s="208" t="s">
        <v>221</v>
      </c>
      <c r="F119" s="209" t="s">
        <v>222</v>
      </c>
      <c r="G119" s="210" t="s">
        <v>157</v>
      </c>
      <c r="H119" s="211">
        <v>4.1</v>
      </c>
      <c r="I119" s="212"/>
      <c r="J119" s="213">
        <f>ROUND(I119*H119,2)</f>
        <v>0</v>
      </c>
      <c r="K119" s="209" t="s">
        <v>158</v>
      </c>
      <c r="L119" s="46"/>
      <c r="M119" s="214" t="s">
        <v>19</v>
      </c>
      <c r="N119" s="215" t="s">
        <v>43</v>
      </c>
      <c r="O119" s="86"/>
      <c r="P119" s="216">
        <f>O119*H119</f>
        <v>0</v>
      </c>
      <c r="Q119" s="216">
        <v>0</v>
      </c>
      <c r="R119" s="216">
        <f>Q119*H119</f>
        <v>0</v>
      </c>
      <c r="S119" s="216">
        <v>0</v>
      </c>
      <c r="T119" s="21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8" t="s">
        <v>159</v>
      </c>
      <c r="AT119" s="218" t="s">
        <v>154</v>
      </c>
      <c r="AU119" s="218" t="s">
        <v>83</v>
      </c>
      <c r="AY119" s="19" t="s">
        <v>152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9" t="s">
        <v>80</v>
      </c>
      <c r="BK119" s="219">
        <f>ROUND(I119*H119,2)</f>
        <v>0</v>
      </c>
      <c r="BL119" s="19" t="s">
        <v>159</v>
      </c>
      <c r="BM119" s="218" t="s">
        <v>223</v>
      </c>
    </row>
    <row r="120" spans="1:47" s="2" customFormat="1" ht="12">
      <c r="A120" s="40"/>
      <c r="B120" s="41"/>
      <c r="C120" s="42"/>
      <c r="D120" s="220" t="s">
        <v>161</v>
      </c>
      <c r="E120" s="42"/>
      <c r="F120" s="221" t="s">
        <v>224</v>
      </c>
      <c r="G120" s="42"/>
      <c r="H120" s="42"/>
      <c r="I120" s="222"/>
      <c r="J120" s="42"/>
      <c r="K120" s="42"/>
      <c r="L120" s="46"/>
      <c r="M120" s="223"/>
      <c r="N120" s="224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161</v>
      </c>
      <c r="AU120" s="19" t="s">
        <v>83</v>
      </c>
    </row>
    <row r="121" spans="1:65" s="2" customFormat="1" ht="24.15" customHeight="1">
      <c r="A121" s="40"/>
      <c r="B121" s="41"/>
      <c r="C121" s="207" t="s">
        <v>220</v>
      </c>
      <c r="D121" s="207" t="s">
        <v>154</v>
      </c>
      <c r="E121" s="208" t="s">
        <v>226</v>
      </c>
      <c r="F121" s="209" t="s">
        <v>227</v>
      </c>
      <c r="G121" s="210" t="s">
        <v>111</v>
      </c>
      <c r="H121" s="211">
        <v>9.353</v>
      </c>
      <c r="I121" s="212"/>
      <c r="J121" s="213">
        <f>ROUND(I121*H121,2)</f>
        <v>0</v>
      </c>
      <c r="K121" s="209" t="s">
        <v>158</v>
      </c>
      <c r="L121" s="46"/>
      <c r="M121" s="214" t="s">
        <v>19</v>
      </c>
      <c r="N121" s="215" t="s">
        <v>43</v>
      </c>
      <c r="O121" s="86"/>
      <c r="P121" s="216">
        <f>O121*H121</f>
        <v>0</v>
      </c>
      <c r="Q121" s="216">
        <v>0</v>
      </c>
      <c r="R121" s="216">
        <f>Q121*H121</f>
        <v>0</v>
      </c>
      <c r="S121" s="216">
        <v>0</v>
      </c>
      <c r="T121" s="217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8" t="s">
        <v>159</v>
      </c>
      <c r="AT121" s="218" t="s">
        <v>154</v>
      </c>
      <c r="AU121" s="218" t="s">
        <v>83</v>
      </c>
      <c r="AY121" s="19" t="s">
        <v>152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9" t="s">
        <v>80</v>
      </c>
      <c r="BK121" s="219">
        <f>ROUND(I121*H121,2)</f>
        <v>0</v>
      </c>
      <c r="BL121" s="19" t="s">
        <v>159</v>
      </c>
      <c r="BM121" s="218" t="s">
        <v>228</v>
      </c>
    </row>
    <row r="122" spans="1:47" s="2" customFormat="1" ht="12">
      <c r="A122" s="40"/>
      <c r="B122" s="41"/>
      <c r="C122" s="42"/>
      <c r="D122" s="220" t="s">
        <v>161</v>
      </c>
      <c r="E122" s="42"/>
      <c r="F122" s="221" t="s">
        <v>229</v>
      </c>
      <c r="G122" s="42"/>
      <c r="H122" s="42"/>
      <c r="I122" s="222"/>
      <c r="J122" s="42"/>
      <c r="K122" s="42"/>
      <c r="L122" s="46"/>
      <c r="M122" s="223"/>
      <c r="N122" s="224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161</v>
      </c>
      <c r="AU122" s="19" t="s">
        <v>83</v>
      </c>
    </row>
    <row r="123" spans="1:51" s="13" customFormat="1" ht="12">
      <c r="A123" s="13"/>
      <c r="B123" s="225"/>
      <c r="C123" s="226"/>
      <c r="D123" s="227" t="s">
        <v>163</v>
      </c>
      <c r="E123" s="228" t="s">
        <v>19</v>
      </c>
      <c r="F123" s="229" t="s">
        <v>230</v>
      </c>
      <c r="G123" s="226"/>
      <c r="H123" s="230">
        <v>9.353</v>
      </c>
      <c r="I123" s="231"/>
      <c r="J123" s="226"/>
      <c r="K123" s="226"/>
      <c r="L123" s="232"/>
      <c r="M123" s="233"/>
      <c r="N123" s="234"/>
      <c r="O123" s="234"/>
      <c r="P123" s="234"/>
      <c r="Q123" s="234"/>
      <c r="R123" s="234"/>
      <c r="S123" s="234"/>
      <c r="T123" s="23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6" t="s">
        <v>163</v>
      </c>
      <c r="AU123" s="236" t="s">
        <v>83</v>
      </c>
      <c r="AV123" s="13" t="s">
        <v>83</v>
      </c>
      <c r="AW123" s="13" t="s">
        <v>33</v>
      </c>
      <c r="AX123" s="13" t="s">
        <v>72</v>
      </c>
      <c r="AY123" s="236" t="s">
        <v>152</v>
      </c>
    </row>
    <row r="124" spans="1:51" s="14" customFormat="1" ht="12">
      <c r="A124" s="14"/>
      <c r="B124" s="237"/>
      <c r="C124" s="238"/>
      <c r="D124" s="227" t="s">
        <v>163</v>
      </c>
      <c r="E124" s="239" t="s">
        <v>19</v>
      </c>
      <c r="F124" s="240" t="s">
        <v>170</v>
      </c>
      <c r="G124" s="238"/>
      <c r="H124" s="241">
        <v>9.353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7" t="s">
        <v>163</v>
      </c>
      <c r="AU124" s="247" t="s">
        <v>83</v>
      </c>
      <c r="AV124" s="14" t="s">
        <v>159</v>
      </c>
      <c r="AW124" s="14" t="s">
        <v>33</v>
      </c>
      <c r="AX124" s="14" t="s">
        <v>80</v>
      </c>
      <c r="AY124" s="247" t="s">
        <v>152</v>
      </c>
    </row>
    <row r="125" spans="1:65" s="2" customFormat="1" ht="24.15" customHeight="1">
      <c r="A125" s="40"/>
      <c r="B125" s="41"/>
      <c r="C125" s="207" t="s">
        <v>225</v>
      </c>
      <c r="D125" s="207" t="s">
        <v>154</v>
      </c>
      <c r="E125" s="208" t="s">
        <v>232</v>
      </c>
      <c r="F125" s="209" t="s">
        <v>233</v>
      </c>
      <c r="G125" s="210" t="s">
        <v>111</v>
      </c>
      <c r="H125" s="211">
        <v>46.765</v>
      </c>
      <c r="I125" s="212"/>
      <c r="J125" s="213">
        <f>ROUND(I125*H125,2)</f>
        <v>0</v>
      </c>
      <c r="K125" s="209" t="s">
        <v>158</v>
      </c>
      <c r="L125" s="46"/>
      <c r="M125" s="214" t="s">
        <v>19</v>
      </c>
      <c r="N125" s="215" t="s">
        <v>43</v>
      </c>
      <c r="O125" s="86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8" t="s">
        <v>159</v>
      </c>
      <c r="AT125" s="218" t="s">
        <v>154</v>
      </c>
      <c r="AU125" s="218" t="s">
        <v>83</v>
      </c>
      <c r="AY125" s="19" t="s">
        <v>152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9" t="s">
        <v>80</v>
      </c>
      <c r="BK125" s="219">
        <f>ROUND(I125*H125,2)</f>
        <v>0</v>
      </c>
      <c r="BL125" s="19" t="s">
        <v>159</v>
      </c>
      <c r="BM125" s="218" t="s">
        <v>234</v>
      </c>
    </row>
    <row r="126" spans="1:47" s="2" customFormat="1" ht="12">
      <c r="A126" s="40"/>
      <c r="B126" s="41"/>
      <c r="C126" s="42"/>
      <c r="D126" s="220" t="s">
        <v>161</v>
      </c>
      <c r="E126" s="42"/>
      <c r="F126" s="221" t="s">
        <v>235</v>
      </c>
      <c r="G126" s="42"/>
      <c r="H126" s="42"/>
      <c r="I126" s="222"/>
      <c r="J126" s="42"/>
      <c r="K126" s="42"/>
      <c r="L126" s="46"/>
      <c r="M126" s="223"/>
      <c r="N126" s="224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161</v>
      </c>
      <c r="AU126" s="19" t="s">
        <v>83</v>
      </c>
    </row>
    <row r="127" spans="1:51" s="13" customFormat="1" ht="12">
      <c r="A127" s="13"/>
      <c r="B127" s="225"/>
      <c r="C127" s="226"/>
      <c r="D127" s="227" t="s">
        <v>163</v>
      </c>
      <c r="E127" s="228" t="s">
        <v>19</v>
      </c>
      <c r="F127" s="229" t="s">
        <v>236</v>
      </c>
      <c r="G127" s="226"/>
      <c r="H127" s="230">
        <v>46.765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163</v>
      </c>
      <c r="AU127" s="236" t="s">
        <v>83</v>
      </c>
      <c r="AV127" s="13" t="s">
        <v>83</v>
      </c>
      <c r="AW127" s="13" t="s">
        <v>33</v>
      </c>
      <c r="AX127" s="13" t="s">
        <v>80</v>
      </c>
      <c r="AY127" s="236" t="s">
        <v>152</v>
      </c>
    </row>
    <row r="128" spans="1:65" s="2" customFormat="1" ht="24.15" customHeight="1">
      <c r="A128" s="40"/>
      <c r="B128" s="41"/>
      <c r="C128" s="207" t="s">
        <v>231</v>
      </c>
      <c r="D128" s="207" t="s">
        <v>154</v>
      </c>
      <c r="E128" s="208" t="s">
        <v>238</v>
      </c>
      <c r="F128" s="209" t="s">
        <v>239</v>
      </c>
      <c r="G128" s="210" t="s">
        <v>111</v>
      </c>
      <c r="H128" s="211">
        <v>62.353</v>
      </c>
      <c r="I128" s="212"/>
      <c r="J128" s="213">
        <f>ROUND(I128*H128,2)</f>
        <v>0</v>
      </c>
      <c r="K128" s="209" t="s">
        <v>158</v>
      </c>
      <c r="L128" s="46"/>
      <c r="M128" s="214" t="s">
        <v>19</v>
      </c>
      <c r="N128" s="215" t="s">
        <v>43</v>
      </c>
      <c r="O128" s="86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8" t="s">
        <v>159</v>
      </c>
      <c r="AT128" s="218" t="s">
        <v>154</v>
      </c>
      <c r="AU128" s="218" t="s">
        <v>83</v>
      </c>
      <c r="AY128" s="19" t="s">
        <v>152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9" t="s">
        <v>80</v>
      </c>
      <c r="BK128" s="219">
        <f>ROUND(I128*H128,2)</f>
        <v>0</v>
      </c>
      <c r="BL128" s="19" t="s">
        <v>159</v>
      </c>
      <c r="BM128" s="218" t="s">
        <v>240</v>
      </c>
    </row>
    <row r="129" spans="1:47" s="2" customFormat="1" ht="12">
      <c r="A129" s="40"/>
      <c r="B129" s="41"/>
      <c r="C129" s="42"/>
      <c r="D129" s="220" t="s">
        <v>161</v>
      </c>
      <c r="E129" s="42"/>
      <c r="F129" s="221" t="s">
        <v>241</v>
      </c>
      <c r="G129" s="42"/>
      <c r="H129" s="42"/>
      <c r="I129" s="222"/>
      <c r="J129" s="42"/>
      <c r="K129" s="42"/>
      <c r="L129" s="46"/>
      <c r="M129" s="223"/>
      <c r="N129" s="224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161</v>
      </c>
      <c r="AU129" s="19" t="s">
        <v>83</v>
      </c>
    </row>
    <row r="130" spans="1:51" s="13" customFormat="1" ht="12">
      <c r="A130" s="13"/>
      <c r="B130" s="225"/>
      <c r="C130" s="226"/>
      <c r="D130" s="227" t="s">
        <v>163</v>
      </c>
      <c r="E130" s="228" t="s">
        <v>19</v>
      </c>
      <c r="F130" s="229" t="s">
        <v>607</v>
      </c>
      <c r="G130" s="226"/>
      <c r="H130" s="230">
        <v>157.484</v>
      </c>
      <c r="I130" s="231"/>
      <c r="J130" s="226"/>
      <c r="K130" s="226"/>
      <c r="L130" s="232"/>
      <c r="M130" s="233"/>
      <c r="N130" s="234"/>
      <c r="O130" s="234"/>
      <c r="P130" s="234"/>
      <c r="Q130" s="234"/>
      <c r="R130" s="234"/>
      <c r="S130" s="234"/>
      <c r="T130" s="23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6" t="s">
        <v>163</v>
      </c>
      <c r="AU130" s="236" t="s">
        <v>83</v>
      </c>
      <c r="AV130" s="13" t="s">
        <v>83</v>
      </c>
      <c r="AW130" s="13" t="s">
        <v>33</v>
      </c>
      <c r="AX130" s="13" t="s">
        <v>72</v>
      </c>
      <c r="AY130" s="236" t="s">
        <v>152</v>
      </c>
    </row>
    <row r="131" spans="1:51" s="15" customFormat="1" ht="12">
      <c r="A131" s="15"/>
      <c r="B131" s="249"/>
      <c r="C131" s="250"/>
      <c r="D131" s="227" t="s">
        <v>163</v>
      </c>
      <c r="E131" s="251" t="s">
        <v>19</v>
      </c>
      <c r="F131" s="252" t="s">
        <v>243</v>
      </c>
      <c r="G131" s="250"/>
      <c r="H131" s="251" t="s">
        <v>19</v>
      </c>
      <c r="I131" s="253"/>
      <c r="J131" s="250"/>
      <c r="K131" s="250"/>
      <c r="L131" s="254"/>
      <c r="M131" s="255"/>
      <c r="N131" s="256"/>
      <c r="O131" s="256"/>
      <c r="P131" s="256"/>
      <c r="Q131" s="256"/>
      <c r="R131" s="256"/>
      <c r="S131" s="256"/>
      <c r="T131" s="257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8" t="s">
        <v>163</v>
      </c>
      <c r="AU131" s="258" t="s">
        <v>83</v>
      </c>
      <c r="AV131" s="15" t="s">
        <v>80</v>
      </c>
      <c r="AW131" s="15" t="s">
        <v>33</v>
      </c>
      <c r="AX131" s="15" t="s">
        <v>72</v>
      </c>
      <c r="AY131" s="258" t="s">
        <v>152</v>
      </c>
    </row>
    <row r="132" spans="1:51" s="13" customFormat="1" ht="12">
      <c r="A132" s="13"/>
      <c r="B132" s="225"/>
      <c r="C132" s="226"/>
      <c r="D132" s="227" t="s">
        <v>163</v>
      </c>
      <c r="E132" s="228" t="s">
        <v>19</v>
      </c>
      <c r="F132" s="229" t="s">
        <v>608</v>
      </c>
      <c r="G132" s="226"/>
      <c r="H132" s="230">
        <v>17.095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163</v>
      </c>
      <c r="AU132" s="236" t="s">
        <v>83</v>
      </c>
      <c r="AV132" s="13" t="s">
        <v>83</v>
      </c>
      <c r="AW132" s="13" t="s">
        <v>33</v>
      </c>
      <c r="AX132" s="13" t="s">
        <v>72</v>
      </c>
      <c r="AY132" s="236" t="s">
        <v>152</v>
      </c>
    </row>
    <row r="133" spans="1:51" s="13" customFormat="1" ht="12">
      <c r="A133" s="13"/>
      <c r="B133" s="225"/>
      <c r="C133" s="226"/>
      <c r="D133" s="227" t="s">
        <v>163</v>
      </c>
      <c r="E133" s="228" t="s">
        <v>19</v>
      </c>
      <c r="F133" s="229" t="s">
        <v>609</v>
      </c>
      <c r="G133" s="226"/>
      <c r="H133" s="230">
        <v>4.375</v>
      </c>
      <c r="I133" s="231"/>
      <c r="J133" s="226"/>
      <c r="K133" s="226"/>
      <c r="L133" s="232"/>
      <c r="M133" s="233"/>
      <c r="N133" s="234"/>
      <c r="O133" s="234"/>
      <c r="P133" s="234"/>
      <c r="Q133" s="234"/>
      <c r="R133" s="234"/>
      <c r="S133" s="234"/>
      <c r="T133" s="23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6" t="s">
        <v>163</v>
      </c>
      <c r="AU133" s="236" t="s">
        <v>83</v>
      </c>
      <c r="AV133" s="13" t="s">
        <v>83</v>
      </c>
      <c r="AW133" s="13" t="s">
        <v>33</v>
      </c>
      <c r="AX133" s="13" t="s">
        <v>72</v>
      </c>
      <c r="AY133" s="236" t="s">
        <v>152</v>
      </c>
    </row>
    <row r="134" spans="1:51" s="15" customFormat="1" ht="12">
      <c r="A134" s="15"/>
      <c r="B134" s="249"/>
      <c r="C134" s="250"/>
      <c r="D134" s="227" t="s">
        <v>163</v>
      </c>
      <c r="E134" s="251" t="s">
        <v>19</v>
      </c>
      <c r="F134" s="252" t="s">
        <v>246</v>
      </c>
      <c r="G134" s="250"/>
      <c r="H134" s="251" t="s">
        <v>19</v>
      </c>
      <c r="I134" s="253"/>
      <c r="J134" s="250"/>
      <c r="K134" s="250"/>
      <c r="L134" s="254"/>
      <c r="M134" s="255"/>
      <c r="N134" s="256"/>
      <c r="O134" s="256"/>
      <c r="P134" s="256"/>
      <c r="Q134" s="256"/>
      <c r="R134" s="256"/>
      <c r="S134" s="256"/>
      <c r="T134" s="257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58" t="s">
        <v>163</v>
      </c>
      <c r="AU134" s="258" t="s">
        <v>83</v>
      </c>
      <c r="AV134" s="15" t="s">
        <v>80</v>
      </c>
      <c r="AW134" s="15" t="s">
        <v>33</v>
      </c>
      <c r="AX134" s="15" t="s">
        <v>72</v>
      </c>
      <c r="AY134" s="258" t="s">
        <v>152</v>
      </c>
    </row>
    <row r="135" spans="1:51" s="13" customFormat="1" ht="12">
      <c r="A135" s="13"/>
      <c r="B135" s="225"/>
      <c r="C135" s="226"/>
      <c r="D135" s="227" t="s">
        <v>163</v>
      </c>
      <c r="E135" s="228" t="s">
        <v>19</v>
      </c>
      <c r="F135" s="229" t="s">
        <v>610</v>
      </c>
      <c r="G135" s="226"/>
      <c r="H135" s="230">
        <v>-1.464</v>
      </c>
      <c r="I135" s="231"/>
      <c r="J135" s="226"/>
      <c r="K135" s="226"/>
      <c r="L135" s="232"/>
      <c r="M135" s="233"/>
      <c r="N135" s="234"/>
      <c r="O135" s="234"/>
      <c r="P135" s="234"/>
      <c r="Q135" s="234"/>
      <c r="R135" s="234"/>
      <c r="S135" s="234"/>
      <c r="T135" s="23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6" t="s">
        <v>163</v>
      </c>
      <c r="AU135" s="236" t="s">
        <v>83</v>
      </c>
      <c r="AV135" s="13" t="s">
        <v>83</v>
      </c>
      <c r="AW135" s="13" t="s">
        <v>33</v>
      </c>
      <c r="AX135" s="13" t="s">
        <v>72</v>
      </c>
      <c r="AY135" s="236" t="s">
        <v>152</v>
      </c>
    </row>
    <row r="136" spans="1:51" s="13" customFormat="1" ht="12">
      <c r="A136" s="13"/>
      <c r="B136" s="225"/>
      <c r="C136" s="226"/>
      <c r="D136" s="227" t="s">
        <v>163</v>
      </c>
      <c r="E136" s="228" t="s">
        <v>19</v>
      </c>
      <c r="F136" s="229" t="s">
        <v>611</v>
      </c>
      <c r="G136" s="226"/>
      <c r="H136" s="230">
        <v>-21.608</v>
      </c>
      <c r="I136" s="231"/>
      <c r="J136" s="226"/>
      <c r="K136" s="226"/>
      <c r="L136" s="232"/>
      <c r="M136" s="233"/>
      <c r="N136" s="234"/>
      <c r="O136" s="234"/>
      <c r="P136" s="234"/>
      <c r="Q136" s="234"/>
      <c r="R136" s="234"/>
      <c r="S136" s="234"/>
      <c r="T136" s="23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6" t="s">
        <v>163</v>
      </c>
      <c r="AU136" s="236" t="s">
        <v>83</v>
      </c>
      <c r="AV136" s="13" t="s">
        <v>83</v>
      </c>
      <c r="AW136" s="13" t="s">
        <v>33</v>
      </c>
      <c r="AX136" s="13" t="s">
        <v>72</v>
      </c>
      <c r="AY136" s="236" t="s">
        <v>152</v>
      </c>
    </row>
    <row r="137" spans="1:51" s="16" customFormat="1" ht="12">
      <c r="A137" s="16"/>
      <c r="B137" s="259"/>
      <c r="C137" s="260"/>
      <c r="D137" s="227" t="s">
        <v>163</v>
      </c>
      <c r="E137" s="261" t="s">
        <v>49</v>
      </c>
      <c r="F137" s="262" t="s">
        <v>248</v>
      </c>
      <c r="G137" s="260"/>
      <c r="H137" s="263">
        <v>155.882</v>
      </c>
      <c r="I137" s="264"/>
      <c r="J137" s="260"/>
      <c r="K137" s="260"/>
      <c r="L137" s="265"/>
      <c r="M137" s="266"/>
      <c r="N137" s="267"/>
      <c r="O137" s="267"/>
      <c r="P137" s="267"/>
      <c r="Q137" s="267"/>
      <c r="R137" s="267"/>
      <c r="S137" s="267"/>
      <c r="T137" s="268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T137" s="269" t="s">
        <v>163</v>
      </c>
      <c r="AU137" s="269" t="s">
        <v>83</v>
      </c>
      <c r="AV137" s="16" t="s">
        <v>171</v>
      </c>
      <c r="AW137" s="16" t="s">
        <v>33</v>
      </c>
      <c r="AX137" s="16" t="s">
        <v>72</v>
      </c>
      <c r="AY137" s="269" t="s">
        <v>152</v>
      </c>
    </row>
    <row r="138" spans="1:51" s="13" customFormat="1" ht="12">
      <c r="A138" s="13"/>
      <c r="B138" s="225"/>
      <c r="C138" s="226"/>
      <c r="D138" s="227" t="s">
        <v>163</v>
      </c>
      <c r="E138" s="228" t="s">
        <v>19</v>
      </c>
      <c r="F138" s="229" t="s">
        <v>249</v>
      </c>
      <c r="G138" s="226"/>
      <c r="H138" s="230">
        <v>62.353</v>
      </c>
      <c r="I138" s="231"/>
      <c r="J138" s="226"/>
      <c r="K138" s="226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163</v>
      </c>
      <c r="AU138" s="236" t="s">
        <v>83</v>
      </c>
      <c r="AV138" s="13" t="s">
        <v>83</v>
      </c>
      <c r="AW138" s="13" t="s">
        <v>33</v>
      </c>
      <c r="AX138" s="13" t="s">
        <v>80</v>
      </c>
      <c r="AY138" s="236" t="s">
        <v>152</v>
      </c>
    </row>
    <row r="139" spans="1:65" s="2" customFormat="1" ht="24.15" customHeight="1">
      <c r="A139" s="40"/>
      <c r="B139" s="41"/>
      <c r="C139" s="207" t="s">
        <v>237</v>
      </c>
      <c r="D139" s="207" t="s">
        <v>154</v>
      </c>
      <c r="E139" s="208" t="s">
        <v>250</v>
      </c>
      <c r="F139" s="209" t="s">
        <v>251</v>
      </c>
      <c r="G139" s="210" t="s">
        <v>111</v>
      </c>
      <c r="H139" s="211">
        <v>46.765</v>
      </c>
      <c r="I139" s="212"/>
      <c r="J139" s="213">
        <f>ROUND(I139*H139,2)</f>
        <v>0</v>
      </c>
      <c r="K139" s="209" t="s">
        <v>158</v>
      </c>
      <c r="L139" s="46"/>
      <c r="M139" s="214" t="s">
        <v>19</v>
      </c>
      <c r="N139" s="215" t="s">
        <v>43</v>
      </c>
      <c r="O139" s="86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8" t="s">
        <v>159</v>
      </c>
      <c r="AT139" s="218" t="s">
        <v>154</v>
      </c>
      <c r="AU139" s="218" t="s">
        <v>83</v>
      </c>
      <c r="AY139" s="19" t="s">
        <v>152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9" t="s">
        <v>80</v>
      </c>
      <c r="BK139" s="219">
        <f>ROUND(I139*H139,2)</f>
        <v>0</v>
      </c>
      <c r="BL139" s="19" t="s">
        <v>159</v>
      </c>
      <c r="BM139" s="218" t="s">
        <v>252</v>
      </c>
    </row>
    <row r="140" spans="1:47" s="2" customFormat="1" ht="12">
      <c r="A140" s="40"/>
      <c r="B140" s="41"/>
      <c r="C140" s="42"/>
      <c r="D140" s="220" t="s">
        <v>161</v>
      </c>
      <c r="E140" s="42"/>
      <c r="F140" s="221" t="s">
        <v>253</v>
      </c>
      <c r="G140" s="42"/>
      <c r="H140" s="42"/>
      <c r="I140" s="222"/>
      <c r="J140" s="42"/>
      <c r="K140" s="42"/>
      <c r="L140" s="46"/>
      <c r="M140" s="223"/>
      <c r="N140" s="224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161</v>
      </c>
      <c r="AU140" s="19" t="s">
        <v>83</v>
      </c>
    </row>
    <row r="141" spans="1:51" s="13" customFormat="1" ht="12">
      <c r="A141" s="13"/>
      <c r="B141" s="225"/>
      <c r="C141" s="226"/>
      <c r="D141" s="227" t="s">
        <v>163</v>
      </c>
      <c r="E141" s="228" t="s">
        <v>19</v>
      </c>
      <c r="F141" s="229" t="s">
        <v>236</v>
      </c>
      <c r="G141" s="226"/>
      <c r="H141" s="230">
        <v>46.765</v>
      </c>
      <c r="I141" s="231"/>
      <c r="J141" s="226"/>
      <c r="K141" s="226"/>
      <c r="L141" s="232"/>
      <c r="M141" s="233"/>
      <c r="N141" s="234"/>
      <c r="O141" s="234"/>
      <c r="P141" s="234"/>
      <c r="Q141" s="234"/>
      <c r="R141" s="234"/>
      <c r="S141" s="234"/>
      <c r="T141" s="23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6" t="s">
        <v>163</v>
      </c>
      <c r="AU141" s="236" t="s">
        <v>83</v>
      </c>
      <c r="AV141" s="13" t="s">
        <v>83</v>
      </c>
      <c r="AW141" s="13" t="s">
        <v>33</v>
      </c>
      <c r="AX141" s="13" t="s">
        <v>80</v>
      </c>
      <c r="AY141" s="236" t="s">
        <v>152</v>
      </c>
    </row>
    <row r="142" spans="1:65" s="2" customFormat="1" ht="21.75" customHeight="1">
      <c r="A142" s="40"/>
      <c r="B142" s="41"/>
      <c r="C142" s="207" t="s">
        <v>8</v>
      </c>
      <c r="D142" s="207" t="s">
        <v>154</v>
      </c>
      <c r="E142" s="208" t="s">
        <v>255</v>
      </c>
      <c r="F142" s="209" t="s">
        <v>256</v>
      </c>
      <c r="G142" s="210" t="s">
        <v>257</v>
      </c>
      <c r="H142" s="211">
        <v>262.474</v>
      </c>
      <c r="I142" s="212"/>
      <c r="J142" s="213">
        <f>ROUND(I142*H142,2)</f>
        <v>0</v>
      </c>
      <c r="K142" s="209" t="s">
        <v>158</v>
      </c>
      <c r="L142" s="46"/>
      <c r="M142" s="214" t="s">
        <v>19</v>
      </c>
      <c r="N142" s="215" t="s">
        <v>43</v>
      </c>
      <c r="O142" s="86"/>
      <c r="P142" s="216">
        <f>O142*H142</f>
        <v>0</v>
      </c>
      <c r="Q142" s="216">
        <v>0.00085</v>
      </c>
      <c r="R142" s="216">
        <f>Q142*H142</f>
        <v>0.22310289999999997</v>
      </c>
      <c r="S142" s="216">
        <v>0</v>
      </c>
      <c r="T142" s="217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8" t="s">
        <v>159</v>
      </c>
      <c r="AT142" s="218" t="s">
        <v>154</v>
      </c>
      <c r="AU142" s="218" t="s">
        <v>83</v>
      </c>
      <c r="AY142" s="19" t="s">
        <v>152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9" t="s">
        <v>80</v>
      </c>
      <c r="BK142" s="219">
        <f>ROUND(I142*H142,2)</f>
        <v>0</v>
      </c>
      <c r="BL142" s="19" t="s">
        <v>159</v>
      </c>
      <c r="BM142" s="218" t="s">
        <v>258</v>
      </c>
    </row>
    <row r="143" spans="1:47" s="2" customFormat="1" ht="12">
      <c r="A143" s="40"/>
      <c r="B143" s="41"/>
      <c r="C143" s="42"/>
      <c r="D143" s="220" t="s">
        <v>161</v>
      </c>
      <c r="E143" s="42"/>
      <c r="F143" s="221" t="s">
        <v>259</v>
      </c>
      <c r="G143" s="42"/>
      <c r="H143" s="42"/>
      <c r="I143" s="222"/>
      <c r="J143" s="42"/>
      <c r="K143" s="42"/>
      <c r="L143" s="46"/>
      <c r="M143" s="223"/>
      <c r="N143" s="224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161</v>
      </c>
      <c r="AU143" s="19" t="s">
        <v>83</v>
      </c>
    </row>
    <row r="144" spans="1:51" s="13" customFormat="1" ht="12">
      <c r="A144" s="13"/>
      <c r="B144" s="225"/>
      <c r="C144" s="226"/>
      <c r="D144" s="227" t="s">
        <v>163</v>
      </c>
      <c r="E144" s="228" t="s">
        <v>19</v>
      </c>
      <c r="F144" s="229" t="s">
        <v>612</v>
      </c>
      <c r="G144" s="226"/>
      <c r="H144" s="230">
        <v>262.474</v>
      </c>
      <c r="I144" s="231"/>
      <c r="J144" s="226"/>
      <c r="K144" s="226"/>
      <c r="L144" s="232"/>
      <c r="M144" s="233"/>
      <c r="N144" s="234"/>
      <c r="O144" s="234"/>
      <c r="P144" s="234"/>
      <c r="Q144" s="234"/>
      <c r="R144" s="234"/>
      <c r="S144" s="234"/>
      <c r="T144" s="23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6" t="s">
        <v>163</v>
      </c>
      <c r="AU144" s="236" t="s">
        <v>83</v>
      </c>
      <c r="AV144" s="13" t="s">
        <v>83</v>
      </c>
      <c r="AW144" s="13" t="s">
        <v>33</v>
      </c>
      <c r="AX144" s="13" t="s">
        <v>72</v>
      </c>
      <c r="AY144" s="236" t="s">
        <v>152</v>
      </c>
    </row>
    <row r="145" spans="1:51" s="14" customFormat="1" ht="12">
      <c r="A145" s="14"/>
      <c r="B145" s="237"/>
      <c r="C145" s="238"/>
      <c r="D145" s="227" t="s">
        <v>163</v>
      </c>
      <c r="E145" s="239" t="s">
        <v>19</v>
      </c>
      <c r="F145" s="240" t="s">
        <v>170</v>
      </c>
      <c r="G145" s="238"/>
      <c r="H145" s="241">
        <v>262.474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7" t="s">
        <v>163</v>
      </c>
      <c r="AU145" s="247" t="s">
        <v>83</v>
      </c>
      <c r="AV145" s="14" t="s">
        <v>159</v>
      </c>
      <c r="AW145" s="14" t="s">
        <v>33</v>
      </c>
      <c r="AX145" s="14" t="s">
        <v>80</v>
      </c>
      <c r="AY145" s="247" t="s">
        <v>152</v>
      </c>
    </row>
    <row r="146" spans="1:65" s="2" customFormat="1" ht="24.15" customHeight="1">
      <c r="A146" s="40"/>
      <c r="B146" s="41"/>
      <c r="C146" s="207" t="s">
        <v>254</v>
      </c>
      <c r="D146" s="207" t="s">
        <v>154</v>
      </c>
      <c r="E146" s="208" t="s">
        <v>262</v>
      </c>
      <c r="F146" s="209" t="s">
        <v>263</v>
      </c>
      <c r="G146" s="210" t="s">
        <v>257</v>
      </c>
      <c r="H146" s="211">
        <v>262.474</v>
      </c>
      <c r="I146" s="212"/>
      <c r="J146" s="213">
        <f>ROUND(I146*H146,2)</f>
        <v>0</v>
      </c>
      <c r="K146" s="209" t="s">
        <v>158</v>
      </c>
      <c r="L146" s="46"/>
      <c r="M146" s="214" t="s">
        <v>19</v>
      </c>
      <c r="N146" s="215" t="s">
        <v>43</v>
      </c>
      <c r="O146" s="86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8" t="s">
        <v>159</v>
      </c>
      <c r="AT146" s="218" t="s">
        <v>154</v>
      </c>
      <c r="AU146" s="218" t="s">
        <v>83</v>
      </c>
      <c r="AY146" s="19" t="s">
        <v>152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9" t="s">
        <v>80</v>
      </c>
      <c r="BK146" s="219">
        <f>ROUND(I146*H146,2)</f>
        <v>0</v>
      </c>
      <c r="BL146" s="19" t="s">
        <v>159</v>
      </c>
      <c r="BM146" s="218" t="s">
        <v>264</v>
      </c>
    </row>
    <row r="147" spans="1:47" s="2" customFormat="1" ht="12">
      <c r="A147" s="40"/>
      <c r="B147" s="41"/>
      <c r="C147" s="42"/>
      <c r="D147" s="220" t="s">
        <v>161</v>
      </c>
      <c r="E147" s="42"/>
      <c r="F147" s="221" t="s">
        <v>265</v>
      </c>
      <c r="G147" s="42"/>
      <c r="H147" s="42"/>
      <c r="I147" s="222"/>
      <c r="J147" s="42"/>
      <c r="K147" s="42"/>
      <c r="L147" s="46"/>
      <c r="M147" s="223"/>
      <c r="N147" s="224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161</v>
      </c>
      <c r="AU147" s="19" t="s">
        <v>83</v>
      </c>
    </row>
    <row r="148" spans="1:65" s="2" customFormat="1" ht="37.8" customHeight="1">
      <c r="A148" s="40"/>
      <c r="B148" s="41"/>
      <c r="C148" s="207" t="s">
        <v>261</v>
      </c>
      <c r="D148" s="207" t="s">
        <v>154</v>
      </c>
      <c r="E148" s="208" t="s">
        <v>267</v>
      </c>
      <c r="F148" s="209" t="s">
        <v>268</v>
      </c>
      <c r="G148" s="210" t="s">
        <v>111</v>
      </c>
      <c r="H148" s="211">
        <v>41.588</v>
      </c>
      <c r="I148" s="212"/>
      <c r="J148" s="213">
        <f>ROUND(I148*H148,2)</f>
        <v>0</v>
      </c>
      <c r="K148" s="209" t="s">
        <v>158</v>
      </c>
      <c r="L148" s="46"/>
      <c r="M148" s="214" t="s">
        <v>19</v>
      </c>
      <c r="N148" s="215" t="s">
        <v>43</v>
      </c>
      <c r="O148" s="86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8" t="s">
        <v>159</v>
      </c>
      <c r="AT148" s="218" t="s">
        <v>154</v>
      </c>
      <c r="AU148" s="218" t="s">
        <v>83</v>
      </c>
      <c r="AY148" s="19" t="s">
        <v>152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9" t="s">
        <v>80</v>
      </c>
      <c r="BK148" s="219">
        <f>ROUND(I148*H148,2)</f>
        <v>0</v>
      </c>
      <c r="BL148" s="19" t="s">
        <v>159</v>
      </c>
      <c r="BM148" s="218" t="s">
        <v>269</v>
      </c>
    </row>
    <row r="149" spans="1:47" s="2" customFormat="1" ht="12">
      <c r="A149" s="40"/>
      <c r="B149" s="41"/>
      <c r="C149" s="42"/>
      <c r="D149" s="220" t="s">
        <v>161</v>
      </c>
      <c r="E149" s="42"/>
      <c r="F149" s="221" t="s">
        <v>270</v>
      </c>
      <c r="G149" s="42"/>
      <c r="H149" s="42"/>
      <c r="I149" s="222"/>
      <c r="J149" s="42"/>
      <c r="K149" s="42"/>
      <c r="L149" s="46"/>
      <c r="M149" s="223"/>
      <c r="N149" s="224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161</v>
      </c>
      <c r="AU149" s="19" t="s">
        <v>83</v>
      </c>
    </row>
    <row r="150" spans="1:47" s="2" customFormat="1" ht="12">
      <c r="A150" s="40"/>
      <c r="B150" s="41"/>
      <c r="C150" s="42"/>
      <c r="D150" s="227" t="s">
        <v>177</v>
      </c>
      <c r="E150" s="42"/>
      <c r="F150" s="248" t="s">
        <v>271</v>
      </c>
      <c r="G150" s="42"/>
      <c r="H150" s="42"/>
      <c r="I150" s="222"/>
      <c r="J150" s="42"/>
      <c r="K150" s="42"/>
      <c r="L150" s="46"/>
      <c r="M150" s="223"/>
      <c r="N150" s="224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177</v>
      </c>
      <c r="AU150" s="19" t="s">
        <v>83</v>
      </c>
    </row>
    <row r="151" spans="1:51" s="13" customFormat="1" ht="12">
      <c r="A151" s="13"/>
      <c r="B151" s="225"/>
      <c r="C151" s="226"/>
      <c r="D151" s="227" t="s">
        <v>163</v>
      </c>
      <c r="E151" s="228" t="s">
        <v>19</v>
      </c>
      <c r="F151" s="229" t="s">
        <v>272</v>
      </c>
      <c r="G151" s="226"/>
      <c r="H151" s="230">
        <v>41.588</v>
      </c>
      <c r="I151" s="231"/>
      <c r="J151" s="226"/>
      <c r="K151" s="226"/>
      <c r="L151" s="232"/>
      <c r="M151" s="233"/>
      <c r="N151" s="234"/>
      <c r="O151" s="234"/>
      <c r="P151" s="234"/>
      <c r="Q151" s="234"/>
      <c r="R151" s="234"/>
      <c r="S151" s="234"/>
      <c r="T151" s="23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6" t="s">
        <v>163</v>
      </c>
      <c r="AU151" s="236" t="s">
        <v>83</v>
      </c>
      <c r="AV151" s="13" t="s">
        <v>83</v>
      </c>
      <c r="AW151" s="13" t="s">
        <v>33</v>
      </c>
      <c r="AX151" s="13" t="s">
        <v>72</v>
      </c>
      <c r="AY151" s="236" t="s">
        <v>152</v>
      </c>
    </row>
    <row r="152" spans="1:51" s="14" customFormat="1" ht="12">
      <c r="A152" s="14"/>
      <c r="B152" s="237"/>
      <c r="C152" s="238"/>
      <c r="D152" s="227" t="s">
        <v>163</v>
      </c>
      <c r="E152" s="239" t="s">
        <v>19</v>
      </c>
      <c r="F152" s="240" t="s">
        <v>170</v>
      </c>
      <c r="G152" s="238"/>
      <c r="H152" s="241">
        <v>41.588</v>
      </c>
      <c r="I152" s="242"/>
      <c r="J152" s="238"/>
      <c r="K152" s="238"/>
      <c r="L152" s="243"/>
      <c r="M152" s="244"/>
      <c r="N152" s="245"/>
      <c r="O152" s="245"/>
      <c r="P152" s="245"/>
      <c r="Q152" s="245"/>
      <c r="R152" s="245"/>
      <c r="S152" s="245"/>
      <c r="T152" s="24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7" t="s">
        <v>163</v>
      </c>
      <c r="AU152" s="247" t="s">
        <v>83</v>
      </c>
      <c r="AV152" s="14" t="s">
        <v>159</v>
      </c>
      <c r="AW152" s="14" t="s">
        <v>33</v>
      </c>
      <c r="AX152" s="14" t="s">
        <v>80</v>
      </c>
      <c r="AY152" s="247" t="s">
        <v>152</v>
      </c>
    </row>
    <row r="153" spans="1:65" s="2" customFormat="1" ht="37.8" customHeight="1">
      <c r="A153" s="40"/>
      <c r="B153" s="41"/>
      <c r="C153" s="207" t="s">
        <v>266</v>
      </c>
      <c r="D153" s="207" t="s">
        <v>154</v>
      </c>
      <c r="E153" s="208" t="s">
        <v>274</v>
      </c>
      <c r="F153" s="209" t="s">
        <v>275</v>
      </c>
      <c r="G153" s="210" t="s">
        <v>111</v>
      </c>
      <c r="H153" s="211">
        <v>109.117</v>
      </c>
      <c r="I153" s="212"/>
      <c r="J153" s="213">
        <f>ROUND(I153*H153,2)</f>
        <v>0</v>
      </c>
      <c r="K153" s="209" t="s">
        <v>158</v>
      </c>
      <c r="L153" s="46"/>
      <c r="M153" s="214" t="s">
        <v>19</v>
      </c>
      <c r="N153" s="215" t="s">
        <v>43</v>
      </c>
      <c r="O153" s="86"/>
      <c r="P153" s="216">
        <f>O153*H153</f>
        <v>0</v>
      </c>
      <c r="Q153" s="216">
        <v>0</v>
      </c>
      <c r="R153" s="216">
        <f>Q153*H153</f>
        <v>0</v>
      </c>
      <c r="S153" s="216">
        <v>0</v>
      </c>
      <c r="T153" s="217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8" t="s">
        <v>159</v>
      </c>
      <c r="AT153" s="218" t="s">
        <v>154</v>
      </c>
      <c r="AU153" s="218" t="s">
        <v>83</v>
      </c>
      <c r="AY153" s="19" t="s">
        <v>152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19" t="s">
        <v>80</v>
      </c>
      <c r="BK153" s="219">
        <f>ROUND(I153*H153,2)</f>
        <v>0</v>
      </c>
      <c r="BL153" s="19" t="s">
        <v>159</v>
      </c>
      <c r="BM153" s="218" t="s">
        <v>276</v>
      </c>
    </row>
    <row r="154" spans="1:47" s="2" customFormat="1" ht="12">
      <c r="A154" s="40"/>
      <c r="B154" s="41"/>
      <c r="C154" s="42"/>
      <c r="D154" s="220" t="s">
        <v>161</v>
      </c>
      <c r="E154" s="42"/>
      <c r="F154" s="221" t="s">
        <v>277</v>
      </c>
      <c r="G154" s="42"/>
      <c r="H154" s="42"/>
      <c r="I154" s="222"/>
      <c r="J154" s="42"/>
      <c r="K154" s="42"/>
      <c r="L154" s="46"/>
      <c r="M154" s="223"/>
      <c r="N154" s="224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161</v>
      </c>
      <c r="AU154" s="19" t="s">
        <v>83</v>
      </c>
    </row>
    <row r="155" spans="1:51" s="13" customFormat="1" ht="12">
      <c r="A155" s="13"/>
      <c r="B155" s="225"/>
      <c r="C155" s="226"/>
      <c r="D155" s="227" t="s">
        <v>163</v>
      </c>
      <c r="E155" s="228" t="s">
        <v>19</v>
      </c>
      <c r="F155" s="229" t="s">
        <v>278</v>
      </c>
      <c r="G155" s="226"/>
      <c r="H155" s="230">
        <v>109.117</v>
      </c>
      <c r="I155" s="231"/>
      <c r="J155" s="226"/>
      <c r="K155" s="226"/>
      <c r="L155" s="232"/>
      <c r="M155" s="233"/>
      <c r="N155" s="234"/>
      <c r="O155" s="234"/>
      <c r="P155" s="234"/>
      <c r="Q155" s="234"/>
      <c r="R155" s="234"/>
      <c r="S155" s="234"/>
      <c r="T155" s="23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6" t="s">
        <v>163</v>
      </c>
      <c r="AU155" s="236" t="s">
        <v>83</v>
      </c>
      <c r="AV155" s="13" t="s">
        <v>83</v>
      </c>
      <c r="AW155" s="13" t="s">
        <v>33</v>
      </c>
      <c r="AX155" s="13" t="s">
        <v>72</v>
      </c>
      <c r="AY155" s="236" t="s">
        <v>152</v>
      </c>
    </row>
    <row r="156" spans="1:51" s="14" customFormat="1" ht="12">
      <c r="A156" s="14"/>
      <c r="B156" s="237"/>
      <c r="C156" s="238"/>
      <c r="D156" s="227" t="s">
        <v>163</v>
      </c>
      <c r="E156" s="239" t="s">
        <v>19</v>
      </c>
      <c r="F156" s="240" t="s">
        <v>170</v>
      </c>
      <c r="G156" s="238"/>
      <c r="H156" s="241">
        <v>109.117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7" t="s">
        <v>163</v>
      </c>
      <c r="AU156" s="247" t="s">
        <v>83</v>
      </c>
      <c r="AV156" s="14" t="s">
        <v>159</v>
      </c>
      <c r="AW156" s="14" t="s">
        <v>33</v>
      </c>
      <c r="AX156" s="14" t="s">
        <v>80</v>
      </c>
      <c r="AY156" s="247" t="s">
        <v>152</v>
      </c>
    </row>
    <row r="157" spans="1:65" s="2" customFormat="1" ht="37.8" customHeight="1">
      <c r="A157" s="40"/>
      <c r="B157" s="41"/>
      <c r="C157" s="207" t="s">
        <v>273</v>
      </c>
      <c r="D157" s="207" t="s">
        <v>154</v>
      </c>
      <c r="E157" s="208" t="s">
        <v>280</v>
      </c>
      <c r="F157" s="209" t="s">
        <v>281</v>
      </c>
      <c r="G157" s="210" t="s">
        <v>111</v>
      </c>
      <c r="H157" s="211">
        <v>327.351</v>
      </c>
      <c r="I157" s="212"/>
      <c r="J157" s="213">
        <f>ROUND(I157*H157,2)</f>
        <v>0</v>
      </c>
      <c r="K157" s="209" t="s">
        <v>158</v>
      </c>
      <c r="L157" s="46"/>
      <c r="M157" s="214" t="s">
        <v>19</v>
      </c>
      <c r="N157" s="215" t="s">
        <v>43</v>
      </c>
      <c r="O157" s="86"/>
      <c r="P157" s="216">
        <f>O157*H157</f>
        <v>0</v>
      </c>
      <c r="Q157" s="216">
        <v>0</v>
      </c>
      <c r="R157" s="216">
        <f>Q157*H157</f>
        <v>0</v>
      </c>
      <c r="S157" s="216">
        <v>0</v>
      </c>
      <c r="T157" s="217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8" t="s">
        <v>159</v>
      </c>
      <c r="AT157" s="218" t="s">
        <v>154</v>
      </c>
      <c r="AU157" s="218" t="s">
        <v>83</v>
      </c>
      <c r="AY157" s="19" t="s">
        <v>152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9" t="s">
        <v>80</v>
      </c>
      <c r="BK157" s="219">
        <f>ROUND(I157*H157,2)</f>
        <v>0</v>
      </c>
      <c r="BL157" s="19" t="s">
        <v>159</v>
      </c>
      <c r="BM157" s="218" t="s">
        <v>282</v>
      </c>
    </row>
    <row r="158" spans="1:47" s="2" customFormat="1" ht="12">
      <c r="A158" s="40"/>
      <c r="B158" s="41"/>
      <c r="C158" s="42"/>
      <c r="D158" s="220" t="s">
        <v>161</v>
      </c>
      <c r="E158" s="42"/>
      <c r="F158" s="221" t="s">
        <v>283</v>
      </c>
      <c r="G158" s="42"/>
      <c r="H158" s="42"/>
      <c r="I158" s="222"/>
      <c r="J158" s="42"/>
      <c r="K158" s="42"/>
      <c r="L158" s="46"/>
      <c r="M158" s="223"/>
      <c r="N158" s="224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161</v>
      </c>
      <c r="AU158" s="19" t="s">
        <v>83</v>
      </c>
    </row>
    <row r="159" spans="1:51" s="13" customFormat="1" ht="12">
      <c r="A159" s="13"/>
      <c r="B159" s="225"/>
      <c r="C159" s="226"/>
      <c r="D159" s="227" t="s">
        <v>163</v>
      </c>
      <c r="E159" s="228" t="s">
        <v>19</v>
      </c>
      <c r="F159" s="229" t="s">
        <v>278</v>
      </c>
      <c r="G159" s="226"/>
      <c r="H159" s="230">
        <v>109.117</v>
      </c>
      <c r="I159" s="231"/>
      <c r="J159" s="226"/>
      <c r="K159" s="226"/>
      <c r="L159" s="232"/>
      <c r="M159" s="233"/>
      <c r="N159" s="234"/>
      <c r="O159" s="234"/>
      <c r="P159" s="234"/>
      <c r="Q159" s="234"/>
      <c r="R159" s="234"/>
      <c r="S159" s="234"/>
      <c r="T159" s="23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6" t="s">
        <v>163</v>
      </c>
      <c r="AU159" s="236" t="s">
        <v>83</v>
      </c>
      <c r="AV159" s="13" t="s">
        <v>83</v>
      </c>
      <c r="AW159" s="13" t="s">
        <v>33</v>
      </c>
      <c r="AX159" s="13" t="s">
        <v>80</v>
      </c>
      <c r="AY159" s="236" t="s">
        <v>152</v>
      </c>
    </row>
    <row r="160" spans="1:51" s="13" customFormat="1" ht="12">
      <c r="A160" s="13"/>
      <c r="B160" s="225"/>
      <c r="C160" s="226"/>
      <c r="D160" s="227" t="s">
        <v>163</v>
      </c>
      <c r="E160" s="226"/>
      <c r="F160" s="229" t="s">
        <v>613</v>
      </c>
      <c r="G160" s="226"/>
      <c r="H160" s="230">
        <v>327.351</v>
      </c>
      <c r="I160" s="231"/>
      <c r="J160" s="226"/>
      <c r="K160" s="226"/>
      <c r="L160" s="232"/>
      <c r="M160" s="233"/>
      <c r="N160" s="234"/>
      <c r="O160" s="234"/>
      <c r="P160" s="234"/>
      <c r="Q160" s="234"/>
      <c r="R160" s="234"/>
      <c r="S160" s="234"/>
      <c r="T160" s="23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6" t="s">
        <v>163</v>
      </c>
      <c r="AU160" s="236" t="s">
        <v>83</v>
      </c>
      <c r="AV160" s="13" t="s">
        <v>83</v>
      </c>
      <c r="AW160" s="13" t="s">
        <v>4</v>
      </c>
      <c r="AX160" s="13" t="s">
        <v>80</v>
      </c>
      <c r="AY160" s="236" t="s">
        <v>152</v>
      </c>
    </row>
    <row r="161" spans="1:65" s="2" customFormat="1" ht="37.8" customHeight="1">
      <c r="A161" s="40"/>
      <c r="B161" s="41"/>
      <c r="C161" s="207" t="s">
        <v>279</v>
      </c>
      <c r="D161" s="207" t="s">
        <v>154</v>
      </c>
      <c r="E161" s="208" t="s">
        <v>285</v>
      </c>
      <c r="F161" s="209" t="s">
        <v>286</v>
      </c>
      <c r="G161" s="210" t="s">
        <v>111</v>
      </c>
      <c r="H161" s="211">
        <v>46.765</v>
      </c>
      <c r="I161" s="212"/>
      <c r="J161" s="213">
        <f>ROUND(I161*H161,2)</f>
        <v>0</v>
      </c>
      <c r="K161" s="209" t="s">
        <v>158</v>
      </c>
      <c r="L161" s="46"/>
      <c r="M161" s="214" t="s">
        <v>19</v>
      </c>
      <c r="N161" s="215" t="s">
        <v>43</v>
      </c>
      <c r="O161" s="86"/>
      <c r="P161" s="216">
        <f>O161*H161</f>
        <v>0</v>
      </c>
      <c r="Q161" s="216">
        <v>0</v>
      </c>
      <c r="R161" s="216">
        <f>Q161*H161</f>
        <v>0</v>
      </c>
      <c r="S161" s="216">
        <v>0</v>
      </c>
      <c r="T161" s="217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8" t="s">
        <v>159</v>
      </c>
      <c r="AT161" s="218" t="s">
        <v>154</v>
      </c>
      <c r="AU161" s="218" t="s">
        <v>83</v>
      </c>
      <c r="AY161" s="19" t="s">
        <v>152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9" t="s">
        <v>80</v>
      </c>
      <c r="BK161" s="219">
        <f>ROUND(I161*H161,2)</f>
        <v>0</v>
      </c>
      <c r="BL161" s="19" t="s">
        <v>159</v>
      </c>
      <c r="BM161" s="218" t="s">
        <v>287</v>
      </c>
    </row>
    <row r="162" spans="1:47" s="2" customFormat="1" ht="12">
      <c r="A162" s="40"/>
      <c r="B162" s="41"/>
      <c r="C162" s="42"/>
      <c r="D162" s="220" t="s">
        <v>161</v>
      </c>
      <c r="E162" s="42"/>
      <c r="F162" s="221" t="s">
        <v>288</v>
      </c>
      <c r="G162" s="42"/>
      <c r="H162" s="42"/>
      <c r="I162" s="222"/>
      <c r="J162" s="42"/>
      <c r="K162" s="42"/>
      <c r="L162" s="46"/>
      <c r="M162" s="223"/>
      <c r="N162" s="224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161</v>
      </c>
      <c r="AU162" s="19" t="s">
        <v>83</v>
      </c>
    </row>
    <row r="163" spans="1:51" s="13" customFormat="1" ht="12">
      <c r="A163" s="13"/>
      <c r="B163" s="225"/>
      <c r="C163" s="226"/>
      <c r="D163" s="227" t="s">
        <v>163</v>
      </c>
      <c r="E163" s="228" t="s">
        <v>19</v>
      </c>
      <c r="F163" s="229" t="s">
        <v>236</v>
      </c>
      <c r="G163" s="226"/>
      <c r="H163" s="230">
        <v>46.765</v>
      </c>
      <c r="I163" s="231"/>
      <c r="J163" s="226"/>
      <c r="K163" s="226"/>
      <c r="L163" s="232"/>
      <c r="M163" s="233"/>
      <c r="N163" s="234"/>
      <c r="O163" s="234"/>
      <c r="P163" s="234"/>
      <c r="Q163" s="234"/>
      <c r="R163" s="234"/>
      <c r="S163" s="234"/>
      <c r="T163" s="23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6" t="s">
        <v>163</v>
      </c>
      <c r="AU163" s="236" t="s">
        <v>83</v>
      </c>
      <c r="AV163" s="13" t="s">
        <v>83</v>
      </c>
      <c r="AW163" s="13" t="s">
        <v>33</v>
      </c>
      <c r="AX163" s="13" t="s">
        <v>72</v>
      </c>
      <c r="AY163" s="236" t="s">
        <v>152</v>
      </c>
    </row>
    <row r="164" spans="1:51" s="14" customFormat="1" ht="12">
      <c r="A164" s="14"/>
      <c r="B164" s="237"/>
      <c r="C164" s="238"/>
      <c r="D164" s="227" t="s">
        <v>163</v>
      </c>
      <c r="E164" s="239" t="s">
        <v>19</v>
      </c>
      <c r="F164" s="240" t="s">
        <v>170</v>
      </c>
      <c r="G164" s="238"/>
      <c r="H164" s="241">
        <v>46.765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7" t="s">
        <v>163</v>
      </c>
      <c r="AU164" s="247" t="s">
        <v>83</v>
      </c>
      <c r="AV164" s="14" t="s">
        <v>159</v>
      </c>
      <c r="AW164" s="14" t="s">
        <v>33</v>
      </c>
      <c r="AX164" s="14" t="s">
        <v>80</v>
      </c>
      <c r="AY164" s="247" t="s">
        <v>152</v>
      </c>
    </row>
    <row r="165" spans="1:65" s="2" customFormat="1" ht="37.8" customHeight="1">
      <c r="A165" s="40"/>
      <c r="B165" s="41"/>
      <c r="C165" s="207" t="s">
        <v>7</v>
      </c>
      <c r="D165" s="207" t="s">
        <v>154</v>
      </c>
      <c r="E165" s="208" t="s">
        <v>290</v>
      </c>
      <c r="F165" s="209" t="s">
        <v>291</v>
      </c>
      <c r="G165" s="210" t="s">
        <v>111</v>
      </c>
      <c r="H165" s="211">
        <v>140.295</v>
      </c>
      <c r="I165" s="212"/>
      <c r="J165" s="213">
        <f>ROUND(I165*H165,2)</f>
        <v>0</v>
      </c>
      <c r="K165" s="209" t="s">
        <v>158</v>
      </c>
      <c r="L165" s="46"/>
      <c r="M165" s="214" t="s">
        <v>19</v>
      </c>
      <c r="N165" s="215" t="s">
        <v>43</v>
      </c>
      <c r="O165" s="86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8" t="s">
        <v>159</v>
      </c>
      <c r="AT165" s="218" t="s">
        <v>154</v>
      </c>
      <c r="AU165" s="218" t="s">
        <v>83</v>
      </c>
      <c r="AY165" s="19" t="s">
        <v>152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9" t="s">
        <v>80</v>
      </c>
      <c r="BK165" s="219">
        <f>ROUND(I165*H165,2)</f>
        <v>0</v>
      </c>
      <c r="BL165" s="19" t="s">
        <v>159</v>
      </c>
      <c r="BM165" s="218" t="s">
        <v>292</v>
      </c>
    </row>
    <row r="166" spans="1:47" s="2" customFormat="1" ht="12">
      <c r="A166" s="40"/>
      <c r="B166" s="41"/>
      <c r="C166" s="42"/>
      <c r="D166" s="220" t="s">
        <v>161</v>
      </c>
      <c r="E166" s="42"/>
      <c r="F166" s="221" t="s">
        <v>293</v>
      </c>
      <c r="G166" s="42"/>
      <c r="H166" s="42"/>
      <c r="I166" s="222"/>
      <c r="J166" s="42"/>
      <c r="K166" s="42"/>
      <c r="L166" s="46"/>
      <c r="M166" s="223"/>
      <c r="N166" s="224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161</v>
      </c>
      <c r="AU166" s="19" t="s">
        <v>83</v>
      </c>
    </row>
    <row r="167" spans="1:51" s="13" customFormat="1" ht="12">
      <c r="A167" s="13"/>
      <c r="B167" s="225"/>
      <c r="C167" s="226"/>
      <c r="D167" s="227" t="s">
        <v>163</v>
      </c>
      <c r="E167" s="228" t="s">
        <v>19</v>
      </c>
      <c r="F167" s="229" t="s">
        <v>236</v>
      </c>
      <c r="G167" s="226"/>
      <c r="H167" s="230">
        <v>46.765</v>
      </c>
      <c r="I167" s="231"/>
      <c r="J167" s="226"/>
      <c r="K167" s="226"/>
      <c r="L167" s="232"/>
      <c r="M167" s="233"/>
      <c r="N167" s="234"/>
      <c r="O167" s="234"/>
      <c r="P167" s="234"/>
      <c r="Q167" s="234"/>
      <c r="R167" s="234"/>
      <c r="S167" s="234"/>
      <c r="T167" s="23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6" t="s">
        <v>163</v>
      </c>
      <c r="AU167" s="236" t="s">
        <v>83</v>
      </c>
      <c r="AV167" s="13" t="s">
        <v>83</v>
      </c>
      <c r="AW167" s="13" t="s">
        <v>33</v>
      </c>
      <c r="AX167" s="13" t="s">
        <v>80</v>
      </c>
      <c r="AY167" s="236" t="s">
        <v>152</v>
      </c>
    </row>
    <row r="168" spans="1:51" s="13" customFormat="1" ht="12">
      <c r="A168" s="13"/>
      <c r="B168" s="225"/>
      <c r="C168" s="226"/>
      <c r="D168" s="227" t="s">
        <v>163</v>
      </c>
      <c r="E168" s="226"/>
      <c r="F168" s="229" t="s">
        <v>614</v>
      </c>
      <c r="G168" s="226"/>
      <c r="H168" s="230">
        <v>140.295</v>
      </c>
      <c r="I168" s="231"/>
      <c r="J168" s="226"/>
      <c r="K168" s="226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163</v>
      </c>
      <c r="AU168" s="236" t="s">
        <v>83</v>
      </c>
      <c r="AV168" s="13" t="s">
        <v>83</v>
      </c>
      <c r="AW168" s="13" t="s">
        <v>4</v>
      </c>
      <c r="AX168" s="13" t="s">
        <v>80</v>
      </c>
      <c r="AY168" s="236" t="s">
        <v>152</v>
      </c>
    </row>
    <row r="169" spans="1:65" s="2" customFormat="1" ht="24.15" customHeight="1">
      <c r="A169" s="40"/>
      <c r="B169" s="41"/>
      <c r="C169" s="207" t="s">
        <v>289</v>
      </c>
      <c r="D169" s="207" t="s">
        <v>154</v>
      </c>
      <c r="E169" s="208" t="s">
        <v>296</v>
      </c>
      <c r="F169" s="209" t="s">
        <v>297</v>
      </c>
      <c r="G169" s="210" t="s">
        <v>111</v>
      </c>
      <c r="H169" s="211">
        <v>41.588</v>
      </c>
      <c r="I169" s="212"/>
      <c r="J169" s="213">
        <f>ROUND(I169*H169,2)</f>
        <v>0</v>
      </c>
      <c r="K169" s="209" t="s">
        <v>158</v>
      </c>
      <c r="L169" s="46"/>
      <c r="M169" s="214" t="s">
        <v>19</v>
      </c>
      <c r="N169" s="215" t="s">
        <v>43</v>
      </c>
      <c r="O169" s="86"/>
      <c r="P169" s="216">
        <f>O169*H169</f>
        <v>0</v>
      </c>
      <c r="Q169" s="216">
        <v>0</v>
      </c>
      <c r="R169" s="216">
        <f>Q169*H169</f>
        <v>0</v>
      </c>
      <c r="S169" s="216">
        <v>0</v>
      </c>
      <c r="T169" s="217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8" t="s">
        <v>159</v>
      </c>
      <c r="AT169" s="218" t="s">
        <v>154</v>
      </c>
      <c r="AU169" s="218" t="s">
        <v>83</v>
      </c>
      <c r="AY169" s="19" t="s">
        <v>152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9" t="s">
        <v>80</v>
      </c>
      <c r="BK169" s="219">
        <f>ROUND(I169*H169,2)</f>
        <v>0</v>
      </c>
      <c r="BL169" s="19" t="s">
        <v>159</v>
      </c>
      <c r="BM169" s="218" t="s">
        <v>298</v>
      </c>
    </row>
    <row r="170" spans="1:47" s="2" customFormat="1" ht="12">
      <c r="A170" s="40"/>
      <c r="B170" s="41"/>
      <c r="C170" s="42"/>
      <c r="D170" s="220" t="s">
        <v>161</v>
      </c>
      <c r="E170" s="42"/>
      <c r="F170" s="221" t="s">
        <v>299</v>
      </c>
      <c r="G170" s="42"/>
      <c r="H170" s="42"/>
      <c r="I170" s="222"/>
      <c r="J170" s="42"/>
      <c r="K170" s="42"/>
      <c r="L170" s="46"/>
      <c r="M170" s="223"/>
      <c r="N170" s="224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161</v>
      </c>
      <c r="AU170" s="19" t="s">
        <v>83</v>
      </c>
    </row>
    <row r="171" spans="1:51" s="13" customFormat="1" ht="12">
      <c r="A171" s="13"/>
      <c r="B171" s="225"/>
      <c r="C171" s="226"/>
      <c r="D171" s="227" t="s">
        <v>163</v>
      </c>
      <c r="E171" s="228" t="s">
        <v>19</v>
      </c>
      <c r="F171" s="229" t="s">
        <v>300</v>
      </c>
      <c r="G171" s="226"/>
      <c r="H171" s="230">
        <v>41.588</v>
      </c>
      <c r="I171" s="231"/>
      <c r="J171" s="226"/>
      <c r="K171" s="226"/>
      <c r="L171" s="232"/>
      <c r="M171" s="233"/>
      <c r="N171" s="234"/>
      <c r="O171" s="234"/>
      <c r="P171" s="234"/>
      <c r="Q171" s="234"/>
      <c r="R171" s="234"/>
      <c r="S171" s="234"/>
      <c r="T171" s="23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6" t="s">
        <v>163</v>
      </c>
      <c r="AU171" s="236" t="s">
        <v>83</v>
      </c>
      <c r="AV171" s="13" t="s">
        <v>83</v>
      </c>
      <c r="AW171" s="13" t="s">
        <v>33</v>
      </c>
      <c r="AX171" s="13" t="s">
        <v>72</v>
      </c>
      <c r="AY171" s="236" t="s">
        <v>152</v>
      </c>
    </row>
    <row r="172" spans="1:51" s="14" customFormat="1" ht="12">
      <c r="A172" s="14"/>
      <c r="B172" s="237"/>
      <c r="C172" s="238"/>
      <c r="D172" s="227" t="s">
        <v>163</v>
      </c>
      <c r="E172" s="239" t="s">
        <v>19</v>
      </c>
      <c r="F172" s="240" t="s">
        <v>170</v>
      </c>
      <c r="G172" s="238"/>
      <c r="H172" s="241">
        <v>41.588</v>
      </c>
      <c r="I172" s="242"/>
      <c r="J172" s="238"/>
      <c r="K172" s="238"/>
      <c r="L172" s="243"/>
      <c r="M172" s="244"/>
      <c r="N172" s="245"/>
      <c r="O172" s="245"/>
      <c r="P172" s="245"/>
      <c r="Q172" s="245"/>
      <c r="R172" s="245"/>
      <c r="S172" s="245"/>
      <c r="T172" s="24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7" t="s">
        <v>163</v>
      </c>
      <c r="AU172" s="247" t="s">
        <v>83</v>
      </c>
      <c r="AV172" s="14" t="s">
        <v>159</v>
      </c>
      <c r="AW172" s="14" t="s">
        <v>33</v>
      </c>
      <c r="AX172" s="14" t="s">
        <v>80</v>
      </c>
      <c r="AY172" s="247" t="s">
        <v>152</v>
      </c>
    </row>
    <row r="173" spans="1:65" s="2" customFormat="1" ht="24.15" customHeight="1">
      <c r="A173" s="40"/>
      <c r="B173" s="41"/>
      <c r="C173" s="207" t="s">
        <v>295</v>
      </c>
      <c r="D173" s="207" t="s">
        <v>154</v>
      </c>
      <c r="E173" s="208" t="s">
        <v>302</v>
      </c>
      <c r="F173" s="209" t="s">
        <v>303</v>
      </c>
      <c r="G173" s="210" t="s">
        <v>111</v>
      </c>
      <c r="H173" s="211">
        <v>41.588</v>
      </c>
      <c r="I173" s="212"/>
      <c r="J173" s="213">
        <f>ROUND(I173*H173,2)</f>
        <v>0</v>
      </c>
      <c r="K173" s="209" t="s">
        <v>158</v>
      </c>
      <c r="L173" s="46"/>
      <c r="M173" s="214" t="s">
        <v>19</v>
      </c>
      <c r="N173" s="215" t="s">
        <v>43</v>
      </c>
      <c r="O173" s="86"/>
      <c r="P173" s="216">
        <f>O173*H173</f>
        <v>0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8" t="s">
        <v>159</v>
      </c>
      <c r="AT173" s="218" t="s">
        <v>154</v>
      </c>
      <c r="AU173" s="218" t="s">
        <v>83</v>
      </c>
      <c r="AY173" s="19" t="s">
        <v>152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9" t="s">
        <v>80</v>
      </c>
      <c r="BK173" s="219">
        <f>ROUND(I173*H173,2)</f>
        <v>0</v>
      </c>
      <c r="BL173" s="19" t="s">
        <v>159</v>
      </c>
      <c r="BM173" s="218" t="s">
        <v>304</v>
      </c>
    </row>
    <row r="174" spans="1:47" s="2" customFormat="1" ht="12">
      <c r="A174" s="40"/>
      <c r="B174" s="41"/>
      <c r="C174" s="42"/>
      <c r="D174" s="220" t="s">
        <v>161</v>
      </c>
      <c r="E174" s="42"/>
      <c r="F174" s="221" t="s">
        <v>305</v>
      </c>
      <c r="G174" s="42"/>
      <c r="H174" s="42"/>
      <c r="I174" s="222"/>
      <c r="J174" s="42"/>
      <c r="K174" s="42"/>
      <c r="L174" s="46"/>
      <c r="M174" s="223"/>
      <c r="N174" s="224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161</v>
      </c>
      <c r="AU174" s="19" t="s">
        <v>83</v>
      </c>
    </row>
    <row r="175" spans="1:51" s="15" customFormat="1" ht="12">
      <c r="A175" s="15"/>
      <c r="B175" s="249"/>
      <c r="C175" s="250"/>
      <c r="D175" s="227" t="s">
        <v>163</v>
      </c>
      <c r="E175" s="251" t="s">
        <v>19</v>
      </c>
      <c r="F175" s="252" t="s">
        <v>306</v>
      </c>
      <c r="G175" s="250"/>
      <c r="H175" s="251" t="s">
        <v>19</v>
      </c>
      <c r="I175" s="253"/>
      <c r="J175" s="250"/>
      <c r="K175" s="250"/>
      <c r="L175" s="254"/>
      <c r="M175" s="255"/>
      <c r="N175" s="256"/>
      <c r="O175" s="256"/>
      <c r="P175" s="256"/>
      <c r="Q175" s="256"/>
      <c r="R175" s="256"/>
      <c r="S175" s="256"/>
      <c r="T175" s="257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8" t="s">
        <v>163</v>
      </c>
      <c r="AU175" s="258" t="s">
        <v>83</v>
      </c>
      <c r="AV175" s="15" t="s">
        <v>80</v>
      </c>
      <c r="AW175" s="15" t="s">
        <v>33</v>
      </c>
      <c r="AX175" s="15" t="s">
        <v>72</v>
      </c>
      <c r="AY175" s="258" t="s">
        <v>152</v>
      </c>
    </row>
    <row r="176" spans="1:51" s="13" customFormat="1" ht="12">
      <c r="A176" s="13"/>
      <c r="B176" s="225"/>
      <c r="C176" s="226"/>
      <c r="D176" s="227" t="s">
        <v>163</v>
      </c>
      <c r="E176" s="228" t="s">
        <v>19</v>
      </c>
      <c r="F176" s="229" t="s">
        <v>307</v>
      </c>
      <c r="G176" s="226"/>
      <c r="H176" s="230">
        <v>41.588</v>
      </c>
      <c r="I176" s="231"/>
      <c r="J176" s="226"/>
      <c r="K176" s="226"/>
      <c r="L176" s="232"/>
      <c r="M176" s="233"/>
      <c r="N176" s="234"/>
      <c r="O176" s="234"/>
      <c r="P176" s="234"/>
      <c r="Q176" s="234"/>
      <c r="R176" s="234"/>
      <c r="S176" s="234"/>
      <c r="T176" s="23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6" t="s">
        <v>163</v>
      </c>
      <c r="AU176" s="236" t="s">
        <v>83</v>
      </c>
      <c r="AV176" s="13" t="s">
        <v>83</v>
      </c>
      <c r="AW176" s="13" t="s">
        <v>33</v>
      </c>
      <c r="AX176" s="13" t="s">
        <v>72</v>
      </c>
      <c r="AY176" s="236" t="s">
        <v>152</v>
      </c>
    </row>
    <row r="177" spans="1:51" s="14" customFormat="1" ht="12">
      <c r="A177" s="14"/>
      <c r="B177" s="237"/>
      <c r="C177" s="238"/>
      <c r="D177" s="227" t="s">
        <v>163</v>
      </c>
      <c r="E177" s="239" t="s">
        <v>19</v>
      </c>
      <c r="F177" s="240" t="s">
        <v>170</v>
      </c>
      <c r="G177" s="238"/>
      <c r="H177" s="241">
        <v>41.588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7" t="s">
        <v>163</v>
      </c>
      <c r="AU177" s="247" t="s">
        <v>83</v>
      </c>
      <c r="AV177" s="14" t="s">
        <v>159</v>
      </c>
      <c r="AW177" s="14" t="s">
        <v>33</v>
      </c>
      <c r="AX177" s="14" t="s">
        <v>80</v>
      </c>
      <c r="AY177" s="247" t="s">
        <v>152</v>
      </c>
    </row>
    <row r="178" spans="1:65" s="2" customFormat="1" ht="24.15" customHeight="1">
      <c r="A178" s="40"/>
      <c r="B178" s="41"/>
      <c r="C178" s="207" t="s">
        <v>301</v>
      </c>
      <c r="D178" s="207" t="s">
        <v>154</v>
      </c>
      <c r="E178" s="208" t="s">
        <v>309</v>
      </c>
      <c r="F178" s="209" t="s">
        <v>310</v>
      </c>
      <c r="G178" s="210" t="s">
        <v>311</v>
      </c>
      <c r="H178" s="211">
        <v>311.764</v>
      </c>
      <c r="I178" s="212"/>
      <c r="J178" s="213">
        <f>ROUND(I178*H178,2)</f>
        <v>0</v>
      </c>
      <c r="K178" s="209" t="s">
        <v>19</v>
      </c>
      <c r="L178" s="46"/>
      <c r="M178" s="214" t="s">
        <v>19</v>
      </c>
      <c r="N178" s="215" t="s">
        <v>43</v>
      </c>
      <c r="O178" s="86"/>
      <c r="P178" s="216">
        <f>O178*H178</f>
        <v>0</v>
      </c>
      <c r="Q178" s="216">
        <v>0</v>
      </c>
      <c r="R178" s="216">
        <f>Q178*H178</f>
        <v>0</v>
      </c>
      <c r="S178" s="216">
        <v>0</v>
      </c>
      <c r="T178" s="217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8" t="s">
        <v>159</v>
      </c>
      <c r="AT178" s="218" t="s">
        <v>154</v>
      </c>
      <c r="AU178" s="218" t="s">
        <v>83</v>
      </c>
      <c r="AY178" s="19" t="s">
        <v>152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9" t="s">
        <v>80</v>
      </c>
      <c r="BK178" s="219">
        <f>ROUND(I178*H178,2)</f>
        <v>0</v>
      </c>
      <c r="BL178" s="19" t="s">
        <v>159</v>
      </c>
      <c r="BM178" s="218" t="s">
        <v>312</v>
      </c>
    </row>
    <row r="179" spans="1:47" s="2" customFormat="1" ht="12">
      <c r="A179" s="40"/>
      <c r="B179" s="41"/>
      <c r="C179" s="42"/>
      <c r="D179" s="227" t="s">
        <v>177</v>
      </c>
      <c r="E179" s="42"/>
      <c r="F179" s="248" t="s">
        <v>313</v>
      </c>
      <c r="G179" s="42"/>
      <c r="H179" s="42"/>
      <c r="I179" s="222"/>
      <c r="J179" s="42"/>
      <c r="K179" s="42"/>
      <c r="L179" s="46"/>
      <c r="M179" s="223"/>
      <c r="N179" s="224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177</v>
      </c>
      <c r="AU179" s="19" t="s">
        <v>83</v>
      </c>
    </row>
    <row r="180" spans="1:51" s="13" customFormat="1" ht="12">
      <c r="A180" s="13"/>
      <c r="B180" s="225"/>
      <c r="C180" s="226"/>
      <c r="D180" s="227" t="s">
        <v>163</v>
      </c>
      <c r="E180" s="228" t="s">
        <v>19</v>
      </c>
      <c r="F180" s="229" t="s">
        <v>49</v>
      </c>
      <c r="G180" s="226"/>
      <c r="H180" s="230">
        <v>155.882</v>
      </c>
      <c r="I180" s="231"/>
      <c r="J180" s="226"/>
      <c r="K180" s="226"/>
      <c r="L180" s="232"/>
      <c r="M180" s="233"/>
      <c r="N180" s="234"/>
      <c r="O180" s="234"/>
      <c r="P180" s="234"/>
      <c r="Q180" s="234"/>
      <c r="R180" s="234"/>
      <c r="S180" s="234"/>
      <c r="T180" s="23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6" t="s">
        <v>163</v>
      </c>
      <c r="AU180" s="236" t="s">
        <v>83</v>
      </c>
      <c r="AV180" s="13" t="s">
        <v>83</v>
      </c>
      <c r="AW180" s="13" t="s">
        <v>33</v>
      </c>
      <c r="AX180" s="13" t="s">
        <v>72</v>
      </c>
      <c r="AY180" s="236" t="s">
        <v>152</v>
      </c>
    </row>
    <row r="181" spans="1:51" s="14" customFormat="1" ht="12">
      <c r="A181" s="14"/>
      <c r="B181" s="237"/>
      <c r="C181" s="238"/>
      <c r="D181" s="227" t="s">
        <v>163</v>
      </c>
      <c r="E181" s="239" t="s">
        <v>19</v>
      </c>
      <c r="F181" s="240" t="s">
        <v>170</v>
      </c>
      <c r="G181" s="238"/>
      <c r="H181" s="241">
        <v>155.882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7" t="s">
        <v>163</v>
      </c>
      <c r="AU181" s="247" t="s">
        <v>83</v>
      </c>
      <c r="AV181" s="14" t="s">
        <v>159</v>
      </c>
      <c r="AW181" s="14" t="s">
        <v>33</v>
      </c>
      <c r="AX181" s="14" t="s">
        <v>80</v>
      </c>
      <c r="AY181" s="247" t="s">
        <v>152</v>
      </c>
    </row>
    <row r="182" spans="1:51" s="13" customFormat="1" ht="12">
      <c r="A182" s="13"/>
      <c r="B182" s="225"/>
      <c r="C182" s="226"/>
      <c r="D182" s="227" t="s">
        <v>163</v>
      </c>
      <c r="E182" s="226"/>
      <c r="F182" s="229" t="s">
        <v>615</v>
      </c>
      <c r="G182" s="226"/>
      <c r="H182" s="230">
        <v>311.764</v>
      </c>
      <c r="I182" s="231"/>
      <c r="J182" s="226"/>
      <c r="K182" s="226"/>
      <c r="L182" s="232"/>
      <c r="M182" s="233"/>
      <c r="N182" s="234"/>
      <c r="O182" s="234"/>
      <c r="P182" s="234"/>
      <c r="Q182" s="234"/>
      <c r="R182" s="234"/>
      <c r="S182" s="234"/>
      <c r="T182" s="23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6" t="s">
        <v>163</v>
      </c>
      <c r="AU182" s="236" t="s">
        <v>83</v>
      </c>
      <c r="AV182" s="13" t="s">
        <v>83</v>
      </c>
      <c r="AW182" s="13" t="s">
        <v>4</v>
      </c>
      <c r="AX182" s="13" t="s">
        <v>80</v>
      </c>
      <c r="AY182" s="236" t="s">
        <v>152</v>
      </c>
    </row>
    <row r="183" spans="1:65" s="2" customFormat="1" ht="24.15" customHeight="1">
      <c r="A183" s="40"/>
      <c r="B183" s="41"/>
      <c r="C183" s="207" t="s">
        <v>308</v>
      </c>
      <c r="D183" s="207" t="s">
        <v>154</v>
      </c>
      <c r="E183" s="208" t="s">
        <v>316</v>
      </c>
      <c r="F183" s="209" t="s">
        <v>317</v>
      </c>
      <c r="G183" s="210" t="s">
        <v>111</v>
      </c>
      <c r="H183" s="211">
        <v>109.355</v>
      </c>
      <c r="I183" s="212"/>
      <c r="J183" s="213">
        <f>ROUND(I183*H183,2)</f>
        <v>0</v>
      </c>
      <c r="K183" s="209" t="s">
        <v>158</v>
      </c>
      <c r="L183" s="46"/>
      <c r="M183" s="214" t="s">
        <v>19</v>
      </c>
      <c r="N183" s="215" t="s">
        <v>43</v>
      </c>
      <c r="O183" s="86"/>
      <c r="P183" s="216">
        <f>O183*H183</f>
        <v>0</v>
      </c>
      <c r="Q183" s="216">
        <v>0</v>
      </c>
      <c r="R183" s="216">
        <f>Q183*H183</f>
        <v>0</v>
      </c>
      <c r="S183" s="216">
        <v>0</v>
      </c>
      <c r="T183" s="217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8" t="s">
        <v>159</v>
      </c>
      <c r="AT183" s="218" t="s">
        <v>154</v>
      </c>
      <c r="AU183" s="218" t="s">
        <v>83</v>
      </c>
      <c r="AY183" s="19" t="s">
        <v>152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9" t="s">
        <v>80</v>
      </c>
      <c r="BK183" s="219">
        <f>ROUND(I183*H183,2)</f>
        <v>0</v>
      </c>
      <c r="BL183" s="19" t="s">
        <v>159</v>
      </c>
      <c r="BM183" s="218" t="s">
        <v>318</v>
      </c>
    </row>
    <row r="184" spans="1:47" s="2" customFormat="1" ht="12">
      <c r="A184" s="40"/>
      <c r="B184" s="41"/>
      <c r="C184" s="42"/>
      <c r="D184" s="220" t="s">
        <v>161</v>
      </c>
      <c r="E184" s="42"/>
      <c r="F184" s="221" t="s">
        <v>319</v>
      </c>
      <c r="G184" s="42"/>
      <c r="H184" s="42"/>
      <c r="I184" s="222"/>
      <c r="J184" s="42"/>
      <c r="K184" s="42"/>
      <c r="L184" s="46"/>
      <c r="M184" s="223"/>
      <c r="N184" s="224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161</v>
      </c>
      <c r="AU184" s="19" t="s">
        <v>83</v>
      </c>
    </row>
    <row r="185" spans="1:51" s="15" customFormat="1" ht="12">
      <c r="A185" s="15"/>
      <c r="B185" s="249"/>
      <c r="C185" s="250"/>
      <c r="D185" s="227" t="s">
        <v>163</v>
      </c>
      <c r="E185" s="251" t="s">
        <v>19</v>
      </c>
      <c r="F185" s="252" t="s">
        <v>123</v>
      </c>
      <c r="G185" s="250"/>
      <c r="H185" s="251" t="s">
        <v>19</v>
      </c>
      <c r="I185" s="253"/>
      <c r="J185" s="250"/>
      <c r="K185" s="250"/>
      <c r="L185" s="254"/>
      <c r="M185" s="255"/>
      <c r="N185" s="256"/>
      <c r="O185" s="256"/>
      <c r="P185" s="256"/>
      <c r="Q185" s="256"/>
      <c r="R185" s="256"/>
      <c r="S185" s="256"/>
      <c r="T185" s="257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58" t="s">
        <v>163</v>
      </c>
      <c r="AU185" s="258" t="s">
        <v>83</v>
      </c>
      <c r="AV185" s="15" t="s">
        <v>80</v>
      </c>
      <c r="AW185" s="15" t="s">
        <v>33</v>
      </c>
      <c r="AX185" s="15" t="s">
        <v>72</v>
      </c>
      <c r="AY185" s="258" t="s">
        <v>152</v>
      </c>
    </row>
    <row r="186" spans="1:51" s="13" customFormat="1" ht="12">
      <c r="A186" s="13"/>
      <c r="B186" s="225"/>
      <c r="C186" s="226"/>
      <c r="D186" s="227" t="s">
        <v>163</v>
      </c>
      <c r="E186" s="228" t="s">
        <v>122</v>
      </c>
      <c r="F186" s="229" t="s">
        <v>320</v>
      </c>
      <c r="G186" s="226"/>
      <c r="H186" s="230">
        <v>109.355</v>
      </c>
      <c r="I186" s="231"/>
      <c r="J186" s="226"/>
      <c r="K186" s="226"/>
      <c r="L186" s="232"/>
      <c r="M186" s="233"/>
      <c r="N186" s="234"/>
      <c r="O186" s="234"/>
      <c r="P186" s="234"/>
      <c r="Q186" s="234"/>
      <c r="R186" s="234"/>
      <c r="S186" s="234"/>
      <c r="T186" s="23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6" t="s">
        <v>163</v>
      </c>
      <c r="AU186" s="236" t="s">
        <v>83</v>
      </c>
      <c r="AV186" s="13" t="s">
        <v>83</v>
      </c>
      <c r="AW186" s="13" t="s">
        <v>33</v>
      </c>
      <c r="AX186" s="13" t="s">
        <v>72</v>
      </c>
      <c r="AY186" s="236" t="s">
        <v>152</v>
      </c>
    </row>
    <row r="187" spans="1:51" s="14" customFormat="1" ht="12">
      <c r="A187" s="14"/>
      <c r="B187" s="237"/>
      <c r="C187" s="238"/>
      <c r="D187" s="227" t="s">
        <v>163</v>
      </c>
      <c r="E187" s="239" t="s">
        <v>19</v>
      </c>
      <c r="F187" s="240" t="s">
        <v>170</v>
      </c>
      <c r="G187" s="238"/>
      <c r="H187" s="241">
        <v>109.355</v>
      </c>
      <c r="I187" s="242"/>
      <c r="J187" s="238"/>
      <c r="K187" s="238"/>
      <c r="L187" s="243"/>
      <c r="M187" s="244"/>
      <c r="N187" s="245"/>
      <c r="O187" s="245"/>
      <c r="P187" s="245"/>
      <c r="Q187" s="245"/>
      <c r="R187" s="245"/>
      <c r="S187" s="245"/>
      <c r="T187" s="24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7" t="s">
        <v>163</v>
      </c>
      <c r="AU187" s="247" t="s">
        <v>83</v>
      </c>
      <c r="AV187" s="14" t="s">
        <v>159</v>
      </c>
      <c r="AW187" s="14" t="s">
        <v>33</v>
      </c>
      <c r="AX187" s="14" t="s">
        <v>80</v>
      </c>
      <c r="AY187" s="247" t="s">
        <v>152</v>
      </c>
    </row>
    <row r="188" spans="1:65" s="2" customFormat="1" ht="16.5" customHeight="1">
      <c r="A188" s="40"/>
      <c r="B188" s="41"/>
      <c r="C188" s="270" t="s">
        <v>315</v>
      </c>
      <c r="D188" s="270" t="s">
        <v>322</v>
      </c>
      <c r="E188" s="271" t="s">
        <v>323</v>
      </c>
      <c r="F188" s="272" t="s">
        <v>324</v>
      </c>
      <c r="G188" s="273" t="s">
        <v>311</v>
      </c>
      <c r="H188" s="274">
        <v>196.839</v>
      </c>
      <c r="I188" s="275"/>
      <c r="J188" s="276">
        <f>ROUND(I188*H188,2)</f>
        <v>0</v>
      </c>
      <c r="K188" s="272" t="s">
        <v>19</v>
      </c>
      <c r="L188" s="277"/>
      <c r="M188" s="278" t="s">
        <v>19</v>
      </c>
      <c r="N188" s="279" t="s">
        <v>43</v>
      </c>
      <c r="O188" s="86"/>
      <c r="P188" s="216">
        <f>O188*H188</f>
        <v>0</v>
      </c>
      <c r="Q188" s="216">
        <v>0</v>
      </c>
      <c r="R188" s="216">
        <f>Q188*H188</f>
        <v>0</v>
      </c>
      <c r="S188" s="216">
        <v>0</v>
      </c>
      <c r="T188" s="217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8" t="s">
        <v>203</v>
      </c>
      <c r="AT188" s="218" t="s">
        <v>322</v>
      </c>
      <c r="AU188" s="218" t="s">
        <v>83</v>
      </c>
      <c r="AY188" s="19" t="s">
        <v>152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9" t="s">
        <v>80</v>
      </c>
      <c r="BK188" s="219">
        <f>ROUND(I188*H188,2)</f>
        <v>0</v>
      </c>
      <c r="BL188" s="19" t="s">
        <v>159</v>
      </c>
      <c r="BM188" s="218" t="s">
        <v>325</v>
      </c>
    </row>
    <row r="189" spans="1:51" s="13" customFormat="1" ht="12">
      <c r="A189" s="13"/>
      <c r="B189" s="225"/>
      <c r="C189" s="226"/>
      <c r="D189" s="227" t="s">
        <v>163</v>
      </c>
      <c r="E189" s="228" t="s">
        <v>19</v>
      </c>
      <c r="F189" s="229" t="s">
        <v>326</v>
      </c>
      <c r="G189" s="226"/>
      <c r="H189" s="230">
        <v>109.355</v>
      </c>
      <c r="I189" s="231"/>
      <c r="J189" s="226"/>
      <c r="K189" s="226"/>
      <c r="L189" s="232"/>
      <c r="M189" s="233"/>
      <c r="N189" s="234"/>
      <c r="O189" s="234"/>
      <c r="P189" s="234"/>
      <c r="Q189" s="234"/>
      <c r="R189" s="234"/>
      <c r="S189" s="234"/>
      <c r="T189" s="23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6" t="s">
        <v>163</v>
      </c>
      <c r="AU189" s="236" t="s">
        <v>83</v>
      </c>
      <c r="AV189" s="13" t="s">
        <v>83</v>
      </c>
      <c r="AW189" s="13" t="s">
        <v>33</v>
      </c>
      <c r="AX189" s="13" t="s">
        <v>72</v>
      </c>
      <c r="AY189" s="236" t="s">
        <v>152</v>
      </c>
    </row>
    <row r="190" spans="1:51" s="14" customFormat="1" ht="12">
      <c r="A190" s="14"/>
      <c r="B190" s="237"/>
      <c r="C190" s="238"/>
      <c r="D190" s="227" t="s">
        <v>163</v>
      </c>
      <c r="E190" s="239" t="s">
        <v>19</v>
      </c>
      <c r="F190" s="240" t="s">
        <v>170</v>
      </c>
      <c r="G190" s="238"/>
      <c r="H190" s="241">
        <v>109.355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7" t="s">
        <v>163</v>
      </c>
      <c r="AU190" s="247" t="s">
        <v>83</v>
      </c>
      <c r="AV190" s="14" t="s">
        <v>159</v>
      </c>
      <c r="AW190" s="14" t="s">
        <v>33</v>
      </c>
      <c r="AX190" s="14" t="s">
        <v>80</v>
      </c>
      <c r="AY190" s="247" t="s">
        <v>152</v>
      </c>
    </row>
    <row r="191" spans="1:51" s="13" customFormat="1" ht="12">
      <c r="A191" s="13"/>
      <c r="B191" s="225"/>
      <c r="C191" s="226"/>
      <c r="D191" s="227" t="s">
        <v>163</v>
      </c>
      <c r="E191" s="226"/>
      <c r="F191" s="229" t="s">
        <v>616</v>
      </c>
      <c r="G191" s="226"/>
      <c r="H191" s="230">
        <v>196.839</v>
      </c>
      <c r="I191" s="231"/>
      <c r="J191" s="226"/>
      <c r="K191" s="226"/>
      <c r="L191" s="232"/>
      <c r="M191" s="233"/>
      <c r="N191" s="234"/>
      <c r="O191" s="234"/>
      <c r="P191" s="234"/>
      <c r="Q191" s="234"/>
      <c r="R191" s="234"/>
      <c r="S191" s="234"/>
      <c r="T191" s="23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6" t="s">
        <v>163</v>
      </c>
      <c r="AU191" s="236" t="s">
        <v>83</v>
      </c>
      <c r="AV191" s="13" t="s">
        <v>83</v>
      </c>
      <c r="AW191" s="13" t="s">
        <v>4</v>
      </c>
      <c r="AX191" s="13" t="s">
        <v>80</v>
      </c>
      <c r="AY191" s="236" t="s">
        <v>152</v>
      </c>
    </row>
    <row r="192" spans="1:65" s="2" customFormat="1" ht="37.8" customHeight="1">
      <c r="A192" s="40"/>
      <c r="B192" s="41"/>
      <c r="C192" s="207" t="s">
        <v>321</v>
      </c>
      <c r="D192" s="207" t="s">
        <v>154</v>
      </c>
      <c r="E192" s="208" t="s">
        <v>329</v>
      </c>
      <c r="F192" s="209" t="s">
        <v>330</v>
      </c>
      <c r="G192" s="210" t="s">
        <v>111</v>
      </c>
      <c r="H192" s="211">
        <v>29.013</v>
      </c>
      <c r="I192" s="212"/>
      <c r="J192" s="213">
        <f>ROUND(I192*H192,2)</f>
        <v>0</v>
      </c>
      <c r="K192" s="209" t="s">
        <v>158</v>
      </c>
      <c r="L192" s="46"/>
      <c r="M192" s="214" t="s">
        <v>19</v>
      </c>
      <c r="N192" s="215" t="s">
        <v>43</v>
      </c>
      <c r="O192" s="86"/>
      <c r="P192" s="216">
        <f>O192*H192</f>
        <v>0</v>
      </c>
      <c r="Q192" s="216">
        <v>0</v>
      </c>
      <c r="R192" s="216">
        <f>Q192*H192</f>
        <v>0</v>
      </c>
      <c r="S192" s="216">
        <v>0</v>
      </c>
      <c r="T192" s="217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8" t="s">
        <v>159</v>
      </c>
      <c r="AT192" s="218" t="s">
        <v>154</v>
      </c>
      <c r="AU192" s="218" t="s">
        <v>83</v>
      </c>
      <c r="AY192" s="19" t="s">
        <v>152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9" t="s">
        <v>80</v>
      </c>
      <c r="BK192" s="219">
        <f>ROUND(I192*H192,2)</f>
        <v>0</v>
      </c>
      <c r="BL192" s="19" t="s">
        <v>159</v>
      </c>
      <c r="BM192" s="218" t="s">
        <v>331</v>
      </c>
    </row>
    <row r="193" spans="1:47" s="2" customFormat="1" ht="12">
      <c r="A193" s="40"/>
      <c r="B193" s="41"/>
      <c r="C193" s="42"/>
      <c r="D193" s="220" t="s">
        <v>161</v>
      </c>
      <c r="E193" s="42"/>
      <c r="F193" s="221" t="s">
        <v>332</v>
      </c>
      <c r="G193" s="42"/>
      <c r="H193" s="42"/>
      <c r="I193" s="222"/>
      <c r="J193" s="42"/>
      <c r="K193" s="42"/>
      <c r="L193" s="46"/>
      <c r="M193" s="223"/>
      <c r="N193" s="224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161</v>
      </c>
      <c r="AU193" s="19" t="s">
        <v>83</v>
      </c>
    </row>
    <row r="194" spans="1:51" s="13" customFormat="1" ht="12">
      <c r="A194" s="13"/>
      <c r="B194" s="225"/>
      <c r="C194" s="226"/>
      <c r="D194" s="227" t="s">
        <v>163</v>
      </c>
      <c r="E194" s="228" t="s">
        <v>19</v>
      </c>
      <c r="F194" s="229" t="s">
        <v>617</v>
      </c>
      <c r="G194" s="226"/>
      <c r="H194" s="230">
        <v>33.952</v>
      </c>
      <c r="I194" s="231"/>
      <c r="J194" s="226"/>
      <c r="K194" s="226"/>
      <c r="L194" s="232"/>
      <c r="M194" s="233"/>
      <c r="N194" s="234"/>
      <c r="O194" s="234"/>
      <c r="P194" s="234"/>
      <c r="Q194" s="234"/>
      <c r="R194" s="234"/>
      <c r="S194" s="234"/>
      <c r="T194" s="23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6" t="s">
        <v>163</v>
      </c>
      <c r="AU194" s="236" t="s">
        <v>83</v>
      </c>
      <c r="AV194" s="13" t="s">
        <v>83</v>
      </c>
      <c r="AW194" s="13" t="s">
        <v>33</v>
      </c>
      <c r="AX194" s="13" t="s">
        <v>72</v>
      </c>
      <c r="AY194" s="236" t="s">
        <v>152</v>
      </c>
    </row>
    <row r="195" spans="1:51" s="16" customFormat="1" ht="12">
      <c r="A195" s="16"/>
      <c r="B195" s="259"/>
      <c r="C195" s="260"/>
      <c r="D195" s="227" t="s">
        <v>163</v>
      </c>
      <c r="E195" s="261" t="s">
        <v>117</v>
      </c>
      <c r="F195" s="262" t="s">
        <v>248</v>
      </c>
      <c r="G195" s="260"/>
      <c r="H195" s="263">
        <v>33.952</v>
      </c>
      <c r="I195" s="264"/>
      <c r="J195" s="260"/>
      <c r="K195" s="260"/>
      <c r="L195" s="265"/>
      <c r="M195" s="266"/>
      <c r="N195" s="267"/>
      <c r="O195" s="267"/>
      <c r="P195" s="267"/>
      <c r="Q195" s="267"/>
      <c r="R195" s="267"/>
      <c r="S195" s="267"/>
      <c r="T195" s="268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T195" s="269" t="s">
        <v>163</v>
      </c>
      <c r="AU195" s="269" t="s">
        <v>83</v>
      </c>
      <c r="AV195" s="16" t="s">
        <v>171</v>
      </c>
      <c r="AW195" s="16" t="s">
        <v>33</v>
      </c>
      <c r="AX195" s="16" t="s">
        <v>72</v>
      </c>
      <c r="AY195" s="269" t="s">
        <v>152</v>
      </c>
    </row>
    <row r="196" spans="1:51" s="13" customFormat="1" ht="12">
      <c r="A196" s="13"/>
      <c r="B196" s="225"/>
      <c r="C196" s="226"/>
      <c r="D196" s="227" t="s">
        <v>163</v>
      </c>
      <c r="E196" s="228" t="s">
        <v>19</v>
      </c>
      <c r="F196" s="229" t="s">
        <v>618</v>
      </c>
      <c r="G196" s="226"/>
      <c r="H196" s="230">
        <v>-4.939</v>
      </c>
      <c r="I196" s="231"/>
      <c r="J196" s="226"/>
      <c r="K196" s="226"/>
      <c r="L196" s="232"/>
      <c r="M196" s="233"/>
      <c r="N196" s="234"/>
      <c r="O196" s="234"/>
      <c r="P196" s="234"/>
      <c r="Q196" s="234"/>
      <c r="R196" s="234"/>
      <c r="S196" s="234"/>
      <c r="T196" s="23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6" t="s">
        <v>163</v>
      </c>
      <c r="AU196" s="236" t="s">
        <v>83</v>
      </c>
      <c r="AV196" s="13" t="s">
        <v>83</v>
      </c>
      <c r="AW196" s="13" t="s">
        <v>33</v>
      </c>
      <c r="AX196" s="13" t="s">
        <v>72</v>
      </c>
      <c r="AY196" s="236" t="s">
        <v>152</v>
      </c>
    </row>
    <row r="197" spans="1:51" s="14" customFormat="1" ht="12">
      <c r="A197" s="14"/>
      <c r="B197" s="237"/>
      <c r="C197" s="238"/>
      <c r="D197" s="227" t="s">
        <v>163</v>
      </c>
      <c r="E197" s="239" t="s">
        <v>113</v>
      </c>
      <c r="F197" s="240" t="s">
        <v>170</v>
      </c>
      <c r="G197" s="238"/>
      <c r="H197" s="241">
        <v>29.013</v>
      </c>
      <c r="I197" s="242"/>
      <c r="J197" s="238"/>
      <c r="K197" s="238"/>
      <c r="L197" s="243"/>
      <c r="M197" s="244"/>
      <c r="N197" s="245"/>
      <c r="O197" s="245"/>
      <c r="P197" s="245"/>
      <c r="Q197" s="245"/>
      <c r="R197" s="245"/>
      <c r="S197" s="245"/>
      <c r="T197" s="246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7" t="s">
        <v>163</v>
      </c>
      <c r="AU197" s="247" t="s">
        <v>83</v>
      </c>
      <c r="AV197" s="14" t="s">
        <v>159</v>
      </c>
      <c r="AW197" s="14" t="s">
        <v>33</v>
      </c>
      <c r="AX197" s="14" t="s">
        <v>80</v>
      </c>
      <c r="AY197" s="247" t="s">
        <v>152</v>
      </c>
    </row>
    <row r="198" spans="1:65" s="2" customFormat="1" ht="16.5" customHeight="1">
      <c r="A198" s="40"/>
      <c r="B198" s="41"/>
      <c r="C198" s="270" t="s">
        <v>328</v>
      </c>
      <c r="D198" s="270" t="s">
        <v>322</v>
      </c>
      <c r="E198" s="271" t="s">
        <v>336</v>
      </c>
      <c r="F198" s="272" t="s">
        <v>337</v>
      </c>
      <c r="G198" s="273" t="s">
        <v>311</v>
      </c>
      <c r="H198" s="274">
        <v>52.223</v>
      </c>
      <c r="I198" s="275"/>
      <c r="J198" s="276">
        <f>ROUND(I198*H198,2)</f>
        <v>0</v>
      </c>
      <c r="K198" s="272" t="s">
        <v>158</v>
      </c>
      <c r="L198" s="277"/>
      <c r="M198" s="278" t="s">
        <v>19</v>
      </c>
      <c r="N198" s="279" t="s">
        <v>43</v>
      </c>
      <c r="O198" s="86"/>
      <c r="P198" s="216">
        <f>O198*H198</f>
        <v>0</v>
      </c>
      <c r="Q198" s="216">
        <v>0</v>
      </c>
      <c r="R198" s="216">
        <f>Q198*H198</f>
        <v>0</v>
      </c>
      <c r="S198" s="216">
        <v>0</v>
      </c>
      <c r="T198" s="217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8" t="s">
        <v>203</v>
      </c>
      <c r="AT198" s="218" t="s">
        <v>322</v>
      </c>
      <c r="AU198" s="218" t="s">
        <v>83</v>
      </c>
      <c r="AY198" s="19" t="s">
        <v>152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9" t="s">
        <v>80</v>
      </c>
      <c r="BK198" s="219">
        <f>ROUND(I198*H198,2)</f>
        <v>0</v>
      </c>
      <c r="BL198" s="19" t="s">
        <v>159</v>
      </c>
      <c r="BM198" s="218" t="s">
        <v>338</v>
      </c>
    </row>
    <row r="199" spans="1:47" s="2" customFormat="1" ht="12">
      <c r="A199" s="40"/>
      <c r="B199" s="41"/>
      <c r="C199" s="42"/>
      <c r="D199" s="220" t="s">
        <v>161</v>
      </c>
      <c r="E199" s="42"/>
      <c r="F199" s="221" t="s">
        <v>339</v>
      </c>
      <c r="G199" s="42"/>
      <c r="H199" s="42"/>
      <c r="I199" s="222"/>
      <c r="J199" s="42"/>
      <c r="K199" s="42"/>
      <c r="L199" s="46"/>
      <c r="M199" s="223"/>
      <c r="N199" s="224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161</v>
      </c>
      <c r="AU199" s="19" t="s">
        <v>83</v>
      </c>
    </row>
    <row r="200" spans="1:51" s="13" customFormat="1" ht="12">
      <c r="A200" s="13"/>
      <c r="B200" s="225"/>
      <c r="C200" s="226"/>
      <c r="D200" s="227" t="s">
        <v>163</v>
      </c>
      <c r="E200" s="228" t="s">
        <v>19</v>
      </c>
      <c r="F200" s="229" t="s">
        <v>340</v>
      </c>
      <c r="G200" s="226"/>
      <c r="H200" s="230">
        <v>52.223</v>
      </c>
      <c r="I200" s="231"/>
      <c r="J200" s="226"/>
      <c r="K200" s="226"/>
      <c r="L200" s="232"/>
      <c r="M200" s="233"/>
      <c r="N200" s="234"/>
      <c r="O200" s="234"/>
      <c r="P200" s="234"/>
      <c r="Q200" s="234"/>
      <c r="R200" s="234"/>
      <c r="S200" s="234"/>
      <c r="T200" s="23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6" t="s">
        <v>163</v>
      </c>
      <c r="AU200" s="236" t="s">
        <v>83</v>
      </c>
      <c r="AV200" s="13" t="s">
        <v>83</v>
      </c>
      <c r="AW200" s="13" t="s">
        <v>33</v>
      </c>
      <c r="AX200" s="13" t="s">
        <v>80</v>
      </c>
      <c r="AY200" s="236" t="s">
        <v>152</v>
      </c>
    </row>
    <row r="201" spans="1:63" s="12" customFormat="1" ht="22.8" customHeight="1">
      <c r="A201" s="12"/>
      <c r="B201" s="191"/>
      <c r="C201" s="192"/>
      <c r="D201" s="193" t="s">
        <v>71</v>
      </c>
      <c r="E201" s="205" t="s">
        <v>171</v>
      </c>
      <c r="F201" s="205" t="s">
        <v>341</v>
      </c>
      <c r="G201" s="192"/>
      <c r="H201" s="192"/>
      <c r="I201" s="195"/>
      <c r="J201" s="206">
        <f>BK201</f>
        <v>0</v>
      </c>
      <c r="K201" s="192"/>
      <c r="L201" s="197"/>
      <c r="M201" s="198"/>
      <c r="N201" s="199"/>
      <c r="O201" s="199"/>
      <c r="P201" s="200">
        <f>SUM(P202:P203)</f>
        <v>0</v>
      </c>
      <c r="Q201" s="199"/>
      <c r="R201" s="200">
        <f>SUM(R202:R203)</f>
        <v>0</v>
      </c>
      <c r="S201" s="199"/>
      <c r="T201" s="201">
        <f>SUM(T202:T203)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2" t="s">
        <v>80</v>
      </c>
      <c r="AT201" s="203" t="s">
        <v>71</v>
      </c>
      <c r="AU201" s="203" t="s">
        <v>80</v>
      </c>
      <c r="AY201" s="202" t="s">
        <v>152</v>
      </c>
      <c r="BK201" s="204">
        <f>SUM(BK202:BK203)</f>
        <v>0</v>
      </c>
    </row>
    <row r="202" spans="1:65" s="2" customFormat="1" ht="16.5" customHeight="1">
      <c r="A202" s="40"/>
      <c r="B202" s="41"/>
      <c r="C202" s="207" t="s">
        <v>335</v>
      </c>
      <c r="D202" s="207" t="s">
        <v>154</v>
      </c>
      <c r="E202" s="208" t="s">
        <v>343</v>
      </c>
      <c r="F202" s="209" t="s">
        <v>344</v>
      </c>
      <c r="G202" s="210" t="s">
        <v>157</v>
      </c>
      <c r="H202" s="211">
        <v>49.9</v>
      </c>
      <c r="I202" s="212"/>
      <c r="J202" s="213">
        <f>ROUND(I202*H202,2)</f>
        <v>0</v>
      </c>
      <c r="K202" s="209" t="s">
        <v>158</v>
      </c>
      <c r="L202" s="46"/>
      <c r="M202" s="214" t="s">
        <v>19</v>
      </c>
      <c r="N202" s="215" t="s">
        <v>43</v>
      </c>
      <c r="O202" s="86"/>
      <c r="P202" s="216">
        <f>O202*H202</f>
        <v>0</v>
      </c>
      <c r="Q202" s="216">
        <v>0</v>
      </c>
      <c r="R202" s="216">
        <f>Q202*H202</f>
        <v>0</v>
      </c>
      <c r="S202" s="216">
        <v>0</v>
      </c>
      <c r="T202" s="217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8" t="s">
        <v>159</v>
      </c>
      <c r="AT202" s="218" t="s">
        <v>154</v>
      </c>
      <c r="AU202" s="218" t="s">
        <v>83</v>
      </c>
      <c r="AY202" s="19" t="s">
        <v>152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9" t="s">
        <v>80</v>
      </c>
      <c r="BK202" s="219">
        <f>ROUND(I202*H202,2)</f>
        <v>0</v>
      </c>
      <c r="BL202" s="19" t="s">
        <v>159</v>
      </c>
      <c r="BM202" s="218" t="s">
        <v>345</v>
      </c>
    </row>
    <row r="203" spans="1:47" s="2" customFormat="1" ht="12">
      <c r="A203" s="40"/>
      <c r="B203" s="41"/>
      <c r="C203" s="42"/>
      <c r="D203" s="220" t="s">
        <v>161</v>
      </c>
      <c r="E203" s="42"/>
      <c r="F203" s="221" t="s">
        <v>346</v>
      </c>
      <c r="G203" s="42"/>
      <c r="H203" s="42"/>
      <c r="I203" s="222"/>
      <c r="J203" s="42"/>
      <c r="K203" s="42"/>
      <c r="L203" s="46"/>
      <c r="M203" s="223"/>
      <c r="N203" s="224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161</v>
      </c>
      <c r="AU203" s="19" t="s">
        <v>83</v>
      </c>
    </row>
    <row r="204" spans="1:63" s="12" customFormat="1" ht="22.8" customHeight="1">
      <c r="A204" s="12"/>
      <c r="B204" s="191"/>
      <c r="C204" s="192"/>
      <c r="D204" s="193" t="s">
        <v>71</v>
      </c>
      <c r="E204" s="205" t="s">
        <v>159</v>
      </c>
      <c r="F204" s="205" t="s">
        <v>347</v>
      </c>
      <c r="G204" s="192"/>
      <c r="H204" s="192"/>
      <c r="I204" s="195"/>
      <c r="J204" s="206">
        <f>BK204</f>
        <v>0</v>
      </c>
      <c r="K204" s="192"/>
      <c r="L204" s="197"/>
      <c r="M204" s="198"/>
      <c r="N204" s="199"/>
      <c r="O204" s="199"/>
      <c r="P204" s="200">
        <f>SUM(P205:P222)</f>
        <v>0</v>
      </c>
      <c r="Q204" s="199"/>
      <c r="R204" s="200">
        <f>SUM(R205:R222)</f>
        <v>0.1458512</v>
      </c>
      <c r="S204" s="199"/>
      <c r="T204" s="201">
        <f>SUM(T205:T222)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2" t="s">
        <v>80</v>
      </c>
      <c r="AT204" s="203" t="s">
        <v>71</v>
      </c>
      <c r="AU204" s="203" t="s">
        <v>80</v>
      </c>
      <c r="AY204" s="202" t="s">
        <v>152</v>
      </c>
      <c r="BK204" s="204">
        <f>SUM(BK205:BK222)</f>
        <v>0</v>
      </c>
    </row>
    <row r="205" spans="1:65" s="2" customFormat="1" ht="16.5" customHeight="1">
      <c r="A205" s="40"/>
      <c r="B205" s="41"/>
      <c r="C205" s="207" t="s">
        <v>342</v>
      </c>
      <c r="D205" s="207" t="s">
        <v>154</v>
      </c>
      <c r="E205" s="208" t="s">
        <v>349</v>
      </c>
      <c r="F205" s="209" t="s">
        <v>350</v>
      </c>
      <c r="G205" s="210" t="s">
        <v>111</v>
      </c>
      <c r="H205" s="211">
        <v>12.575</v>
      </c>
      <c r="I205" s="212"/>
      <c r="J205" s="213">
        <f>ROUND(I205*H205,2)</f>
        <v>0</v>
      </c>
      <c r="K205" s="209" t="s">
        <v>19</v>
      </c>
      <c r="L205" s="46"/>
      <c r="M205" s="214" t="s">
        <v>19</v>
      </c>
      <c r="N205" s="215" t="s">
        <v>43</v>
      </c>
      <c r="O205" s="86"/>
      <c r="P205" s="216">
        <f>O205*H205</f>
        <v>0</v>
      </c>
      <c r="Q205" s="216">
        <v>0</v>
      </c>
      <c r="R205" s="216">
        <f>Q205*H205</f>
        <v>0</v>
      </c>
      <c r="S205" s="216">
        <v>0</v>
      </c>
      <c r="T205" s="217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8" t="s">
        <v>159</v>
      </c>
      <c r="AT205" s="218" t="s">
        <v>154</v>
      </c>
      <c r="AU205" s="218" t="s">
        <v>83</v>
      </c>
      <c r="AY205" s="19" t="s">
        <v>152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9" t="s">
        <v>80</v>
      </c>
      <c r="BK205" s="219">
        <f>ROUND(I205*H205,2)</f>
        <v>0</v>
      </c>
      <c r="BL205" s="19" t="s">
        <v>159</v>
      </c>
      <c r="BM205" s="218" t="s">
        <v>351</v>
      </c>
    </row>
    <row r="206" spans="1:51" s="13" customFormat="1" ht="12">
      <c r="A206" s="13"/>
      <c r="B206" s="225"/>
      <c r="C206" s="226"/>
      <c r="D206" s="227" t="s">
        <v>163</v>
      </c>
      <c r="E206" s="228" t="s">
        <v>19</v>
      </c>
      <c r="F206" s="229" t="s">
        <v>619</v>
      </c>
      <c r="G206" s="226"/>
      <c r="H206" s="230">
        <v>12.575</v>
      </c>
      <c r="I206" s="231"/>
      <c r="J206" s="226"/>
      <c r="K206" s="226"/>
      <c r="L206" s="232"/>
      <c r="M206" s="233"/>
      <c r="N206" s="234"/>
      <c r="O206" s="234"/>
      <c r="P206" s="234"/>
      <c r="Q206" s="234"/>
      <c r="R206" s="234"/>
      <c r="S206" s="234"/>
      <c r="T206" s="23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6" t="s">
        <v>163</v>
      </c>
      <c r="AU206" s="236" t="s">
        <v>83</v>
      </c>
      <c r="AV206" s="13" t="s">
        <v>83</v>
      </c>
      <c r="AW206" s="13" t="s">
        <v>33</v>
      </c>
      <c r="AX206" s="13" t="s">
        <v>72</v>
      </c>
      <c r="AY206" s="236" t="s">
        <v>152</v>
      </c>
    </row>
    <row r="207" spans="1:51" s="14" customFormat="1" ht="12">
      <c r="A207" s="14"/>
      <c r="B207" s="237"/>
      <c r="C207" s="238"/>
      <c r="D207" s="227" t="s">
        <v>163</v>
      </c>
      <c r="E207" s="239" t="s">
        <v>109</v>
      </c>
      <c r="F207" s="240" t="s">
        <v>170</v>
      </c>
      <c r="G207" s="238"/>
      <c r="H207" s="241">
        <v>12.575</v>
      </c>
      <c r="I207" s="242"/>
      <c r="J207" s="238"/>
      <c r="K207" s="238"/>
      <c r="L207" s="243"/>
      <c r="M207" s="244"/>
      <c r="N207" s="245"/>
      <c r="O207" s="245"/>
      <c r="P207" s="245"/>
      <c r="Q207" s="245"/>
      <c r="R207" s="245"/>
      <c r="S207" s="245"/>
      <c r="T207" s="246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7" t="s">
        <v>163</v>
      </c>
      <c r="AU207" s="247" t="s">
        <v>83</v>
      </c>
      <c r="AV207" s="14" t="s">
        <v>159</v>
      </c>
      <c r="AW207" s="14" t="s">
        <v>33</v>
      </c>
      <c r="AX207" s="14" t="s">
        <v>80</v>
      </c>
      <c r="AY207" s="247" t="s">
        <v>152</v>
      </c>
    </row>
    <row r="208" spans="1:65" s="2" customFormat="1" ht="16.5" customHeight="1">
      <c r="A208" s="40"/>
      <c r="B208" s="41"/>
      <c r="C208" s="207" t="s">
        <v>348</v>
      </c>
      <c r="D208" s="207" t="s">
        <v>154</v>
      </c>
      <c r="E208" s="208" t="s">
        <v>354</v>
      </c>
      <c r="F208" s="209" t="s">
        <v>355</v>
      </c>
      <c r="G208" s="210" t="s">
        <v>174</v>
      </c>
      <c r="H208" s="211">
        <v>2</v>
      </c>
      <c r="I208" s="212"/>
      <c r="J208" s="213">
        <f>ROUND(I208*H208,2)</f>
        <v>0</v>
      </c>
      <c r="K208" s="209" t="s">
        <v>158</v>
      </c>
      <c r="L208" s="46"/>
      <c r="M208" s="214" t="s">
        <v>19</v>
      </c>
      <c r="N208" s="215" t="s">
        <v>43</v>
      </c>
      <c r="O208" s="86"/>
      <c r="P208" s="216">
        <f>O208*H208</f>
        <v>0</v>
      </c>
      <c r="Q208" s="216">
        <v>0.0066</v>
      </c>
      <c r="R208" s="216">
        <f>Q208*H208</f>
        <v>0.0132</v>
      </c>
      <c r="S208" s="216">
        <v>0</v>
      </c>
      <c r="T208" s="217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8" t="s">
        <v>159</v>
      </c>
      <c r="AT208" s="218" t="s">
        <v>154</v>
      </c>
      <c r="AU208" s="218" t="s">
        <v>83</v>
      </c>
      <c r="AY208" s="19" t="s">
        <v>152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9" t="s">
        <v>80</v>
      </c>
      <c r="BK208" s="219">
        <f>ROUND(I208*H208,2)</f>
        <v>0</v>
      </c>
      <c r="BL208" s="19" t="s">
        <v>159</v>
      </c>
      <c r="BM208" s="218" t="s">
        <v>356</v>
      </c>
    </row>
    <row r="209" spans="1:47" s="2" customFormat="1" ht="12">
      <c r="A209" s="40"/>
      <c r="B209" s="41"/>
      <c r="C209" s="42"/>
      <c r="D209" s="220" t="s">
        <v>161</v>
      </c>
      <c r="E209" s="42"/>
      <c r="F209" s="221" t="s">
        <v>357</v>
      </c>
      <c r="G209" s="42"/>
      <c r="H209" s="42"/>
      <c r="I209" s="222"/>
      <c r="J209" s="42"/>
      <c r="K209" s="42"/>
      <c r="L209" s="46"/>
      <c r="M209" s="223"/>
      <c r="N209" s="224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161</v>
      </c>
      <c r="AU209" s="19" t="s">
        <v>83</v>
      </c>
    </row>
    <row r="210" spans="1:51" s="13" customFormat="1" ht="12">
      <c r="A210" s="13"/>
      <c r="B210" s="225"/>
      <c r="C210" s="226"/>
      <c r="D210" s="227" t="s">
        <v>163</v>
      </c>
      <c r="E210" s="228" t="s">
        <v>19</v>
      </c>
      <c r="F210" s="229" t="s">
        <v>620</v>
      </c>
      <c r="G210" s="226"/>
      <c r="H210" s="230">
        <v>2</v>
      </c>
      <c r="I210" s="231"/>
      <c r="J210" s="226"/>
      <c r="K210" s="226"/>
      <c r="L210" s="232"/>
      <c r="M210" s="233"/>
      <c r="N210" s="234"/>
      <c r="O210" s="234"/>
      <c r="P210" s="234"/>
      <c r="Q210" s="234"/>
      <c r="R210" s="234"/>
      <c r="S210" s="234"/>
      <c r="T210" s="23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6" t="s">
        <v>163</v>
      </c>
      <c r="AU210" s="236" t="s">
        <v>83</v>
      </c>
      <c r="AV210" s="13" t="s">
        <v>83</v>
      </c>
      <c r="AW210" s="13" t="s">
        <v>33</v>
      </c>
      <c r="AX210" s="13" t="s">
        <v>80</v>
      </c>
      <c r="AY210" s="236" t="s">
        <v>152</v>
      </c>
    </row>
    <row r="211" spans="1:65" s="2" customFormat="1" ht="16.5" customHeight="1">
      <c r="A211" s="40"/>
      <c r="B211" s="41"/>
      <c r="C211" s="270" t="s">
        <v>353</v>
      </c>
      <c r="D211" s="270" t="s">
        <v>322</v>
      </c>
      <c r="E211" s="271" t="s">
        <v>365</v>
      </c>
      <c r="F211" s="272" t="s">
        <v>366</v>
      </c>
      <c r="G211" s="273" t="s">
        <v>174</v>
      </c>
      <c r="H211" s="274">
        <v>1</v>
      </c>
      <c r="I211" s="275"/>
      <c r="J211" s="276">
        <f>ROUND(I211*H211,2)</f>
        <v>0</v>
      </c>
      <c r="K211" s="272" t="s">
        <v>158</v>
      </c>
      <c r="L211" s="277"/>
      <c r="M211" s="278" t="s">
        <v>19</v>
      </c>
      <c r="N211" s="279" t="s">
        <v>43</v>
      </c>
      <c r="O211" s="86"/>
      <c r="P211" s="216">
        <f>O211*H211</f>
        <v>0</v>
      </c>
      <c r="Q211" s="216">
        <v>0.051</v>
      </c>
      <c r="R211" s="216">
        <f>Q211*H211</f>
        <v>0.051</v>
      </c>
      <c r="S211" s="216">
        <v>0</v>
      </c>
      <c r="T211" s="217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8" t="s">
        <v>203</v>
      </c>
      <c r="AT211" s="218" t="s">
        <v>322</v>
      </c>
      <c r="AU211" s="218" t="s">
        <v>83</v>
      </c>
      <c r="AY211" s="19" t="s">
        <v>152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9" t="s">
        <v>80</v>
      </c>
      <c r="BK211" s="219">
        <f>ROUND(I211*H211,2)</f>
        <v>0</v>
      </c>
      <c r="BL211" s="19" t="s">
        <v>159</v>
      </c>
      <c r="BM211" s="218" t="s">
        <v>367</v>
      </c>
    </row>
    <row r="212" spans="1:47" s="2" customFormat="1" ht="12">
      <c r="A212" s="40"/>
      <c r="B212" s="41"/>
      <c r="C212" s="42"/>
      <c r="D212" s="220" t="s">
        <v>161</v>
      </c>
      <c r="E212" s="42"/>
      <c r="F212" s="221" t="s">
        <v>368</v>
      </c>
      <c r="G212" s="42"/>
      <c r="H212" s="42"/>
      <c r="I212" s="222"/>
      <c r="J212" s="42"/>
      <c r="K212" s="42"/>
      <c r="L212" s="46"/>
      <c r="M212" s="223"/>
      <c r="N212" s="224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161</v>
      </c>
      <c r="AU212" s="19" t="s">
        <v>83</v>
      </c>
    </row>
    <row r="213" spans="1:65" s="2" customFormat="1" ht="16.5" customHeight="1">
      <c r="A213" s="40"/>
      <c r="B213" s="41"/>
      <c r="C213" s="270" t="s">
        <v>359</v>
      </c>
      <c r="D213" s="270" t="s">
        <v>322</v>
      </c>
      <c r="E213" s="271" t="s">
        <v>370</v>
      </c>
      <c r="F213" s="272" t="s">
        <v>371</v>
      </c>
      <c r="G213" s="273" t="s">
        <v>174</v>
      </c>
      <c r="H213" s="274">
        <v>1</v>
      </c>
      <c r="I213" s="275"/>
      <c r="J213" s="276">
        <f>ROUND(I213*H213,2)</f>
        <v>0</v>
      </c>
      <c r="K213" s="272" t="s">
        <v>158</v>
      </c>
      <c r="L213" s="277"/>
      <c r="M213" s="278" t="s">
        <v>19</v>
      </c>
      <c r="N213" s="279" t="s">
        <v>43</v>
      </c>
      <c r="O213" s="86"/>
      <c r="P213" s="216">
        <f>O213*H213</f>
        <v>0</v>
      </c>
      <c r="Q213" s="216">
        <v>0.068</v>
      </c>
      <c r="R213" s="216">
        <f>Q213*H213</f>
        <v>0.068</v>
      </c>
      <c r="S213" s="216">
        <v>0</v>
      </c>
      <c r="T213" s="217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8" t="s">
        <v>203</v>
      </c>
      <c r="AT213" s="218" t="s">
        <v>322</v>
      </c>
      <c r="AU213" s="218" t="s">
        <v>83</v>
      </c>
      <c r="AY213" s="19" t="s">
        <v>152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9" t="s">
        <v>80</v>
      </c>
      <c r="BK213" s="219">
        <f>ROUND(I213*H213,2)</f>
        <v>0</v>
      </c>
      <c r="BL213" s="19" t="s">
        <v>159</v>
      </c>
      <c r="BM213" s="218" t="s">
        <v>621</v>
      </c>
    </row>
    <row r="214" spans="1:47" s="2" customFormat="1" ht="12">
      <c r="A214" s="40"/>
      <c r="B214" s="41"/>
      <c r="C214" s="42"/>
      <c r="D214" s="220" t="s">
        <v>161</v>
      </c>
      <c r="E214" s="42"/>
      <c r="F214" s="221" t="s">
        <v>373</v>
      </c>
      <c r="G214" s="42"/>
      <c r="H214" s="42"/>
      <c r="I214" s="222"/>
      <c r="J214" s="42"/>
      <c r="K214" s="42"/>
      <c r="L214" s="46"/>
      <c r="M214" s="223"/>
      <c r="N214" s="224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161</v>
      </c>
      <c r="AU214" s="19" t="s">
        <v>83</v>
      </c>
    </row>
    <row r="215" spans="1:65" s="2" customFormat="1" ht="24.15" customHeight="1">
      <c r="A215" s="40"/>
      <c r="B215" s="41"/>
      <c r="C215" s="207" t="s">
        <v>364</v>
      </c>
      <c r="D215" s="207" t="s">
        <v>154</v>
      </c>
      <c r="E215" s="208" t="s">
        <v>375</v>
      </c>
      <c r="F215" s="209" t="s">
        <v>376</v>
      </c>
      <c r="G215" s="210" t="s">
        <v>111</v>
      </c>
      <c r="H215" s="211">
        <v>0.972</v>
      </c>
      <c r="I215" s="212"/>
      <c r="J215" s="213">
        <f>ROUND(I215*H215,2)</f>
        <v>0</v>
      </c>
      <c r="K215" s="209" t="s">
        <v>158</v>
      </c>
      <c r="L215" s="46"/>
      <c r="M215" s="214" t="s">
        <v>19</v>
      </c>
      <c r="N215" s="215" t="s">
        <v>43</v>
      </c>
      <c r="O215" s="86"/>
      <c r="P215" s="216">
        <f>O215*H215</f>
        <v>0</v>
      </c>
      <c r="Q215" s="216">
        <v>0</v>
      </c>
      <c r="R215" s="216">
        <f>Q215*H215</f>
        <v>0</v>
      </c>
      <c r="S215" s="216">
        <v>0</v>
      </c>
      <c r="T215" s="217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8" t="s">
        <v>159</v>
      </c>
      <c r="AT215" s="218" t="s">
        <v>154</v>
      </c>
      <c r="AU215" s="218" t="s">
        <v>83</v>
      </c>
      <c r="AY215" s="19" t="s">
        <v>152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9" t="s">
        <v>80</v>
      </c>
      <c r="BK215" s="219">
        <f>ROUND(I215*H215,2)</f>
        <v>0</v>
      </c>
      <c r="BL215" s="19" t="s">
        <v>159</v>
      </c>
      <c r="BM215" s="218" t="s">
        <v>377</v>
      </c>
    </row>
    <row r="216" spans="1:47" s="2" customFormat="1" ht="12">
      <c r="A216" s="40"/>
      <c r="B216" s="41"/>
      <c r="C216" s="42"/>
      <c r="D216" s="220" t="s">
        <v>161</v>
      </c>
      <c r="E216" s="42"/>
      <c r="F216" s="221" t="s">
        <v>378</v>
      </c>
      <c r="G216" s="42"/>
      <c r="H216" s="42"/>
      <c r="I216" s="222"/>
      <c r="J216" s="42"/>
      <c r="K216" s="42"/>
      <c r="L216" s="46"/>
      <c r="M216" s="223"/>
      <c r="N216" s="224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161</v>
      </c>
      <c r="AU216" s="19" t="s">
        <v>83</v>
      </c>
    </row>
    <row r="217" spans="1:51" s="13" customFormat="1" ht="12">
      <c r="A217" s="13"/>
      <c r="B217" s="225"/>
      <c r="C217" s="226"/>
      <c r="D217" s="227" t="s">
        <v>163</v>
      </c>
      <c r="E217" s="228" t="s">
        <v>19</v>
      </c>
      <c r="F217" s="229" t="s">
        <v>622</v>
      </c>
      <c r="G217" s="226"/>
      <c r="H217" s="230">
        <v>0.972</v>
      </c>
      <c r="I217" s="231"/>
      <c r="J217" s="226"/>
      <c r="K217" s="226"/>
      <c r="L217" s="232"/>
      <c r="M217" s="233"/>
      <c r="N217" s="234"/>
      <c r="O217" s="234"/>
      <c r="P217" s="234"/>
      <c r="Q217" s="234"/>
      <c r="R217" s="234"/>
      <c r="S217" s="234"/>
      <c r="T217" s="23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6" t="s">
        <v>163</v>
      </c>
      <c r="AU217" s="236" t="s">
        <v>83</v>
      </c>
      <c r="AV217" s="13" t="s">
        <v>83</v>
      </c>
      <c r="AW217" s="13" t="s">
        <v>33</v>
      </c>
      <c r="AX217" s="13" t="s">
        <v>72</v>
      </c>
      <c r="AY217" s="236" t="s">
        <v>152</v>
      </c>
    </row>
    <row r="218" spans="1:51" s="14" customFormat="1" ht="12">
      <c r="A218" s="14"/>
      <c r="B218" s="237"/>
      <c r="C218" s="238"/>
      <c r="D218" s="227" t="s">
        <v>163</v>
      </c>
      <c r="E218" s="239" t="s">
        <v>19</v>
      </c>
      <c r="F218" s="240" t="s">
        <v>170</v>
      </c>
      <c r="G218" s="238"/>
      <c r="H218" s="241">
        <v>0.972</v>
      </c>
      <c r="I218" s="242"/>
      <c r="J218" s="238"/>
      <c r="K218" s="238"/>
      <c r="L218" s="243"/>
      <c r="M218" s="244"/>
      <c r="N218" s="245"/>
      <c r="O218" s="245"/>
      <c r="P218" s="245"/>
      <c r="Q218" s="245"/>
      <c r="R218" s="245"/>
      <c r="S218" s="245"/>
      <c r="T218" s="246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7" t="s">
        <v>163</v>
      </c>
      <c r="AU218" s="247" t="s">
        <v>83</v>
      </c>
      <c r="AV218" s="14" t="s">
        <v>159</v>
      </c>
      <c r="AW218" s="14" t="s">
        <v>33</v>
      </c>
      <c r="AX218" s="14" t="s">
        <v>80</v>
      </c>
      <c r="AY218" s="247" t="s">
        <v>152</v>
      </c>
    </row>
    <row r="219" spans="1:65" s="2" customFormat="1" ht="24.15" customHeight="1">
      <c r="A219" s="40"/>
      <c r="B219" s="41"/>
      <c r="C219" s="207" t="s">
        <v>369</v>
      </c>
      <c r="D219" s="207" t="s">
        <v>154</v>
      </c>
      <c r="E219" s="208" t="s">
        <v>381</v>
      </c>
      <c r="F219" s="209" t="s">
        <v>382</v>
      </c>
      <c r="G219" s="210" t="s">
        <v>257</v>
      </c>
      <c r="H219" s="211">
        <v>2.16</v>
      </c>
      <c r="I219" s="212"/>
      <c r="J219" s="213">
        <f>ROUND(I219*H219,2)</f>
        <v>0</v>
      </c>
      <c r="K219" s="209" t="s">
        <v>158</v>
      </c>
      <c r="L219" s="46"/>
      <c r="M219" s="214" t="s">
        <v>19</v>
      </c>
      <c r="N219" s="215" t="s">
        <v>43</v>
      </c>
      <c r="O219" s="86"/>
      <c r="P219" s="216">
        <f>O219*H219</f>
        <v>0</v>
      </c>
      <c r="Q219" s="216">
        <v>0.00632</v>
      </c>
      <c r="R219" s="216">
        <f>Q219*H219</f>
        <v>0.0136512</v>
      </c>
      <c r="S219" s="216">
        <v>0</v>
      </c>
      <c r="T219" s="217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8" t="s">
        <v>159</v>
      </c>
      <c r="AT219" s="218" t="s">
        <v>154</v>
      </c>
      <c r="AU219" s="218" t="s">
        <v>83</v>
      </c>
      <c r="AY219" s="19" t="s">
        <v>152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9" t="s">
        <v>80</v>
      </c>
      <c r="BK219" s="219">
        <f>ROUND(I219*H219,2)</f>
        <v>0</v>
      </c>
      <c r="BL219" s="19" t="s">
        <v>159</v>
      </c>
      <c r="BM219" s="218" t="s">
        <v>383</v>
      </c>
    </row>
    <row r="220" spans="1:47" s="2" customFormat="1" ht="12">
      <c r="A220" s="40"/>
      <c r="B220" s="41"/>
      <c r="C220" s="42"/>
      <c r="D220" s="220" t="s">
        <v>161</v>
      </c>
      <c r="E220" s="42"/>
      <c r="F220" s="221" t="s">
        <v>384</v>
      </c>
      <c r="G220" s="42"/>
      <c r="H220" s="42"/>
      <c r="I220" s="222"/>
      <c r="J220" s="42"/>
      <c r="K220" s="42"/>
      <c r="L220" s="46"/>
      <c r="M220" s="223"/>
      <c r="N220" s="224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161</v>
      </c>
      <c r="AU220" s="19" t="s">
        <v>83</v>
      </c>
    </row>
    <row r="221" spans="1:51" s="13" customFormat="1" ht="12">
      <c r="A221" s="13"/>
      <c r="B221" s="225"/>
      <c r="C221" s="226"/>
      <c r="D221" s="227" t="s">
        <v>163</v>
      </c>
      <c r="E221" s="228" t="s">
        <v>19</v>
      </c>
      <c r="F221" s="229" t="s">
        <v>623</v>
      </c>
      <c r="G221" s="226"/>
      <c r="H221" s="230">
        <v>2.16</v>
      </c>
      <c r="I221" s="231"/>
      <c r="J221" s="226"/>
      <c r="K221" s="226"/>
      <c r="L221" s="232"/>
      <c r="M221" s="233"/>
      <c r="N221" s="234"/>
      <c r="O221" s="234"/>
      <c r="P221" s="234"/>
      <c r="Q221" s="234"/>
      <c r="R221" s="234"/>
      <c r="S221" s="234"/>
      <c r="T221" s="23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6" t="s">
        <v>163</v>
      </c>
      <c r="AU221" s="236" t="s">
        <v>83</v>
      </c>
      <c r="AV221" s="13" t="s">
        <v>83</v>
      </c>
      <c r="AW221" s="13" t="s">
        <v>33</v>
      </c>
      <c r="AX221" s="13" t="s">
        <v>72</v>
      </c>
      <c r="AY221" s="236" t="s">
        <v>152</v>
      </c>
    </row>
    <row r="222" spans="1:51" s="14" customFormat="1" ht="12">
      <c r="A222" s="14"/>
      <c r="B222" s="237"/>
      <c r="C222" s="238"/>
      <c r="D222" s="227" t="s">
        <v>163</v>
      </c>
      <c r="E222" s="239" t="s">
        <v>19</v>
      </c>
      <c r="F222" s="240" t="s">
        <v>170</v>
      </c>
      <c r="G222" s="238"/>
      <c r="H222" s="241">
        <v>2.16</v>
      </c>
      <c r="I222" s="242"/>
      <c r="J222" s="238"/>
      <c r="K222" s="238"/>
      <c r="L222" s="243"/>
      <c r="M222" s="244"/>
      <c r="N222" s="245"/>
      <c r="O222" s="245"/>
      <c r="P222" s="245"/>
      <c r="Q222" s="245"/>
      <c r="R222" s="245"/>
      <c r="S222" s="245"/>
      <c r="T222" s="24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7" t="s">
        <v>163</v>
      </c>
      <c r="AU222" s="247" t="s">
        <v>83</v>
      </c>
      <c r="AV222" s="14" t="s">
        <v>159</v>
      </c>
      <c r="AW222" s="14" t="s">
        <v>33</v>
      </c>
      <c r="AX222" s="14" t="s">
        <v>80</v>
      </c>
      <c r="AY222" s="247" t="s">
        <v>152</v>
      </c>
    </row>
    <row r="223" spans="1:63" s="12" customFormat="1" ht="22.8" customHeight="1">
      <c r="A223" s="12"/>
      <c r="B223" s="191"/>
      <c r="C223" s="192"/>
      <c r="D223" s="193" t="s">
        <v>71</v>
      </c>
      <c r="E223" s="205" t="s">
        <v>203</v>
      </c>
      <c r="F223" s="205" t="s">
        <v>386</v>
      </c>
      <c r="G223" s="192"/>
      <c r="H223" s="192"/>
      <c r="I223" s="195"/>
      <c r="J223" s="206">
        <f>BK223</f>
        <v>0</v>
      </c>
      <c r="K223" s="192"/>
      <c r="L223" s="197"/>
      <c r="M223" s="198"/>
      <c r="N223" s="199"/>
      <c r="O223" s="199"/>
      <c r="P223" s="200">
        <f>SUM(P224:P270)</f>
        <v>0</v>
      </c>
      <c r="Q223" s="199"/>
      <c r="R223" s="200">
        <f>SUM(R224:R270)</f>
        <v>11.498387000000001</v>
      </c>
      <c r="S223" s="199"/>
      <c r="T223" s="201">
        <f>SUM(T224:T270)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2" t="s">
        <v>80</v>
      </c>
      <c r="AT223" s="203" t="s">
        <v>71</v>
      </c>
      <c r="AU223" s="203" t="s">
        <v>80</v>
      </c>
      <c r="AY223" s="202" t="s">
        <v>152</v>
      </c>
      <c r="BK223" s="204">
        <f>SUM(BK224:BK270)</f>
        <v>0</v>
      </c>
    </row>
    <row r="224" spans="1:65" s="2" customFormat="1" ht="24.15" customHeight="1">
      <c r="A224" s="40"/>
      <c r="B224" s="41"/>
      <c r="C224" s="207" t="s">
        <v>374</v>
      </c>
      <c r="D224" s="207" t="s">
        <v>154</v>
      </c>
      <c r="E224" s="208" t="s">
        <v>388</v>
      </c>
      <c r="F224" s="209" t="s">
        <v>389</v>
      </c>
      <c r="G224" s="210" t="s">
        <v>157</v>
      </c>
      <c r="H224" s="211">
        <v>49.9</v>
      </c>
      <c r="I224" s="212"/>
      <c r="J224" s="213">
        <f>ROUND(I224*H224,2)</f>
        <v>0</v>
      </c>
      <c r="K224" s="209" t="s">
        <v>158</v>
      </c>
      <c r="L224" s="46"/>
      <c r="M224" s="214" t="s">
        <v>19</v>
      </c>
      <c r="N224" s="215" t="s">
        <v>43</v>
      </c>
      <c r="O224" s="86"/>
      <c r="P224" s="216">
        <f>O224*H224</f>
        <v>0</v>
      </c>
      <c r="Q224" s="216">
        <v>8E-05</v>
      </c>
      <c r="R224" s="216">
        <f>Q224*H224</f>
        <v>0.003992</v>
      </c>
      <c r="S224" s="216">
        <v>0</v>
      </c>
      <c r="T224" s="217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8" t="s">
        <v>159</v>
      </c>
      <c r="AT224" s="218" t="s">
        <v>154</v>
      </c>
      <c r="AU224" s="218" t="s">
        <v>83</v>
      </c>
      <c r="AY224" s="19" t="s">
        <v>152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9" t="s">
        <v>80</v>
      </c>
      <c r="BK224" s="219">
        <f>ROUND(I224*H224,2)</f>
        <v>0</v>
      </c>
      <c r="BL224" s="19" t="s">
        <v>159</v>
      </c>
      <c r="BM224" s="218" t="s">
        <v>390</v>
      </c>
    </row>
    <row r="225" spans="1:47" s="2" customFormat="1" ht="12">
      <c r="A225" s="40"/>
      <c r="B225" s="41"/>
      <c r="C225" s="42"/>
      <c r="D225" s="220" t="s">
        <v>161</v>
      </c>
      <c r="E225" s="42"/>
      <c r="F225" s="221" t="s">
        <v>391</v>
      </c>
      <c r="G225" s="42"/>
      <c r="H225" s="42"/>
      <c r="I225" s="222"/>
      <c r="J225" s="42"/>
      <c r="K225" s="42"/>
      <c r="L225" s="46"/>
      <c r="M225" s="223"/>
      <c r="N225" s="224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161</v>
      </c>
      <c r="AU225" s="19" t="s">
        <v>83</v>
      </c>
    </row>
    <row r="226" spans="1:65" s="2" customFormat="1" ht="16.5" customHeight="1">
      <c r="A226" s="40"/>
      <c r="B226" s="41"/>
      <c r="C226" s="270" t="s">
        <v>380</v>
      </c>
      <c r="D226" s="270" t="s">
        <v>322</v>
      </c>
      <c r="E226" s="271" t="s">
        <v>393</v>
      </c>
      <c r="F226" s="272" t="s">
        <v>394</v>
      </c>
      <c r="G226" s="273" t="s">
        <v>157</v>
      </c>
      <c r="H226" s="274">
        <v>50.649</v>
      </c>
      <c r="I226" s="275"/>
      <c r="J226" s="276">
        <f>ROUND(I226*H226,2)</f>
        <v>0</v>
      </c>
      <c r="K226" s="272" t="s">
        <v>158</v>
      </c>
      <c r="L226" s="277"/>
      <c r="M226" s="278" t="s">
        <v>19</v>
      </c>
      <c r="N226" s="279" t="s">
        <v>43</v>
      </c>
      <c r="O226" s="86"/>
      <c r="P226" s="216">
        <f>O226*H226</f>
        <v>0</v>
      </c>
      <c r="Q226" s="216">
        <v>0.072</v>
      </c>
      <c r="R226" s="216">
        <f>Q226*H226</f>
        <v>3.646728</v>
      </c>
      <c r="S226" s="216">
        <v>0</v>
      </c>
      <c r="T226" s="217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8" t="s">
        <v>203</v>
      </c>
      <c r="AT226" s="218" t="s">
        <v>322</v>
      </c>
      <c r="AU226" s="218" t="s">
        <v>83</v>
      </c>
      <c r="AY226" s="19" t="s">
        <v>152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9" t="s">
        <v>80</v>
      </c>
      <c r="BK226" s="219">
        <f>ROUND(I226*H226,2)</f>
        <v>0</v>
      </c>
      <c r="BL226" s="19" t="s">
        <v>159</v>
      </c>
      <c r="BM226" s="218" t="s">
        <v>395</v>
      </c>
    </row>
    <row r="227" spans="1:47" s="2" customFormat="1" ht="12">
      <c r="A227" s="40"/>
      <c r="B227" s="41"/>
      <c r="C227" s="42"/>
      <c r="D227" s="220" t="s">
        <v>161</v>
      </c>
      <c r="E227" s="42"/>
      <c r="F227" s="221" t="s">
        <v>396</v>
      </c>
      <c r="G227" s="42"/>
      <c r="H227" s="42"/>
      <c r="I227" s="222"/>
      <c r="J227" s="42"/>
      <c r="K227" s="42"/>
      <c r="L227" s="46"/>
      <c r="M227" s="223"/>
      <c r="N227" s="224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161</v>
      </c>
      <c r="AU227" s="19" t="s">
        <v>83</v>
      </c>
    </row>
    <row r="228" spans="1:51" s="13" customFormat="1" ht="12">
      <c r="A228" s="13"/>
      <c r="B228" s="225"/>
      <c r="C228" s="226"/>
      <c r="D228" s="227" t="s">
        <v>163</v>
      </c>
      <c r="E228" s="226"/>
      <c r="F228" s="229" t="s">
        <v>624</v>
      </c>
      <c r="G228" s="226"/>
      <c r="H228" s="230">
        <v>50.649</v>
      </c>
      <c r="I228" s="231"/>
      <c r="J228" s="226"/>
      <c r="K228" s="226"/>
      <c r="L228" s="232"/>
      <c r="M228" s="233"/>
      <c r="N228" s="234"/>
      <c r="O228" s="234"/>
      <c r="P228" s="234"/>
      <c r="Q228" s="234"/>
      <c r="R228" s="234"/>
      <c r="S228" s="234"/>
      <c r="T228" s="23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6" t="s">
        <v>163</v>
      </c>
      <c r="AU228" s="236" t="s">
        <v>83</v>
      </c>
      <c r="AV228" s="13" t="s">
        <v>83</v>
      </c>
      <c r="AW228" s="13" t="s">
        <v>4</v>
      </c>
      <c r="AX228" s="13" t="s">
        <v>80</v>
      </c>
      <c r="AY228" s="236" t="s">
        <v>152</v>
      </c>
    </row>
    <row r="229" spans="1:65" s="2" customFormat="1" ht="24.15" customHeight="1">
      <c r="A229" s="40"/>
      <c r="B229" s="41"/>
      <c r="C229" s="207" t="s">
        <v>387</v>
      </c>
      <c r="D229" s="207" t="s">
        <v>154</v>
      </c>
      <c r="E229" s="208" t="s">
        <v>399</v>
      </c>
      <c r="F229" s="209" t="s">
        <v>400</v>
      </c>
      <c r="G229" s="210" t="s">
        <v>174</v>
      </c>
      <c r="H229" s="211">
        <v>4</v>
      </c>
      <c r="I229" s="212"/>
      <c r="J229" s="213">
        <f>ROUND(I229*H229,2)</f>
        <v>0</v>
      </c>
      <c r="K229" s="209" t="s">
        <v>158</v>
      </c>
      <c r="L229" s="46"/>
      <c r="M229" s="214" t="s">
        <v>19</v>
      </c>
      <c r="N229" s="215" t="s">
        <v>43</v>
      </c>
      <c r="O229" s="86"/>
      <c r="P229" s="216">
        <f>O229*H229</f>
        <v>0</v>
      </c>
      <c r="Q229" s="216">
        <v>9E-05</v>
      </c>
      <c r="R229" s="216">
        <f>Q229*H229</f>
        <v>0.00036</v>
      </c>
      <c r="S229" s="216">
        <v>0</v>
      </c>
      <c r="T229" s="217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8" t="s">
        <v>159</v>
      </c>
      <c r="AT229" s="218" t="s">
        <v>154</v>
      </c>
      <c r="AU229" s="218" t="s">
        <v>83</v>
      </c>
      <c r="AY229" s="19" t="s">
        <v>152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19" t="s">
        <v>80</v>
      </c>
      <c r="BK229" s="219">
        <f>ROUND(I229*H229,2)</f>
        <v>0</v>
      </c>
      <c r="BL229" s="19" t="s">
        <v>159</v>
      </c>
      <c r="BM229" s="218" t="s">
        <v>401</v>
      </c>
    </row>
    <row r="230" spans="1:47" s="2" customFormat="1" ht="12">
      <c r="A230" s="40"/>
      <c r="B230" s="41"/>
      <c r="C230" s="42"/>
      <c r="D230" s="220" t="s">
        <v>161</v>
      </c>
      <c r="E230" s="42"/>
      <c r="F230" s="221" t="s">
        <v>402</v>
      </c>
      <c r="G230" s="42"/>
      <c r="H230" s="42"/>
      <c r="I230" s="222"/>
      <c r="J230" s="42"/>
      <c r="K230" s="42"/>
      <c r="L230" s="46"/>
      <c r="M230" s="223"/>
      <c r="N230" s="224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161</v>
      </c>
      <c r="AU230" s="19" t="s">
        <v>83</v>
      </c>
    </row>
    <row r="231" spans="1:51" s="13" customFormat="1" ht="12">
      <c r="A231" s="13"/>
      <c r="B231" s="225"/>
      <c r="C231" s="226"/>
      <c r="D231" s="227" t="s">
        <v>163</v>
      </c>
      <c r="E231" s="228" t="s">
        <v>19</v>
      </c>
      <c r="F231" s="229" t="s">
        <v>625</v>
      </c>
      <c r="G231" s="226"/>
      <c r="H231" s="230">
        <v>4</v>
      </c>
      <c r="I231" s="231"/>
      <c r="J231" s="226"/>
      <c r="K231" s="226"/>
      <c r="L231" s="232"/>
      <c r="M231" s="233"/>
      <c r="N231" s="234"/>
      <c r="O231" s="234"/>
      <c r="P231" s="234"/>
      <c r="Q231" s="234"/>
      <c r="R231" s="234"/>
      <c r="S231" s="234"/>
      <c r="T231" s="23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6" t="s">
        <v>163</v>
      </c>
      <c r="AU231" s="236" t="s">
        <v>83</v>
      </c>
      <c r="AV231" s="13" t="s">
        <v>83</v>
      </c>
      <c r="AW231" s="13" t="s">
        <v>33</v>
      </c>
      <c r="AX231" s="13" t="s">
        <v>80</v>
      </c>
      <c r="AY231" s="236" t="s">
        <v>152</v>
      </c>
    </row>
    <row r="232" spans="1:65" s="2" customFormat="1" ht="16.5" customHeight="1">
      <c r="A232" s="40"/>
      <c r="B232" s="41"/>
      <c r="C232" s="270" t="s">
        <v>392</v>
      </c>
      <c r="D232" s="270" t="s">
        <v>322</v>
      </c>
      <c r="E232" s="271" t="s">
        <v>405</v>
      </c>
      <c r="F232" s="272" t="s">
        <v>406</v>
      </c>
      <c r="G232" s="273" t="s">
        <v>174</v>
      </c>
      <c r="H232" s="274">
        <v>2</v>
      </c>
      <c r="I232" s="275"/>
      <c r="J232" s="276">
        <f>ROUND(I232*H232,2)</f>
        <v>0</v>
      </c>
      <c r="K232" s="272" t="s">
        <v>158</v>
      </c>
      <c r="L232" s="277"/>
      <c r="M232" s="278" t="s">
        <v>19</v>
      </c>
      <c r="N232" s="279" t="s">
        <v>43</v>
      </c>
      <c r="O232" s="86"/>
      <c r="P232" s="216">
        <f>O232*H232</f>
        <v>0</v>
      </c>
      <c r="Q232" s="216">
        <v>0.056</v>
      </c>
      <c r="R232" s="216">
        <f>Q232*H232</f>
        <v>0.112</v>
      </c>
      <c r="S232" s="216">
        <v>0</v>
      </c>
      <c r="T232" s="217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8" t="s">
        <v>203</v>
      </c>
      <c r="AT232" s="218" t="s">
        <v>322</v>
      </c>
      <c r="AU232" s="218" t="s">
        <v>83</v>
      </c>
      <c r="AY232" s="19" t="s">
        <v>152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19" t="s">
        <v>80</v>
      </c>
      <c r="BK232" s="219">
        <f>ROUND(I232*H232,2)</f>
        <v>0</v>
      </c>
      <c r="BL232" s="19" t="s">
        <v>159</v>
      </c>
      <c r="BM232" s="218" t="s">
        <v>407</v>
      </c>
    </row>
    <row r="233" spans="1:47" s="2" customFormat="1" ht="12">
      <c r="A233" s="40"/>
      <c r="B233" s="41"/>
      <c r="C233" s="42"/>
      <c r="D233" s="220" t="s">
        <v>161</v>
      </c>
      <c r="E233" s="42"/>
      <c r="F233" s="221" t="s">
        <v>408</v>
      </c>
      <c r="G233" s="42"/>
      <c r="H233" s="42"/>
      <c r="I233" s="222"/>
      <c r="J233" s="42"/>
      <c r="K233" s="42"/>
      <c r="L233" s="46"/>
      <c r="M233" s="223"/>
      <c r="N233" s="224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161</v>
      </c>
      <c r="AU233" s="19" t="s">
        <v>83</v>
      </c>
    </row>
    <row r="234" spans="1:65" s="2" customFormat="1" ht="21.75" customHeight="1">
      <c r="A234" s="40"/>
      <c r="B234" s="41"/>
      <c r="C234" s="270" t="s">
        <v>398</v>
      </c>
      <c r="D234" s="270" t="s">
        <v>322</v>
      </c>
      <c r="E234" s="271" t="s">
        <v>410</v>
      </c>
      <c r="F234" s="272" t="s">
        <v>411</v>
      </c>
      <c r="G234" s="273" t="s">
        <v>174</v>
      </c>
      <c r="H234" s="274">
        <v>2</v>
      </c>
      <c r="I234" s="275"/>
      <c r="J234" s="276">
        <f>ROUND(I234*H234,2)</f>
        <v>0</v>
      </c>
      <c r="K234" s="272" t="s">
        <v>158</v>
      </c>
      <c r="L234" s="277"/>
      <c r="M234" s="278" t="s">
        <v>19</v>
      </c>
      <c r="N234" s="279" t="s">
        <v>43</v>
      </c>
      <c r="O234" s="86"/>
      <c r="P234" s="216">
        <f>O234*H234</f>
        <v>0</v>
      </c>
      <c r="Q234" s="216">
        <v>0.045</v>
      </c>
      <c r="R234" s="216">
        <f>Q234*H234</f>
        <v>0.09</v>
      </c>
      <c r="S234" s="216">
        <v>0</v>
      </c>
      <c r="T234" s="217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8" t="s">
        <v>203</v>
      </c>
      <c r="AT234" s="218" t="s">
        <v>322</v>
      </c>
      <c r="AU234" s="218" t="s">
        <v>83</v>
      </c>
      <c r="AY234" s="19" t="s">
        <v>152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9" t="s">
        <v>80</v>
      </c>
      <c r="BK234" s="219">
        <f>ROUND(I234*H234,2)</f>
        <v>0</v>
      </c>
      <c r="BL234" s="19" t="s">
        <v>159</v>
      </c>
      <c r="BM234" s="218" t="s">
        <v>412</v>
      </c>
    </row>
    <row r="235" spans="1:47" s="2" customFormat="1" ht="12">
      <c r="A235" s="40"/>
      <c r="B235" s="41"/>
      <c r="C235" s="42"/>
      <c r="D235" s="220" t="s">
        <v>161</v>
      </c>
      <c r="E235" s="42"/>
      <c r="F235" s="221" t="s">
        <v>413</v>
      </c>
      <c r="G235" s="42"/>
      <c r="H235" s="42"/>
      <c r="I235" s="222"/>
      <c r="J235" s="42"/>
      <c r="K235" s="42"/>
      <c r="L235" s="46"/>
      <c r="M235" s="223"/>
      <c r="N235" s="224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161</v>
      </c>
      <c r="AU235" s="19" t="s">
        <v>83</v>
      </c>
    </row>
    <row r="236" spans="1:65" s="2" customFormat="1" ht="24.15" customHeight="1">
      <c r="A236" s="40"/>
      <c r="B236" s="41"/>
      <c r="C236" s="207" t="s">
        <v>404</v>
      </c>
      <c r="D236" s="207" t="s">
        <v>154</v>
      </c>
      <c r="E236" s="208" t="s">
        <v>415</v>
      </c>
      <c r="F236" s="209" t="s">
        <v>416</v>
      </c>
      <c r="G236" s="210" t="s">
        <v>174</v>
      </c>
      <c r="H236" s="211">
        <v>2</v>
      </c>
      <c r="I236" s="212"/>
      <c r="J236" s="213">
        <f>ROUND(I236*H236,2)</f>
        <v>0</v>
      </c>
      <c r="K236" s="209" t="s">
        <v>158</v>
      </c>
      <c r="L236" s="46"/>
      <c r="M236" s="214" t="s">
        <v>19</v>
      </c>
      <c r="N236" s="215" t="s">
        <v>43</v>
      </c>
      <c r="O236" s="86"/>
      <c r="P236" s="216">
        <f>O236*H236</f>
        <v>0</v>
      </c>
      <c r="Q236" s="216">
        <v>0.00016</v>
      </c>
      <c r="R236" s="216">
        <f>Q236*H236</f>
        <v>0.00032</v>
      </c>
      <c r="S236" s="216">
        <v>0</v>
      </c>
      <c r="T236" s="217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8" t="s">
        <v>159</v>
      </c>
      <c r="AT236" s="218" t="s">
        <v>154</v>
      </c>
      <c r="AU236" s="218" t="s">
        <v>83</v>
      </c>
      <c r="AY236" s="19" t="s">
        <v>152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19" t="s">
        <v>80</v>
      </c>
      <c r="BK236" s="219">
        <f>ROUND(I236*H236,2)</f>
        <v>0</v>
      </c>
      <c r="BL236" s="19" t="s">
        <v>159</v>
      </c>
      <c r="BM236" s="218" t="s">
        <v>417</v>
      </c>
    </row>
    <row r="237" spans="1:47" s="2" customFormat="1" ht="12">
      <c r="A237" s="40"/>
      <c r="B237" s="41"/>
      <c r="C237" s="42"/>
      <c r="D237" s="220" t="s">
        <v>161</v>
      </c>
      <c r="E237" s="42"/>
      <c r="F237" s="221" t="s">
        <v>418</v>
      </c>
      <c r="G237" s="42"/>
      <c r="H237" s="42"/>
      <c r="I237" s="222"/>
      <c r="J237" s="42"/>
      <c r="K237" s="42"/>
      <c r="L237" s="46"/>
      <c r="M237" s="223"/>
      <c r="N237" s="224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161</v>
      </c>
      <c r="AU237" s="19" t="s">
        <v>83</v>
      </c>
    </row>
    <row r="238" spans="1:65" s="2" customFormat="1" ht="21.75" customHeight="1">
      <c r="A238" s="40"/>
      <c r="B238" s="41"/>
      <c r="C238" s="270" t="s">
        <v>409</v>
      </c>
      <c r="D238" s="270" t="s">
        <v>322</v>
      </c>
      <c r="E238" s="271" t="s">
        <v>420</v>
      </c>
      <c r="F238" s="272" t="s">
        <v>421</v>
      </c>
      <c r="G238" s="273" t="s">
        <v>174</v>
      </c>
      <c r="H238" s="274">
        <v>2</v>
      </c>
      <c r="I238" s="275"/>
      <c r="J238" s="276">
        <f>ROUND(I238*H238,2)</f>
        <v>0</v>
      </c>
      <c r="K238" s="272" t="s">
        <v>158</v>
      </c>
      <c r="L238" s="277"/>
      <c r="M238" s="278" t="s">
        <v>19</v>
      </c>
      <c r="N238" s="279" t="s">
        <v>43</v>
      </c>
      <c r="O238" s="86"/>
      <c r="P238" s="216">
        <f>O238*H238</f>
        <v>0</v>
      </c>
      <c r="Q238" s="216">
        <v>0.073</v>
      </c>
      <c r="R238" s="216">
        <f>Q238*H238</f>
        <v>0.146</v>
      </c>
      <c r="S238" s="216">
        <v>0</v>
      </c>
      <c r="T238" s="217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8" t="s">
        <v>203</v>
      </c>
      <c r="AT238" s="218" t="s">
        <v>322</v>
      </c>
      <c r="AU238" s="218" t="s">
        <v>83</v>
      </c>
      <c r="AY238" s="19" t="s">
        <v>152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9" t="s">
        <v>80</v>
      </c>
      <c r="BK238" s="219">
        <f>ROUND(I238*H238,2)</f>
        <v>0</v>
      </c>
      <c r="BL238" s="19" t="s">
        <v>159</v>
      </c>
      <c r="BM238" s="218" t="s">
        <v>422</v>
      </c>
    </row>
    <row r="239" spans="1:47" s="2" customFormat="1" ht="12">
      <c r="A239" s="40"/>
      <c r="B239" s="41"/>
      <c r="C239" s="42"/>
      <c r="D239" s="220" t="s">
        <v>161</v>
      </c>
      <c r="E239" s="42"/>
      <c r="F239" s="221" t="s">
        <v>423</v>
      </c>
      <c r="G239" s="42"/>
      <c r="H239" s="42"/>
      <c r="I239" s="222"/>
      <c r="J239" s="42"/>
      <c r="K239" s="42"/>
      <c r="L239" s="46"/>
      <c r="M239" s="223"/>
      <c r="N239" s="224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161</v>
      </c>
      <c r="AU239" s="19" t="s">
        <v>83</v>
      </c>
    </row>
    <row r="240" spans="1:65" s="2" customFormat="1" ht="16.5" customHeight="1">
      <c r="A240" s="40"/>
      <c r="B240" s="41"/>
      <c r="C240" s="207" t="s">
        <v>414</v>
      </c>
      <c r="D240" s="207" t="s">
        <v>154</v>
      </c>
      <c r="E240" s="208" t="s">
        <v>425</v>
      </c>
      <c r="F240" s="209" t="s">
        <v>426</v>
      </c>
      <c r="G240" s="210" t="s">
        <v>427</v>
      </c>
      <c r="H240" s="211">
        <v>2</v>
      </c>
      <c r="I240" s="212"/>
      <c r="J240" s="213">
        <f>ROUND(I240*H240,2)</f>
        <v>0</v>
      </c>
      <c r="K240" s="209" t="s">
        <v>158</v>
      </c>
      <c r="L240" s="46"/>
      <c r="M240" s="214" t="s">
        <v>19</v>
      </c>
      <c r="N240" s="215" t="s">
        <v>43</v>
      </c>
      <c r="O240" s="86"/>
      <c r="P240" s="216">
        <f>O240*H240</f>
        <v>0</v>
      </c>
      <c r="Q240" s="216">
        <v>0.00122</v>
      </c>
      <c r="R240" s="216">
        <f>Q240*H240</f>
        <v>0.00244</v>
      </c>
      <c r="S240" s="216">
        <v>0</v>
      </c>
      <c r="T240" s="217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8" t="s">
        <v>159</v>
      </c>
      <c r="AT240" s="218" t="s">
        <v>154</v>
      </c>
      <c r="AU240" s="218" t="s">
        <v>83</v>
      </c>
      <c r="AY240" s="19" t="s">
        <v>152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19" t="s">
        <v>80</v>
      </c>
      <c r="BK240" s="219">
        <f>ROUND(I240*H240,2)</f>
        <v>0</v>
      </c>
      <c r="BL240" s="19" t="s">
        <v>159</v>
      </c>
      <c r="BM240" s="218" t="s">
        <v>428</v>
      </c>
    </row>
    <row r="241" spans="1:47" s="2" customFormat="1" ht="12">
      <c r="A241" s="40"/>
      <c r="B241" s="41"/>
      <c r="C241" s="42"/>
      <c r="D241" s="220" t="s">
        <v>161</v>
      </c>
      <c r="E241" s="42"/>
      <c r="F241" s="221" t="s">
        <v>429</v>
      </c>
      <c r="G241" s="42"/>
      <c r="H241" s="42"/>
      <c r="I241" s="222"/>
      <c r="J241" s="42"/>
      <c r="K241" s="42"/>
      <c r="L241" s="46"/>
      <c r="M241" s="223"/>
      <c r="N241" s="224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161</v>
      </c>
      <c r="AU241" s="19" t="s">
        <v>83</v>
      </c>
    </row>
    <row r="242" spans="1:65" s="2" customFormat="1" ht="16.5" customHeight="1">
      <c r="A242" s="40"/>
      <c r="B242" s="41"/>
      <c r="C242" s="207" t="s">
        <v>419</v>
      </c>
      <c r="D242" s="207" t="s">
        <v>154</v>
      </c>
      <c r="E242" s="208" t="s">
        <v>431</v>
      </c>
      <c r="F242" s="209" t="s">
        <v>432</v>
      </c>
      <c r="G242" s="210" t="s">
        <v>174</v>
      </c>
      <c r="H242" s="211">
        <v>4</v>
      </c>
      <c r="I242" s="212"/>
      <c r="J242" s="213">
        <f>ROUND(I242*H242,2)</f>
        <v>0</v>
      </c>
      <c r="K242" s="209" t="s">
        <v>158</v>
      </c>
      <c r="L242" s="46"/>
      <c r="M242" s="214" t="s">
        <v>19</v>
      </c>
      <c r="N242" s="215" t="s">
        <v>43</v>
      </c>
      <c r="O242" s="86"/>
      <c r="P242" s="216">
        <f>O242*H242</f>
        <v>0</v>
      </c>
      <c r="Q242" s="216">
        <v>0.01019</v>
      </c>
      <c r="R242" s="216">
        <f>Q242*H242</f>
        <v>0.04076</v>
      </c>
      <c r="S242" s="216">
        <v>0</v>
      </c>
      <c r="T242" s="217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8" t="s">
        <v>159</v>
      </c>
      <c r="AT242" s="218" t="s">
        <v>154</v>
      </c>
      <c r="AU242" s="218" t="s">
        <v>83</v>
      </c>
      <c r="AY242" s="19" t="s">
        <v>152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9" t="s">
        <v>80</v>
      </c>
      <c r="BK242" s="219">
        <f>ROUND(I242*H242,2)</f>
        <v>0</v>
      </c>
      <c r="BL242" s="19" t="s">
        <v>159</v>
      </c>
      <c r="BM242" s="218" t="s">
        <v>433</v>
      </c>
    </row>
    <row r="243" spans="1:47" s="2" customFormat="1" ht="12">
      <c r="A243" s="40"/>
      <c r="B243" s="41"/>
      <c r="C243" s="42"/>
      <c r="D243" s="220" t="s">
        <v>161</v>
      </c>
      <c r="E243" s="42"/>
      <c r="F243" s="221" t="s">
        <v>434</v>
      </c>
      <c r="G243" s="42"/>
      <c r="H243" s="42"/>
      <c r="I243" s="222"/>
      <c r="J243" s="42"/>
      <c r="K243" s="42"/>
      <c r="L243" s="46"/>
      <c r="M243" s="223"/>
      <c r="N243" s="224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161</v>
      </c>
      <c r="AU243" s="19" t="s">
        <v>83</v>
      </c>
    </row>
    <row r="244" spans="1:51" s="13" customFormat="1" ht="12">
      <c r="A244" s="13"/>
      <c r="B244" s="225"/>
      <c r="C244" s="226"/>
      <c r="D244" s="227" t="s">
        <v>163</v>
      </c>
      <c r="E244" s="228" t="s">
        <v>19</v>
      </c>
      <c r="F244" s="229" t="s">
        <v>626</v>
      </c>
      <c r="G244" s="226"/>
      <c r="H244" s="230">
        <v>4</v>
      </c>
      <c r="I244" s="231"/>
      <c r="J244" s="226"/>
      <c r="K244" s="226"/>
      <c r="L244" s="232"/>
      <c r="M244" s="233"/>
      <c r="N244" s="234"/>
      <c r="O244" s="234"/>
      <c r="P244" s="234"/>
      <c r="Q244" s="234"/>
      <c r="R244" s="234"/>
      <c r="S244" s="234"/>
      <c r="T244" s="23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6" t="s">
        <v>163</v>
      </c>
      <c r="AU244" s="236" t="s">
        <v>83</v>
      </c>
      <c r="AV244" s="13" t="s">
        <v>83</v>
      </c>
      <c r="AW244" s="13" t="s">
        <v>33</v>
      </c>
      <c r="AX244" s="13" t="s">
        <v>80</v>
      </c>
      <c r="AY244" s="236" t="s">
        <v>152</v>
      </c>
    </row>
    <row r="245" spans="1:65" s="2" customFormat="1" ht="16.5" customHeight="1">
      <c r="A245" s="40"/>
      <c r="B245" s="41"/>
      <c r="C245" s="270" t="s">
        <v>424</v>
      </c>
      <c r="D245" s="270" t="s">
        <v>322</v>
      </c>
      <c r="E245" s="271" t="s">
        <v>627</v>
      </c>
      <c r="F245" s="272" t="s">
        <v>628</v>
      </c>
      <c r="G245" s="273" t="s">
        <v>174</v>
      </c>
      <c r="H245" s="274">
        <v>1</v>
      </c>
      <c r="I245" s="275"/>
      <c r="J245" s="276">
        <f>ROUND(I245*H245,2)</f>
        <v>0</v>
      </c>
      <c r="K245" s="272" t="s">
        <v>158</v>
      </c>
      <c r="L245" s="277"/>
      <c r="M245" s="278" t="s">
        <v>19</v>
      </c>
      <c r="N245" s="279" t="s">
        <v>43</v>
      </c>
      <c r="O245" s="86"/>
      <c r="P245" s="216">
        <f>O245*H245</f>
        <v>0</v>
      </c>
      <c r="Q245" s="216">
        <v>0.254</v>
      </c>
      <c r="R245" s="216">
        <f>Q245*H245</f>
        <v>0.254</v>
      </c>
      <c r="S245" s="216">
        <v>0</v>
      </c>
      <c r="T245" s="217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8" t="s">
        <v>203</v>
      </c>
      <c r="AT245" s="218" t="s">
        <v>322</v>
      </c>
      <c r="AU245" s="218" t="s">
        <v>83</v>
      </c>
      <c r="AY245" s="19" t="s">
        <v>152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19" t="s">
        <v>80</v>
      </c>
      <c r="BK245" s="219">
        <f>ROUND(I245*H245,2)</f>
        <v>0</v>
      </c>
      <c r="BL245" s="19" t="s">
        <v>159</v>
      </c>
      <c r="BM245" s="218" t="s">
        <v>629</v>
      </c>
    </row>
    <row r="246" spans="1:47" s="2" customFormat="1" ht="12">
      <c r="A246" s="40"/>
      <c r="B246" s="41"/>
      <c r="C246" s="42"/>
      <c r="D246" s="220" t="s">
        <v>161</v>
      </c>
      <c r="E246" s="42"/>
      <c r="F246" s="221" t="s">
        <v>630</v>
      </c>
      <c r="G246" s="42"/>
      <c r="H246" s="42"/>
      <c r="I246" s="222"/>
      <c r="J246" s="42"/>
      <c r="K246" s="42"/>
      <c r="L246" s="46"/>
      <c r="M246" s="223"/>
      <c r="N246" s="224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161</v>
      </c>
      <c r="AU246" s="19" t="s">
        <v>83</v>
      </c>
    </row>
    <row r="247" spans="1:65" s="2" customFormat="1" ht="16.5" customHeight="1">
      <c r="A247" s="40"/>
      <c r="B247" s="41"/>
      <c r="C247" s="270" t="s">
        <v>430</v>
      </c>
      <c r="D247" s="270" t="s">
        <v>322</v>
      </c>
      <c r="E247" s="271" t="s">
        <v>631</v>
      </c>
      <c r="F247" s="272" t="s">
        <v>632</v>
      </c>
      <c r="G247" s="273" t="s">
        <v>174</v>
      </c>
      <c r="H247" s="274">
        <v>1</v>
      </c>
      <c r="I247" s="275"/>
      <c r="J247" s="276">
        <f>ROUND(I247*H247,2)</f>
        <v>0</v>
      </c>
      <c r="K247" s="272" t="s">
        <v>158</v>
      </c>
      <c r="L247" s="277"/>
      <c r="M247" s="278" t="s">
        <v>19</v>
      </c>
      <c r="N247" s="279" t="s">
        <v>43</v>
      </c>
      <c r="O247" s="86"/>
      <c r="P247" s="216">
        <f>O247*H247</f>
        <v>0</v>
      </c>
      <c r="Q247" s="216">
        <v>0.506</v>
      </c>
      <c r="R247" s="216">
        <f>Q247*H247</f>
        <v>0.506</v>
      </c>
      <c r="S247" s="216">
        <v>0</v>
      </c>
      <c r="T247" s="217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8" t="s">
        <v>203</v>
      </c>
      <c r="AT247" s="218" t="s">
        <v>322</v>
      </c>
      <c r="AU247" s="218" t="s">
        <v>83</v>
      </c>
      <c r="AY247" s="19" t="s">
        <v>152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9" t="s">
        <v>80</v>
      </c>
      <c r="BK247" s="219">
        <f>ROUND(I247*H247,2)</f>
        <v>0</v>
      </c>
      <c r="BL247" s="19" t="s">
        <v>159</v>
      </c>
      <c r="BM247" s="218" t="s">
        <v>633</v>
      </c>
    </row>
    <row r="248" spans="1:47" s="2" customFormat="1" ht="12">
      <c r="A248" s="40"/>
      <c r="B248" s="41"/>
      <c r="C248" s="42"/>
      <c r="D248" s="220" t="s">
        <v>161</v>
      </c>
      <c r="E248" s="42"/>
      <c r="F248" s="221" t="s">
        <v>634</v>
      </c>
      <c r="G248" s="42"/>
      <c r="H248" s="42"/>
      <c r="I248" s="222"/>
      <c r="J248" s="42"/>
      <c r="K248" s="42"/>
      <c r="L248" s="46"/>
      <c r="M248" s="223"/>
      <c r="N248" s="224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161</v>
      </c>
      <c r="AU248" s="19" t="s">
        <v>83</v>
      </c>
    </row>
    <row r="249" spans="1:65" s="2" customFormat="1" ht="16.5" customHeight="1">
      <c r="A249" s="40"/>
      <c r="B249" s="41"/>
      <c r="C249" s="270" t="s">
        <v>435</v>
      </c>
      <c r="D249" s="270" t="s">
        <v>322</v>
      </c>
      <c r="E249" s="271" t="s">
        <v>436</v>
      </c>
      <c r="F249" s="272" t="s">
        <v>437</v>
      </c>
      <c r="G249" s="273" t="s">
        <v>174</v>
      </c>
      <c r="H249" s="274">
        <v>2</v>
      </c>
      <c r="I249" s="275"/>
      <c r="J249" s="276">
        <f>ROUND(I249*H249,2)</f>
        <v>0</v>
      </c>
      <c r="K249" s="272" t="s">
        <v>158</v>
      </c>
      <c r="L249" s="277"/>
      <c r="M249" s="278" t="s">
        <v>19</v>
      </c>
      <c r="N249" s="279" t="s">
        <v>43</v>
      </c>
      <c r="O249" s="86"/>
      <c r="P249" s="216">
        <f>O249*H249</f>
        <v>0</v>
      </c>
      <c r="Q249" s="216">
        <v>1.013</v>
      </c>
      <c r="R249" s="216">
        <f>Q249*H249</f>
        <v>2.026</v>
      </c>
      <c r="S249" s="216">
        <v>0</v>
      </c>
      <c r="T249" s="217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8" t="s">
        <v>203</v>
      </c>
      <c r="AT249" s="218" t="s">
        <v>322</v>
      </c>
      <c r="AU249" s="218" t="s">
        <v>83</v>
      </c>
      <c r="AY249" s="19" t="s">
        <v>152</v>
      </c>
      <c r="BE249" s="219">
        <f>IF(N249="základní",J249,0)</f>
        <v>0</v>
      </c>
      <c r="BF249" s="219">
        <f>IF(N249="snížená",J249,0)</f>
        <v>0</v>
      </c>
      <c r="BG249" s="219">
        <f>IF(N249="zákl. přenesená",J249,0)</f>
        <v>0</v>
      </c>
      <c r="BH249" s="219">
        <f>IF(N249="sníž. přenesená",J249,0)</f>
        <v>0</v>
      </c>
      <c r="BI249" s="219">
        <f>IF(N249="nulová",J249,0)</f>
        <v>0</v>
      </c>
      <c r="BJ249" s="19" t="s">
        <v>80</v>
      </c>
      <c r="BK249" s="219">
        <f>ROUND(I249*H249,2)</f>
        <v>0</v>
      </c>
      <c r="BL249" s="19" t="s">
        <v>159</v>
      </c>
      <c r="BM249" s="218" t="s">
        <v>438</v>
      </c>
    </row>
    <row r="250" spans="1:47" s="2" customFormat="1" ht="12">
      <c r="A250" s="40"/>
      <c r="B250" s="41"/>
      <c r="C250" s="42"/>
      <c r="D250" s="220" t="s">
        <v>161</v>
      </c>
      <c r="E250" s="42"/>
      <c r="F250" s="221" t="s">
        <v>439</v>
      </c>
      <c r="G250" s="42"/>
      <c r="H250" s="42"/>
      <c r="I250" s="222"/>
      <c r="J250" s="42"/>
      <c r="K250" s="42"/>
      <c r="L250" s="46"/>
      <c r="M250" s="223"/>
      <c r="N250" s="224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161</v>
      </c>
      <c r="AU250" s="19" t="s">
        <v>83</v>
      </c>
    </row>
    <row r="251" spans="1:65" s="2" customFormat="1" ht="16.5" customHeight="1">
      <c r="A251" s="40"/>
      <c r="B251" s="41"/>
      <c r="C251" s="270" t="s">
        <v>440</v>
      </c>
      <c r="D251" s="270" t="s">
        <v>322</v>
      </c>
      <c r="E251" s="271" t="s">
        <v>441</v>
      </c>
      <c r="F251" s="272" t="s">
        <v>442</v>
      </c>
      <c r="G251" s="273" t="s">
        <v>174</v>
      </c>
      <c r="H251" s="274">
        <v>6</v>
      </c>
      <c r="I251" s="275"/>
      <c r="J251" s="276">
        <f>ROUND(I251*H251,2)</f>
        <v>0</v>
      </c>
      <c r="K251" s="272" t="s">
        <v>158</v>
      </c>
      <c r="L251" s="277"/>
      <c r="M251" s="278" t="s">
        <v>19</v>
      </c>
      <c r="N251" s="279" t="s">
        <v>43</v>
      </c>
      <c r="O251" s="86"/>
      <c r="P251" s="216">
        <f>O251*H251</f>
        <v>0</v>
      </c>
      <c r="Q251" s="216">
        <v>0.002</v>
      </c>
      <c r="R251" s="216">
        <f>Q251*H251</f>
        <v>0.012</v>
      </c>
      <c r="S251" s="216">
        <v>0</v>
      </c>
      <c r="T251" s="217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8" t="s">
        <v>203</v>
      </c>
      <c r="AT251" s="218" t="s">
        <v>322</v>
      </c>
      <c r="AU251" s="218" t="s">
        <v>83</v>
      </c>
      <c r="AY251" s="19" t="s">
        <v>152</v>
      </c>
      <c r="BE251" s="219">
        <f>IF(N251="základní",J251,0)</f>
        <v>0</v>
      </c>
      <c r="BF251" s="219">
        <f>IF(N251="snížená",J251,0)</f>
        <v>0</v>
      </c>
      <c r="BG251" s="219">
        <f>IF(N251="zákl. přenesená",J251,0)</f>
        <v>0</v>
      </c>
      <c r="BH251" s="219">
        <f>IF(N251="sníž. přenesená",J251,0)</f>
        <v>0</v>
      </c>
      <c r="BI251" s="219">
        <f>IF(N251="nulová",J251,0)</f>
        <v>0</v>
      </c>
      <c r="BJ251" s="19" t="s">
        <v>80</v>
      </c>
      <c r="BK251" s="219">
        <f>ROUND(I251*H251,2)</f>
        <v>0</v>
      </c>
      <c r="BL251" s="19" t="s">
        <v>159</v>
      </c>
      <c r="BM251" s="218" t="s">
        <v>443</v>
      </c>
    </row>
    <row r="252" spans="1:47" s="2" customFormat="1" ht="12">
      <c r="A252" s="40"/>
      <c r="B252" s="41"/>
      <c r="C252" s="42"/>
      <c r="D252" s="220" t="s">
        <v>161</v>
      </c>
      <c r="E252" s="42"/>
      <c r="F252" s="221" t="s">
        <v>444</v>
      </c>
      <c r="G252" s="42"/>
      <c r="H252" s="42"/>
      <c r="I252" s="222"/>
      <c r="J252" s="42"/>
      <c r="K252" s="42"/>
      <c r="L252" s="46"/>
      <c r="M252" s="223"/>
      <c r="N252" s="224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161</v>
      </c>
      <c r="AU252" s="19" t="s">
        <v>83</v>
      </c>
    </row>
    <row r="253" spans="1:65" s="2" customFormat="1" ht="16.5" customHeight="1">
      <c r="A253" s="40"/>
      <c r="B253" s="41"/>
      <c r="C253" s="207" t="s">
        <v>445</v>
      </c>
      <c r="D253" s="207" t="s">
        <v>154</v>
      </c>
      <c r="E253" s="208" t="s">
        <v>446</v>
      </c>
      <c r="F253" s="209" t="s">
        <v>447</v>
      </c>
      <c r="G253" s="210" t="s">
        <v>174</v>
      </c>
      <c r="H253" s="211">
        <v>2</v>
      </c>
      <c r="I253" s="212"/>
      <c r="J253" s="213">
        <f>ROUND(I253*H253,2)</f>
        <v>0</v>
      </c>
      <c r="K253" s="209" t="s">
        <v>158</v>
      </c>
      <c r="L253" s="46"/>
      <c r="M253" s="214" t="s">
        <v>19</v>
      </c>
      <c r="N253" s="215" t="s">
        <v>43</v>
      </c>
      <c r="O253" s="86"/>
      <c r="P253" s="216">
        <f>O253*H253</f>
        <v>0</v>
      </c>
      <c r="Q253" s="216">
        <v>0.02854</v>
      </c>
      <c r="R253" s="216">
        <f>Q253*H253</f>
        <v>0.05708</v>
      </c>
      <c r="S253" s="216">
        <v>0</v>
      </c>
      <c r="T253" s="217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8" t="s">
        <v>159</v>
      </c>
      <c r="AT253" s="218" t="s">
        <v>154</v>
      </c>
      <c r="AU253" s="218" t="s">
        <v>83</v>
      </c>
      <c r="AY253" s="19" t="s">
        <v>152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19" t="s">
        <v>80</v>
      </c>
      <c r="BK253" s="219">
        <f>ROUND(I253*H253,2)</f>
        <v>0</v>
      </c>
      <c r="BL253" s="19" t="s">
        <v>159</v>
      </c>
      <c r="BM253" s="218" t="s">
        <v>448</v>
      </c>
    </row>
    <row r="254" spans="1:47" s="2" customFormat="1" ht="12">
      <c r="A254" s="40"/>
      <c r="B254" s="41"/>
      <c r="C254" s="42"/>
      <c r="D254" s="220" t="s">
        <v>161</v>
      </c>
      <c r="E254" s="42"/>
      <c r="F254" s="221" t="s">
        <v>449</v>
      </c>
      <c r="G254" s="42"/>
      <c r="H254" s="42"/>
      <c r="I254" s="222"/>
      <c r="J254" s="42"/>
      <c r="K254" s="42"/>
      <c r="L254" s="46"/>
      <c r="M254" s="223"/>
      <c r="N254" s="224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161</v>
      </c>
      <c r="AU254" s="19" t="s">
        <v>83</v>
      </c>
    </row>
    <row r="255" spans="1:51" s="13" customFormat="1" ht="12">
      <c r="A255" s="13"/>
      <c r="B255" s="225"/>
      <c r="C255" s="226"/>
      <c r="D255" s="227" t="s">
        <v>163</v>
      </c>
      <c r="E255" s="228" t="s">
        <v>19</v>
      </c>
      <c r="F255" s="229" t="s">
        <v>635</v>
      </c>
      <c r="G255" s="226"/>
      <c r="H255" s="230">
        <v>2</v>
      </c>
      <c r="I255" s="231"/>
      <c r="J255" s="226"/>
      <c r="K255" s="226"/>
      <c r="L255" s="232"/>
      <c r="M255" s="233"/>
      <c r="N255" s="234"/>
      <c r="O255" s="234"/>
      <c r="P255" s="234"/>
      <c r="Q255" s="234"/>
      <c r="R255" s="234"/>
      <c r="S255" s="234"/>
      <c r="T255" s="23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6" t="s">
        <v>163</v>
      </c>
      <c r="AU255" s="236" t="s">
        <v>83</v>
      </c>
      <c r="AV255" s="13" t="s">
        <v>83</v>
      </c>
      <c r="AW255" s="13" t="s">
        <v>33</v>
      </c>
      <c r="AX255" s="13" t="s">
        <v>72</v>
      </c>
      <c r="AY255" s="236" t="s">
        <v>152</v>
      </c>
    </row>
    <row r="256" spans="1:51" s="14" customFormat="1" ht="12">
      <c r="A256" s="14"/>
      <c r="B256" s="237"/>
      <c r="C256" s="238"/>
      <c r="D256" s="227" t="s">
        <v>163</v>
      </c>
      <c r="E256" s="239" t="s">
        <v>19</v>
      </c>
      <c r="F256" s="240" t="s">
        <v>170</v>
      </c>
      <c r="G256" s="238"/>
      <c r="H256" s="241">
        <v>2</v>
      </c>
      <c r="I256" s="242"/>
      <c r="J256" s="238"/>
      <c r="K256" s="238"/>
      <c r="L256" s="243"/>
      <c r="M256" s="244"/>
      <c r="N256" s="245"/>
      <c r="O256" s="245"/>
      <c r="P256" s="245"/>
      <c r="Q256" s="245"/>
      <c r="R256" s="245"/>
      <c r="S256" s="245"/>
      <c r="T256" s="246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7" t="s">
        <v>163</v>
      </c>
      <c r="AU256" s="247" t="s">
        <v>83</v>
      </c>
      <c r="AV256" s="14" t="s">
        <v>159</v>
      </c>
      <c r="AW256" s="14" t="s">
        <v>33</v>
      </c>
      <c r="AX256" s="14" t="s">
        <v>80</v>
      </c>
      <c r="AY256" s="247" t="s">
        <v>152</v>
      </c>
    </row>
    <row r="257" spans="1:65" s="2" customFormat="1" ht="16.5" customHeight="1">
      <c r="A257" s="40"/>
      <c r="B257" s="41"/>
      <c r="C257" s="270" t="s">
        <v>451</v>
      </c>
      <c r="D257" s="270" t="s">
        <v>322</v>
      </c>
      <c r="E257" s="271" t="s">
        <v>452</v>
      </c>
      <c r="F257" s="272" t="s">
        <v>453</v>
      </c>
      <c r="G257" s="273" t="s">
        <v>174</v>
      </c>
      <c r="H257" s="274">
        <v>2</v>
      </c>
      <c r="I257" s="275"/>
      <c r="J257" s="276">
        <f>ROUND(I257*H257,2)</f>
        <v>0</v>
      </c>
      <c r="K257" s="272" t="s">
        <v>19</v>
      </c>
      <c r="L257" s="277"/>
      <c r="M257" s="278" t="s">
        <v>19</v>
      </c>
      <c r="N257" s="279" t="s">
        <v>43</v>
      </c>
      <c r="O257" s="86"/>
      <c r="P257" s="216">
        <f>O257*H257</f>
        <v>0</v>
      </c>
      <c r="Q257" s="216">
        <v>1.405</v>
      </c>
      <c r="R257" s="216">
        <f>Q257*H257</f>
        <v>2.81</v>
      </c>
      <c r="S257" s="216">
        <v>0</v>
      </c>
      <c r="T257" s="217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8" t="s">
        <v>203</v>
      </c>
      <c r="AT257" s="218" t="s">
        <v>322</v>
      </c>
      <c r="AU257" s="218" t="s">
        <v>83</v>
      </c>
      <c r="AY257" s="19" t="s">
        <v>152</v>
      </c>
      <c r="BE257" s="219">
        <f>IF(N257="základní",J257,0)</f>
        <v>0</v>
      </c>
      <c r="BF257" s="219">
        <f>IF(N257="snížená",J257,0)</f>
        <v>0</v>
      </c>
      <c r="BG257" s="219">
        <f>IF(N257="zákl. přenesená",J257,0)</f>
        <v>0</v>
      </c>
      <c r="BH257" s="219">
        <f>IF(N257="sníž. přenesená",J257,0)</f>
        <v>0</v>
      </c>
      <c r="BI257" s="219">
        <f>IF(N257="nulová",J257,0)</f>
        <v>0</v>
      </c>
      <c r="BJ257" s="19" t="s">
        <v>80</v>
      </c>
      <c r="BK257" s="219">
        <f>ROUND(I257*H257,2)</f>
        <v>0</v>
      </c>
      <c r="BL257" s="19" t="s">
        <v>159</v>
      </c>
      <c r="BM257" s="218" t="s">
        <v>454</v>
      </c>
    </row>
    <row r="258" spans="1:65" s="2" customFormat="1" ht="16.5" customHeight="1">
      <c r="A258" s="40"/>
      <c r="B258" s="41"/>
      <c r="C258" s="270" t="s">
        <v>455</v>
      </c>
      <c r="D258" s="270" t="s">
        <v>322</v>
      </c>
      <c r="E258" s="271" t="s">
        <v>456</v>
      </c>
      <c r="F258" s="272" t="s">
        <v>457</v>
      </c>
      <c r="G258" s="273" t="s">
        <v>174</v>
      </c>
      <c r="H258" s="274">
        <v>2</v>
      </c>
      <c r="I258" s="275"/>
      <c r="J258" s="276">
        <f>ROUND(I258*H258,2)</f>
        <v>0</v>
      </c>
      <c r="K258" s="272" t="s">
        <v>158</v>
      </c>
      <c r="L258" s="277"/>
      <c r="M258" s="278" t="s">
        <v>19</v>
      </c>
      <c r="N258" s="279" t="s">
        <v>43</v>
      </c>
      <c r="O258" s="86"/>
      <c r="P258" s="216">
        <f>O258*H258</f>
        <v>0</v>
      </c>
      <c r="Q258" s="216">
        <v>0.0005</v>
      </c>
      <c r="R258" s="216">
        <f>Q258*H258</f>
        <v>0.001</v>
      </c>
      <c r="S258" s="216">
        <v>0</v>
      </c>
      <c r="T258" s="217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8" t="s">
        <v>203</v>
      </c>
      <c r="AT258" s="218" t="s">
        <v>322</v>
      </c>
      <c r="AU258" s="218" t="s">
        <v>83</v>
      </c>
      <c r="AY258" s="19" t="s">
        <v>152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19" t="s">
        <v>80</v>
      </c>
      <c r="BK258" s="219">
        <f>ROUND(I258*H258,2)</f>
        <v>0</v>
      </c>
      <c r="BL258" s="19" t="s">
        <v>159</v>
      </c>
      <c r="BM258" s="218" t="s">
        <v>636</v>
      </c>
    </row>
    <row r="259" spans="1:47" s="2" customFormat="1" ht="12">
      <c r="A259" s="40"/>
      <c r="B259" s="41"/>
      <c r="C259" s="42"/>
      <c r="D259" s="220" t="s">
        <v>161</v>
      </c>
      <c r="E259" s="42"/>
      <c r="F259" s="221" t="s">
        <v>459</v>
      </c>
      <c r="G259" s="42"/>
      <c r="H259" s="42"/>
      <c r="I259" s="222"/>
      <c r="J259" s="42"/>
      <c r="K259" s="42"/>
      <c r="L259" s="46"/>
      <c r="M259" s="223"/>
      <c r="N259" s="224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161</v>
      </c>
      <c r="AU259" s="19" t="s">
        <v>83</v>
      </c>
    </row>
    <row r="260" spans="1:51" s="15" customFormat="1" ht="12">
      <c r="A260" s="15"/>
      <c r="B260" s="249"/>
      <c r="C260" s="250"/>
      <c r="D260" s="227" t="s">
        <v>163</v>
      </c>
      <c r="E260" s="251" t="s">
        <v>19</v>
      </c>
      <c r="F260" s="252" t="s">
        <v>460</v>
      </c>
      <c r="G260" s="250"/>
      <c r="H260" s="251" t="s">
        <v>19</v>
      </c>
      <c r="I260" s="253"/>
      <c r="J260" s="250"/>
      <c r="K260" s="250"/>
      <c r="L260" s="254"/>
      <c r="M260" s="255"/>
      <c r="N260" s="256"/>
      <c r="O260" s="256"/>
      <c r="P260" s="256"/>
      <c r="Q260" s="256"/>
      <c r="R260" s="256"/>
      <c r="S260" s="256"/>
      <c r="T260" s="257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58" t="s">
        <v>163</v>
      </c>
      <c r="AU260" s="258" t="s">
        <v>83</v>
      </c>
      <c r="AV260" s="15" t="s">
        <v>80</v>
      </c>
      <c r="AW260" s="15" t="s">
        <v>33</v>
      </c>
      <c r="AX260" s="15" t="s">
        <v>72</v>
      </c>
      <c r="AY260" s="258" t="s">
        <v>152</v>
      </c>
    </row>
    <row r="261" spans="1:51" s="13" customFormat="1" ht="12">
      <c r="A261" s="13"/>
      <c r="B261" s="225"/>
      <c r="C261" s="226"/>
      <c r="D261" s="227" t="s">
        <v>163</v>
      </c>
      <c r="E261" s="228" t="s">
        <v>19</v>
      </c>
      <c r="F261" s="229" t="s">
        <v>637</v>
      </c>
      <c r="G261" s="226"/>
      <c r="H261" s="230">
        <v>2</v>
      </c>
      <c r="I261" s="231"/>
      <c r="J261" s="226"/>
      <c r="K261" s="226"/>
      <c r="L261" s="232"/>
      <c r="M261" s="233"/>
      <c r="N261" s="234"/>
      <c r="O261" s="234"/>
      <c r="P261" s="234"/>
      <c r="Q261" s="234"/>
      <c r="R261" s="234"/>
      <c r="S261" s="234"/>
      <c r="T261" s="23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6" t="s">
        <v>163</v>
      </c>
      <c r="AU261" s="236" t="s">
        <v>83</v>
      </c>
      <c r="AV261" s="13" t="s">
        <v>83</v>
      </c>
      <c r="AW261" s="13" t="s">
        <v>33</v>
      </c>
      <c r="AX261" s="13" t="s">
        <v>80</v>
      </c>
      <c r="AY261" s="236" t="s">
        <v>152</v>
      </c>
    </row>
    <row r="262" spans="1:65" s="2" customFormat="1" ht="16.5" customHeight="1">
      <c r="A262" s="40"/>
      <c r="B262" s="41"/>
      <c r="C262" s="207" t="s">
        <v>462</v>
      </c>
      <c r="D262" s="207" t="s">
        <v>154</v>
      </c>
      <c r="E262" s="208" t="s">
        <v>463</v>
      </c>
      <c r="F262" s="209" t="s">
        <v>464</v>
      </c>
      <c r="G262" s="210" t="s">
        <v>174</v>
      </c>
      <c r="H262" s="211">
        <v>2</v>
      </c>
      <c r="I262" s="212"/>
      <c r="J262" s="213">
        <f>ROUND(I262*H262,2)</f>
        <v>0</v>
      </c>
      <c r="K262" s="209" t="s">
        <v>158</v>
      </c>
      <c r="L262" s="46"/>
      <c r="M262" s="214" t="s">
        <v>19</v>
      </c>
      <c r="N262" s="215" t="s">
        <v>43</v>
      </c>
      <c r="O262" s="86"/>
      <c r="P262" s="216">
        <f>O262*H262</f>
        <v>0</v>
      </c>
      <c r="Q262" s="216">
        <v>0.03927</v>
      </c>
      <c r="R262" s="216">
        <f>Q262*H262</f>
        <v>0.07854</v>
      </c>
      <c r="S262" s="216">
        <v>0</v>
      </c>
      <c r="T262" s="217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8" t="s">
        <v>159</v>
      </c>
      <c r="AT262" s="218" t="s">
        <v>154</v>
      </c>
      <c r="AU262" s="218" t="s">
        <v>83</v>
      </c>
      <c r="AY262" s="19" t="s">
        <v>152</v>
      </c>
      <c r="BE262" s="219">
        <f>IF(N262="základní",J262,0)</f>
        <v>0</v>
      </c>
      <c r="BF262" s="219">
        <f>IF(N262="snížená",J262,0)</f>
        <v>0</v>
      </c>
      <c r="BG262" s="219">
        <f>IF(N262="zákl. přenesená",J262,0)</f>
        <v>0</v>
      </c>
      <c r="BH262" s="219">
        <f>IF(N262="sníž. přenesená",J262,0)</f>
        <v>0</v>
      </c>
      <c r="BI262" s="219">
        <f>IF(N262="nulová",J262,0)</f>
        <v>0</v>
      </c>
      <c r="BJ262" s="19" t="s">
        <v>80</v>
      </c>
      <c r="BK262" s="219">
        <f>ROUND(I262*H262,2)</f>
        <v>0</v>
      </c>
      <c r="BL262" s="19" t="s">
        <v>159</v>
      </c>
      <c r="BM262" s="218" t="s">
        <v>465</v>
      </c>
    </row>
    <row r="263" spans="1:47" s="2" customFormat="1" ht="12">
      <c r="A263" s="40"/>
      <c r="B263" s="41"/>
      <c r="C263" s="42"/>
      <c r="D263" s="220" t="s">
        <v>161</v>
      </c>
      <c r="E263" s="42"/>
      <c r="F263" s="221" t="s">
        <v>466</v>
      </c>
      <c r="G263" s="42"/>
      <c r="H263" s="42"/>
      <c r="I263" s="222"/>
      <c r="J263" s="42"/>
      <c r="K263" s="42"/>
      <c r="L263" s="46"/>
      <c r="M263" s="223"/>
      <c r="N263" s="224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161</v>
      </c>
      <c r="AU263" s="19" t="s">
        <v>83</v>
      </c>
    </row>
    <row r="264" spans="1:65" s="2" customFormat="1" ht="16.5" customHeight="1">
      <c r="A264" s="40"/>
      <c r="B264" s="41"/>
      <c r="C264" s="270" t="s">
        <v>467</v>
      </c>
      <c r="D264" s="270" t="s">
        <v>322</v>
      </c>
      <c r="E264" s="271" t="s">
        <v>468</v>
      </c>
      <c r="F264" s="272" t="s">
        <v>469</v>
      </c>
      <c r="G264" s="273" t="s">
        <v>174</v>
      </c>
      <c r="H264" s="274">
        <v>2</v>
      </c>
      <c r="I264" s="275"/>
      <c r="J264" s="276">
        <f>ROUND(I264*H264,2)</f>
        <v>0</v>
      </c>
      <c r="K264" s="272" t="s">
        <v>158</v>
      </c>
      <c r="L264" s="277"/>
      <c r="M264" s="278" t="s">
        <v>19</v>
      </c>
      <c r="N264" s="279" t="s">
        <v>43</v>
      </c>
      <c r="O264" s="86"/>
      <c r="P264" s="216">
        <f>O264*H264</f>
        <v>0</v>
      </c>
      <c r="Q264" s="216">
        <v>0.521</v>
      </c>
      <c r="R264" s="216">
        <f>Q264*H264</f>
        <v>1.042</v>
      </c>
      <c r="S264" s="216">
        <v>0</v>
      </c>
      <c r="T264" s="217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8" t="s">
        <v>203</v>
      </c>
      <c r="AT264" s="218" t="s">
        <v>322</v>
      </c>
      <c r="AU264" s="218" t="s">
        <v>83</v>
      </c>
      <c r="AY264" s="19" t="s">
        <v>152</v>
      </c>
      <c r="BE264" s="219">
        <f>IF(N264="základní",J264,0)</f>
        <v>0</v>
      </c>
      <c r="BF264" s="219">
        <f>IF(N264="snížená",J264,0)</f>
        <v>0</v>
      </c>
      <c r="BG264" s="219">
        <f>IF(N264="zákl. přenesená",J264,0)</f>
        <v>0</v>
      </c>
      <c r="BH264" s="219">
        <f>IF(N264="sníž. přenesená",J264,0)</f>
        <v>0</v>
      </c>
      <c r="BI264" s="219">
        <f>IF(N264="nulová",J264,0)</f>
        <v>0</v>
      </c>
      <c r="BJ264" s="19" t="s">
        <v>80</v>
      </c>
      <c r="BK264" s="219">
        <f>ROUND(I264*H264,2)</f>
        <v>0</v>
      </c>
      <c r="BL264" s="19" t="s">
        <v>159</v>
      </c>
      <c r="BM264" s="218" t="s">
        <v>470</v>
      </c>
    </row>
    <row r="265" spans="1:47" s="2" customFormat="1" ht="12">
      <c r="A265" s="40"/>
      <c r="B265" s="41"/>
      <c r="C265" s="42"/>
      <c r="D265" s="220" t="s">
        <v>161</v>
      </c>
      <c r="E265" s="42"/>
      <c r="F265" s="221" t="s">
        <v>471</v>
      </c>
      <c r="G265" s="42"/>
      <c r="H265" s="42"/>
      <c r="I265" s="222"/>
      <c r="J265" s="42"/>
      <c r="K265" s="42"/>
      <c r="L265" s="46"/>
      <c r="M265" s="223"/>
      <c r="N265" s="224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161</v>
      </c>
      <c r="AU265" s="19" t="s">
        <v>83</v>
      </c>
    </row>
    <row r="266" spans="1:65" s="2" customFormat="1" ht="16.5" customHeight="1">
      <c r="A266" s="40"/>
      <c r="B266" s="41"/>
      <c r="C266" s="207" t="s">
        <v>472</v>
      </c>
      <c r="D266" s="207" t="s">
        <v>154</v>
      </c>
      <c r="E266" s="208" t="s">
        <v>473</v>
      </c>
      <c r="F266" s="209" t="s">
        <v>474</v>
      </c>
      <c r="G266" s="210" t="s">
        <v>174</v>
      </c>
      <c r="H266" s="211">
        <v>2</v>
      </c>
      <c r="I266" s="212"/>
      <c r="J266" s="213">
        <f>ROUND(I266*H266,2)</f>
        <v>0</v>
      </c>
      <c r="K266" s="209" t="s">
        <v>158</v>
      </c>
      <c r="L266" s="46"/>
      <c r="M266" s="214" t="s">
        <v>19</v>
      </c>
      <c r="N266" s="215" t="s">
        <v>43</v>
      </c>
      <c r="O266" s="86"/>
      <c r="P266" s="216">
        <f>O266*H266</f>
        <v>0</v>
      </c>
      <c r="Q266" s="216">
        <v>0.21734</v>
      </c>
      <c r="R266" s="216">
        <f>Q266*H266</f>
        <v>0.43468</v>
      </c>
      <c r="S266" s="216">
        <v>0</v>
      </c>
      <c r="T266" s="217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8" t="s">
        <v>159</v>
      </c>
      <c r="AT266" s="218" t="s">
        <v>154</v>
      </c>
      <c r="AU266" s="218" t="s">
        <v>83</v>
      </c>
      <c r="AY266" s="19" t="s">
        <v>152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19" t="s">
        <v>80</v>
      </c>
      <c r="BK266" s="219">
        <f>ROUND(I266*H266,2)</f>
        <v>0</v>
      </c>
      <c r="BL266" s="19" t="s">
        <v>159</v>
      </c>
      <c r="BM266" s="218" t="s">
        <v>475</v>
      </c>
    </row>
    <row r="267" spans="1:47" s="2" customFormat="1" ht="12">
      <c r="A267" s="40"/>
      <c r="B267" s="41"/>
      <c r="C267" s="42"/>
      <c r="D267" s="220" t="s">
        <v>161</v>
      </c>
      <c r="E267" s="42"/>
      <c r="F267" s="221" t="s">
        <v>476</v>
      </c>
      <c r="G267" s="42"/>
      <c r="H267" s="42"/>
      <c r="I267" s="222"/>
      <c r="J267" s="42"/>
      <c r="K267" s="42"/>
      <c r="L267" s="46"/>
      <c r="M267" s="223"/>
      <c r="N267" s="224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161</v>
      </c>
      <c r="AU267" s="19" t="s">
        <v>83</v>
      </c>
    </row>
    <row r="268" spans="1:65" s="2" customFormat="1" ht="21.75" customHeight="1">
      <c r="A268" s="40"/>
      <c r="B268" s="41"/>
      <c r="C268" s="270" t="s">
        <v>477</v>
      </c>
      <c r="D268" s="270" t="s">
        <v>322</v>
      </c>
      <c r="E268" s="271" t="s">
        <v>478</v>
      </c>
      <c r="F268" s="272" t="s">
        <v>479</v>
      </c>
      <c r="G268" s="273" t="s">
        <v>174</v>
      </c>
      <c r="H268" s="274">
        <v>2</v>
      </c>
      <c r="I268" s="275"/>
      <c r="J268" s="276">
        <f>ROUND(I268*H268,2)</f>
        <v>0</v>
      </c>
      <c r="K268" s="272" t="s">
        <v>19</v>
      </c>
      <c r="L268" s="277"/>
      <c r="M268" s="278" t="s">
        <v>19</v>
      </c>
      <c r="N268" s="279" t="s">
        <v>43</v>
      </c>
      <c r="O268" s="86"/>
      <c r="P268" s="216">
        <f>O268*H268</f>
        <v>0</v>
      </c>
      <c r="Q268" s="216">
        <v>0.114</v>
      </c>
      <c r="R268" s="216">
        <f>Q268*H268</f>
        <v>0.228</v>
      </c>
      <c r="S268" s="216">
        <v>0</v>
      </c>
      <c r="T268" s="217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8" t="s">
        <v>203</v>
      </c>
      <c r="AT268" s="218" t="s">
        <v>322</v>
      </c>
      <c r="AU268" s="218" t="s">
        <v>83</v>
      </c>
      <c r="AY268" s="19" t="s">
        <v>152</v>
      </c>
      <c r="BE268" s="219">
        <f>IF(N268="základní",J268,0)</f>
        <v>0</v>
      </c>
      <c r="BF268" s="219">
        <f>IF(N268="snížená",J268,0)</f>
        <v>0</v>
      </c>
      <c r="BG268" s="219">
        <f>IF(N268="zákl. přenesená",J268,0)</f>
        <v>0</v>
      </c>
      <c r="BH268" s="219">
        <f>IF(N268="sníž. přenesená",J268,0)</f>
        <v>0</v>
      </c>
      <c r="BI268" s="219">
        <f>IF(N268="nulová",J268,0)</f>
        <v>0</v>
      </c>
      <c r="BJ268" s="19" t="s">
        <v>80</v>
      </c>
      <c r="BK268" s="219">
        <f>ROUND(I268*H268,2)</f>
        <v>0</v>
      </c>
      <c r="BL268" s="19" t="s">
        <v>159</v>
      </c>
      <c r="BM268" s="218" t="s">
        <v>480</v>
      </c>
    </row>
    <row r="269" spans="1:65" s="2" customFormat="1" ht="16.5" customHeight="1">
      <c r="A269" s="40"/>
      <c r="B269" s="41"/>
      <c r="C269" s="207" t="s">
        <v>481</v>
      </c>
      <c r="D269" s="207" t="s">
        <v>154</v>
      </c>
      <c r="E269" s="208" t="s">
        <v>482</v>
      </c>
      <c r="F269" s="209" t="s">
        <v>483</v>
      </c>
      <c r="G269" s="210" t="s">
        <v>157</v>
      </c>
      <c r="H269" s="211">
        <v>49.9</v>
      </c>
      <c r="I269" s="212"/>
      <c r="J269" s="213">
        <f>ROUND(I269*H269,2)</f>
        <v>0</v>
      </c>
      <c r="K269" s="209" t="s">
        <v>158</v>
      </c>
      <c r="L269" s="46"/>
      <c r="M269" s="214" t="s">
        <v>19</v>
      </c>
      <c r="N269" s="215" t="s">
        <v>43</v>
      </c>
      <c r="O269" s="86"/>
      <c r="P269" s="216">
        <f>O269*H269</f>
        <v>0</v>
      </c>
      <c r="Q269" s="216">
        <v>0.00013</v>
      </c>
      <c r="R269" s="216">
        <f>Q269*H269</f>
        <v>0.006486999999999999</v>
      </c>
      <c r="S269" s="216">
        <v>0</v>
      </c>
      <c r="T269" s="217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18" t="s">
        <v>159</v>
      </c>
      <c r="AT269" s="218" t="s">
        <v>154</v>
      </c>
      <c r="AU269" s="218" t="s">
        <v>83</v>
      </c>
      <c r="AY269" s="19" t="s">
        <v>152</v>
      </c>
      <c r="BE269" s="219">
        <f>IF(N269="základní",J269,0)</f>
        <v>0</v>
      </c>
      <c r="BF269" s="219">
        <f>IF(N269="snížená",J269,0)</f>
        <v>0</v>
      </c>
      <c r="BG269" s="219">
        <f>IF(N269="zákl. přenesená",J269,0)</f>
        <v>0</v>
      </c>
      <c r="BH269" s="219">
        <f>IF(N269="sníž. přenesená",J269,0)</f>
        <v>0</v>
      </c>
      <c r="BI269" s="219">
        <f>IF(N269="nulová",J269,0)</f>
        <v>0</v>
      </c>
      <c r="BJ269" s="19" t="s">
        <v>80</v>
      </c>
      <c r="BK269" s="219">
        <f>ROUND(I269*H269,2)</f>
        <v>0</v>
      </c>
      <c r="BL269" s="19" t="s">
        <v>159</v>
      </c>
      <c r="BM269" s="218" t="s">
        <v>484</v>
      </c>
    </row>
    <row r="270" spans="1:47" s="2" customFormat="1" ht="12">
      <c r="A270" s="40"/>
      <c r="B270" s="41"/>
      <c r="C270" s="42"/>
      <c r="D270" s="220" t="s">
        <v>161</v>
      </c>
      <c r="E270" s="42"/>
      <c r="F270" s="221" t="s">
        <v>485</v>
      </c>
      <c r="G270" s="42"/>
      <c r="H270" s="42"/>
      <c r="I270" s="222"/>
      <c r="J270" s="42"/>
      <c r="K270" s="42"/>
      <c r="L270" s="46"/>
      <c r="M270" s="223"/>
      <c r="N270" s="224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161</v>
      </c>
      <c r="AU270" s="19" t="s">
        <v>83</v>
      </c>
    </row>
    <row r="271" spans="1:63" s="12" customFormat="1" ht="22.8" customHeight="1">
      <c r="A271" s="12"/>
      <c r="B271" s="191"/>
      <c r="C271" s="192"/>
      <c r="D271" s="193" t="s">
        <v>71</v>
      </c>
      <c r="E271" s="205" t="s">
        <v>486</v>
      </c>
      <c r="F271" s="205" t="s">
        <v>487</v>
      </c>
      <c r="G271" s="192"/>
      <c r="H271" s="192"/>
      <c r="I271" s="195"/>
      <c r="J271" s="206">
        <f>BK271</f>
        <v>0</v>
      </c>
      <c r="K271" s="192"/>
      <c r="L271" s="197"/>
      <c r="M271" s="198"/>
      <c r="N271" s="199"/>
      <c r="O271" s="199"/>
      <c r="P271" s="200">
        <f>SUM(P272:P273)</f>
        <v>0</v>
      </c>
      <c r="Q271" s="199"/>
      <c r="R271" s="200">
        <f>SUM(R272:R273)</f>
        <v>0</v>
      </c>
      <c r="S271" s="199"/>
      <c r="T271" s="201">
        <f>SUM(T272:T273)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02" t="s">
        <v>80</v>
      </c>
      <c r="AT271" s="203" t="s">
        <v>71</v>
      </c>
      <c r="AU271" s="203" t="s">
        <v>80</v>
      </c>
      <c r="AY271" s="202" t="s">
        <v>152</v>
      </c>
      <c r="BK271" s="204">
        <f>SUM(BK272:BK273)</f>
        <v>0</v>
      </c>
    </row>
    <row r="272" spans="1:65" s="2" customFormat="1" ht="24.15" customHeight="1">
      <c r="A272" s="40"/>
      <c r="B272" s="41"/>
      <c r="C272" s="207" t="s">
        <v>488</v>
      </c>
      <c r="D272" s="207" t="s">
        <v>154</v>
      </c>
      <c r="E272" s="208" t="s">
        <v>489</v>
      </c>
      <c r="F272" s="209" t="s">
        <v>490</v>
      </c>
      <c r="G272" s="210" t="s">
        <v>311</v>
      </c>
      <c r="H272" s="211">
        <v>12.255</v>
      </c>
      <c r="I272" s="212"/>
      <c r="J272" s="213">
        <f>ROUND(I272*H272,2)</f>
        <v>0</v>
      </c>
      <c r="K272" s="209" t="s">
        <v>158</v>
      </c>
      <c r="L272" s="46"/>
      <c r="M272" s="214" t="s">
        <v>19</v>
      </c>
      <c r="N272" s="215" t="s">
        <v>43</v>
      </c>
      <c r="O272" s="86"/>
      <c r="P272" s="216">
        <f>O272*H272</f>
        <v>0</v>
      </c>
      <c r="Q272" s="216">
        <v>0</v>
      </c>
      <c r="R272" s="216">
        <f>Q272*H272</f>
        <v>0</v>
      </c>
      <c r="S272" s="216">
        <v>0</v>
      </c>
      <c r="T272" s="217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8" t="s">
        <v>159</v>
      </c>
      <c r="AT272" s="218" t="s">
        <v>154</v>
      </c>
      <c r="AU272" s="218" t="s">
        <v>83</v>
      </c>
      <c r="AY272" s="19" t="s">
        <v>152</v>
      </c>
      <c r="BE272" s="219">
        <f>IF(N272="základní",J272,0)</f>
        <v>0</v>
      </c>
      <c r="BF272" s="219">
        <f>IF(N272="snížená",J272,0)</f>
        <v>0</v>
      </c>
      <c r="BG272" s="219">
        <f>IF(N272="zákl. přenesená",J272,0)</f>
        <v>0</v>
      </c>
      <c r="BH272" s="219">
        <f>IF(N272="sníž. přenesená",J272,0)</f>
        <v>0</v>
      </c>
      <c r="BI272" s="219">
        <f>IF(N272="nulová",J272,0)</f>
        <v>0</v>
      </c>
      <c r="BJ272" s="19" t="s">
        <v>80</v>
      </c>
      <c r="BK272" s="219">
        <f>ROUND(I272*H272,2)</f>
        <v>0</v>
      </c>
      <c r="BL272" s="19" t="s">
        <v>159</v>
      </c>
      <c r="BM272" s="218" t="s">
        <v>491</v>
      </c>
    </row>
    <row r="273" spans="1:47" s="2" customFormat="1" ht="12">
      <c r="A273" s="40"/>
      <c r="B273" s="41"/>
      <c r="C273" s="42"/>
      <c r="D273" s="220" t="s">
        <v>161</v>
      </c>
      <c r="E273" s="42"/>
      <c r="F273" s="221" t="s">
        <v>492</v>
      </c>
      <c r="G273" s="42"/>
      <c r="H273" s="42"/>
      <c r="I273" s="222"/>
      <c r="J273" s="42"/>
      <c r="K273" s="42"/>
      <c r="L273" s="46"/>
      <c r="M273" s="280"/>
      <c r="N273" s="281"/>
      <c r="O273" s="282"/>
      <c r="P273" s="282"/>
      <c r="Q273" s="282"/>
      <c r="R273" s="282"/>
      <c r="S273" s="282"/>
      <c r="T273" s="283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161</v>
      </c>
      <c r="AU273" s="19" t="s">
        <v>83</v>
      </c>
    </row>
    <row r="274" spans="1:31" s="2" customFormat="1" ht="6.95" customHeight="1">
      <c r="A274" s="40"/>
      <c r="B274" s="61"/>
      <c r="C274" s="62"/>
      <c r="D274" s="62"/>
      <c r="E274" s="62"/>
      <c r="F274" s="62"/>
      <c r="G274" s="62"/>
      <c r="H274" s="62"/>
      <c r="I274" s="62"/>
      <c r="J274" s="62"/>
      <c r="K274" s="62"/>
      <c r="L274" s="46"/>
      <c r="M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</row>
  </sheetData>
  <sheetProtection password="CC35" sheet="1" objects="1" scenarios="1" formatColumns="0" formatRows="0" autoFilter="0"/>
  <autoFilter ref="C84:K273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1_01/119001421"/>
    <hyperlink ref="F95" r:id="rId2" display="https://podminky.urs.cz/item/CS_URS_2021_01/119002121"/>
    <hyperlink ref="F98" r:id="rId3" display="https://podminky.urs.cz/item/CS_URS_2021_01/119002122"/>
    <hyperlink ref="F111" r:id="rId4" display="https://podminky.urs.cz/item/CS_URS_2021_01/119003141"/>
    <hyperlink ref="F114" r:id="rId5" display="https://podminky.urs.cz/item/CS_URS_2021_01/119003142"/>
    <hyperlink ref="F116" r:id="rId6" display="https://podminky.urs.cz/item/CS_URS_2021_01/119004111"/>
    <hyperlink ref="F120" r:id="rId7" display="https://podminky.urs.cz/item/CS_URS_2021_01/119004112"/>
    <hyperlink ref="F122" r:id="rId8" display="https://podminky.urs.cz/item/CS_URS_2021_01/130001101"/>
    <hyperlink ref="F126" r:id="rId9" display="https://podminky.urs.cz/item/CS_URS_2021_01/132154204"/>
    <hyperlink ref="F129" r:id="rId10" display="https://podminky.urs.cz/item/CS_URS_2021_01/132254204"/>
    <hyperlink ref="F140" r:id="rId11" display="https://podminky.urs.cz/item/CS_URS_2021_01/132354204"/>
    <hyperlink ref="F143" r:id="rId12" display="https://podminky.urs.cz/item/CS_URS_2021_01/151101102"/>
    <hyperlink ref="F147" r:id="rId13" display="https://podminky.urs.cz/item/CS_URS_2021_01/151101112"/>
    <hyperlink ref="F149" r:id="rId14" display="https://podminky.urs.cz/item/CS_URS_2021_01/162451106"/>
    <hyperlink ref="F154" r:id="rId15" display="https://podminky.urs.cz/item/CS_URS_2021_01/162751117"/>
    <hyperlink ref="F158" r:id="rId16" display="https://podminky.urs.cz/item/CS_URS_2021_01/162751119"/>
    <hyperlink ref="F162" r:id="rId17" display="https://podminky.urs.cz/item/CS_URS_2021_01/162751137"/>
    <hyperlink ref="F166" r:id="rId18" display="https://podminky.urs.cz/item/CS_URS_2021_01/162751139"/>
    <hyperlink ref="F170" r:id="rId19" display="https://podminky.urs.cz/item/CS_URS_2021_01/167151111"/>
    <hyperlink ref="F174" r:id="rId20" display="https://podminky.urs.cz/item/CS_URS_2021_01/171201201"/>
    <hyperlink ref="F184" r:id="rId21" display="https://podminky.urs.cz/item/CS_URS_2021_01/174101101"/>
    <hyperlink ref="F193" r:id="rId22" display="https://podminky.urs.cz/item/CS_URS_2021_01/175151101"/>
    <hyperlink ref="F199" r:id="rId23" display="https://podminky.urs.cz/item/CS_URS_2021_01/58337302"/>
    <hyperlink ref="F203" r:id="rId24" display="https://podminky.urs.cz/item/CS_URS_2021_01/359901211"/>
    <hyperlink ref="F209" r:id="rId25" display="https://podminky.urs.cz/item/CS_URS_2021_01/452112111"/>
    <hyperlink ref="F212" r:id="rId26" display="https://podminky.urs.cz/item/CS_URS_2021_01/59224176"/>
    <hyperlink ref="F214" r:id="rId27" display="https://podminky.urs.cz/item/CS_URS_2021_01/59224187"/>
    <hyperlink ref="F216" r:id="rId28" display="https://podminky.urs.cz/item/CS_URS_2021_01/452311131"/>
    <hyperlink ref="F220" r:id="rId29" display="https://podminky.urs.cz/item/CS_URS_2021_01/452351101"/>
    <hyperlink ref="F225" r:id="rId30" display="https://podminky.urs.cz/item/CS_URS_2021_01/831372121"/>
    <hyperlink ref="F227" r:id="rId31" display="https://podminky.urs.cz/item/CS_URS_2021_01/59710711"/>
    <hyperlink ref="F230" r:id="rId32" display="https://podminky.urs.cz/item/CS_URS_2021_01/837372221"/>
    <hyperlink ref="F233" r:id="rId33" display="https://podminky.urs.cz/item/CS_URS_2021_01/59710849"/>
    <hyperlink ref="F235" r:id="rId34" display="https://podminky.urs.cz/item/CS_URS_2021_01/59710879"/>
    <hyperlink ref="F237" r:id="rId35" display="https://podminky.urs.cz/item/CS_URS_2021_01/837371221"/>
    <hyperlink ref="F239" r:id="rId36" display="https://podminky.urs.cz/item/CS_URS_2021_01/59711770"/>
    <hyperlink ref="F241" r:id="rId37" display="https://podminky.urs.cz/item/CS_URS_2021_01/892492121"/>
    <hyperlink ref="F243" r:id="rId38" display="https://podminky.urs.cz/item/CS_URS_2021_01/894411311"/>
    <hyperlink ref="F246" r:id="rId39" display="https://podminky.urs.cz/item/CS_URS_2021_01/59224160"/>
    <hyperlink ref="F248" r:id="rId40" display="https://podminky.urs.cz/item/CS_URS_2021_01/59224161"/>
    <hyperlink ref="F250" r:id="rId41" display="https://podminky.urs.cz/item/CS_URS_2021_01/59224162"/>
    <hyperlink ref="F252" r:id="rId42" display="https://podminky.urs.cz/item/CS_URS_2021_01/59224348"/>
    <hyperlink ref="F254" r:id="rId43" display="https://podminky.urs.cz/item/CS_URS_2021_01/894414111"/>
    <hyperlink ref="F259" r:id="rId44" display="https://podminky.urs.cz/item/CS_URS_2021_01/28612250"/>
    <hyperlink ref="F263" r:id="rId45" display="https://podminky.urs.cz/item/CS_URS_2021_01/894414211"/>
    <hyperlink ref="F265" r:id="rId46" display="https://podminky.urs.cz/item/CS_URS_2021_01/59224075"/>
    <hyperlink ref="F267" r:id="rId47" display="https://podminky.urs.cz/item/CS_URS_2021_01/899104112"/>
    <hyperlink ref="F270" r:id="rId48" display="https://podminky.urs.cz/item/CS_URS_2021_01/899722114"/>
    <hyperlink ref="F273" r:id="rId49" display="https://podminky.urs.cz/item/CS_URS_2021_01/998275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  <c r="AZ2" s="130" t="s">
        <v>109</v>
      </c>
      <c r="BA2" s="130" t="s">
        <v>110</v>
      </c>
      <c r="BB2" s="130" t="s">
        <v>111</v>
      </c>
      <c r="BC2" s="130" t="s">
        <v>638</v>
      </c>
      <c r="BD2" s="130" t="s">
        <v>83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83</v>
      </c>
      <c r="AZ3" s="130" t="s">
        <v>117</v>
      </c>
      <c r="BA3" s="130" t="s">
        <v>494</v>
      </c>
      <c r="BB3" s="130" t="s">
        <v>111</v>
      </c>
      <c r="BC3" s="130" t="s">
        <v>639</v>
      </c>
      <c r="BD3" s="130" t="s">
        <v>83</v>
      </c>
    </row>
    <row r="4" spans="2:56" s="1" customFormat="1" ht="24.95" customHeight="1">
      <c r="B4" s="22"/>
      <c r="D4" s="133" t="s">
        <v>116</v>
      </c>
      <c r="L4" s="22"/>
      <c r="M4" s="134" t="s">
        <v>10</v>
      </c>
      <c r="AT4" s="19" t="s">
        <v>4</v>
      </c>
      <c r="AZ4" s="130" t="s">
        <v>49</v>
      </c>
      <c r="BA4" s="130" t="s">
        <v>120</v>
      </c>
      <c r="BB4" s="130" t="s">
        <v>111</v>
      </c>
      <c r="BC4" s="130" t="s">
        <v>640</v>
      </c>
      <c r="BD4" s="130" t="s">
        <v>83</v>
      </c>
    </row>
    <row r="5" spans="2:56" s="1" customFormat="1" ht="6.95" customHeight="1">
      <c r="B5" s="22"/>
      <c r="L5" s="22"/>
      <c r="AZ5" s="130" t="s">
        <v>122</v>
      </c>
      <c r="BA5" s="130" t="s">
        <v>123</v>
      </c>
      <c r="BB5" s="130" t="s">
        <v>111</v>
      </c>
      <c r="BC5" s="130" t="s">
        <v>641</v>
      </c>
      <c r="BD5" s="130" t="s">
        <v>83</v>
      </c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Revitalizace veřejn. prostranství panel. sídliště Březiny - rozšíření IV.etapy, V.etapa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125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642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82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12. 7. 2021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19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27</v>
      </c>
      <c r="F15" s="40"/>
      <c r="G15" s="40"/>
      <c r="H15" s="40"/>
      <c r="I15" s="135" t="s">
        <v>28</v>
      </c>
      <c r="J15" s="139" t="s">
        <v>19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29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28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31</v>
      </c>
      <c r="E20" s="40"/>
      <c r="F20" s="40"/>
      <c r="G20" s="40"/>
      <c r="H20" s="40"/>
      <c r="I20" s="135" t="s">
        <v>26</v>
      </c>
      <c r="J20" s="139" t="s">
        <v>19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32</v>
      </c>
      <c r="F21" s="40"/>
      <c r="G21" s="40"/>
      <c r="H21" s="40"/>
      <c r="I21" s="135" t="s">
        <v>28</v>
      </c>
      <c r="J21" s="139" t="s">
        <v>19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34</v>
      </c>
      <c r="E23" s="40"/>
      <c r="F23" s="40"/>
      <c r="G23" s="40"/>
      <c r="H23" s="40"/>
      <c r="I23" s="135" t="s">
        <v>26</v>
      </c>
      <c r="J23" s="139" t="s">
        <v>19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35</v>
      </c>
      <c r="F24" s="40"/>
      <c r="G24" s="40"/>
      <c r="H24" s="40"/>
      <c r="I24" s="135" t="s">
        <v>28</v>
      </c>
      <c r="J24" s="139" t="s">
        <v>19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36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38</v>
      </c>
      <c r="E30" s="40"/>
      <c r="F30" s="40"/>
      <c r="G30" s="40"/>
      <c r="H30" s="40"/>
      <c r="I30" s="40"/>
      <c r="J30" s="147">
        <f>ROUND(J85,2)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40</v>
      </c>
      <c r="G32" s="40"/>
      <c r="H32" s="40"/>
      <c r="I32" s="148" t="s">
        <v>39</v>
      </c>
      <c r="J32" s="148" t="s">
        <v>41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42</v>
      </c>
      <c r="E33" s="135" t="s">
        <v>43</v>
      </c>
      <c r="F33" s="150">
        <f>ROUND((SUM(BE85:BE213)),2)</f>
        <v>0</v>
      </c>
      <c r="G33" s="40"/>
      <c r="H33" s="40"/>
      <c r="I33" s="151">
        <v>0.21</v>
      </c>
      <c r="J33" s="150">
        <f>ROUND(((SUM(BE85:BE213))*I33),2)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44</v>
      </c>
      <c r="F34" s="150">
        <f>ROUND((SUM(BF85:BF213)),2)</f>
        <v>0</v>
      </c>
      <c r="G34" s="40"/>
      <c r="H34" s="40"/>
      <c r="I34" s="151">
        <v>0.15</v>
      </c>
      <c r="J34" s="150">
        <f>ROUND(((SUM(BF85:BF213))*I34),2)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45</v>
      </c>
      <c r="F35" s="150">
        <f>ROUND((SUM(BG85:BG213)),2)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46</v>
      </c>
      <c r="F36" s="150">
        <f>ROUND((SUM(BH85:BH213)),2)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47</v>
      </c>
      <c r="F37" s="150">
        <f>ROUND((SUM(BI85:BI213)),2)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Revitalizace veřejn. prostranství panel. sídliště Březiny - rozšíření IV.etapy, V.etapa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125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IO 02.1 - Přípojky Veřejná část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Děčín - Březiny</v>
      </c>
      <c r="G52" s="42"/>
      <c r="H52" s="42"/>
      <c r="I52" s="34" t="s">
        <v>23</v>
      </c>
      <c r="J52" s="74" t="str">
        <f>IF(J12="","",J12)</f>
        <v>12. 7. 2021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Statutární město Děčín</v>
      </c>
      <c r="G54" s="42"/>
      <c r="H54" s="42"/>
      <c r="I54" s="34" t="s">
        <v>31</v>
      </c>
      <c r="J54" s="38" t="str">
        <f>E21</f>
        <v>AZ Consult spol. s r.o.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Dagmar Sedláčková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128</v>
      </c>
      <c r="D57" s="165"/>
      <c r="E57" s="165"/>
      <c r="F57" s="165"/>
      <c r="G57" s="165"/>
      <c r="H57" s="165"/>
      <c r="I57" s="165"/>
      <c r="J57" s="166" t="s">
        <v>129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70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130</v>
      </c>
    </row>
    <row r="60" spans="1:31" s="9" customFormat="1" ht="24.95" customHeight="1">
      <c r="A60" s="9"/>
      <c r="B60" s="168"/>
      <c r="C60" s="169"/>
      <c r="D60" s="170" t="s">
        <v>131</v>
      </c>
      <c r="E60" s="171"/>
      <c r="F60" s="171"/>
      <c r="G60" s="171"/>
      <c r="H60" s="171"/>
      <c r="I60" s="171"/>
      <c r="J60" s="172">
        <f>J86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132</v>
      </c>
      <c r="E61" s="177"/>
      <c r="F61" s="177"/>
      <c r="G61" s="177"/>
      <c r="H61" s="177"/>
      <c r="I61" s="177"/>
      <c r="J61" s="178">
        <f>J87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133</v>
      </c>
      <c r="E62" s="177"/>
      <c r="F62" s="177"/>
      <c r="G62" s="177"/>
      <c r="H62" s="177"/>
      <c r="I62" s="177"/>
      <c r="J62" s="178">
        <f>J179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134</v>
      </c>
      <c r="E63" s="177"/>
      <c r="F63" s="177"/>
      <c r="G63" s="177"/>
      <c r="H63" s="177"/>
      <c r="I63" s="177"/>
      <c r="J63" s="178">
        <f>J181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135</v>
      </c>
      <c r="E64" s="177"/>
      <c r="F64" s="177"/>
      <c r="G64" s="177"/>
      <c r="H64" s="177"/>
      <c r="I64" s="177"/>
      <c r="J64" s="178">
        <f>J185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136</v>
      </c>
      <c r="E65" s="177"/>
      <c r="F65" s="177"/>
      <c r="G65" s="177"/>
      <c r="H65" s="177"/>
      <c r="I65" s="177"/>
      <c r="J65" s="178">
        <f>J211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137</v>
      </c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3" t="str">
        <f>E7</f>
        <v>Revitalizace veřejn. prostranství panel. sídliště Březiny - rozšíření IV.etapy, V.etapa</v>
      </c>
      <c r="F75" s="34"/>
      <c r="G75" s="34"/>
      <c r="H75" s="34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125</v>
      </c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IO 02.1 - Přípojky Veřejná část</v>
      </c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Děčín - Březiny</v>
      </c>
      <c r="G79" s="42"/>
      <c r="H79" s="42"/>
      <c r="I79" s="34" t="s">
        <v>23</v>
      </c>
      <c r="J79" s="74" t="str">
        <f>IF(J12="","",J12)</f>
        <v>12. 7. 2021</v>
      </c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5.65" customHeight="1">
      <c r="A81" s="40"/>
      <c r="B81" s="41"/>
      <c r="C81" s="34" t="s">
        <v>25</v>
      </c>
      <c r="D81" s="42"/>
      <c r="E81" s="42"/>
      <c r="F81" s="29" t="str">
        <f>E15</f>
        <v>Statutární město Děčín</v>
      </c>
      <c r="G81" s="42"/>
      <c r="H81" s="42"/>
      <c r="I81" s="34" t="s">
        <v>31</v>
      </c>
      <c r="J81" s="38" t="str">
        <f>E21</f>
        <v>AZ Consult spol. s r.o.</v>
      </c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29</v>
      </c>
      <c r="D82" s="42"/>
      <c r="E82" s="42"/>
      <c r="F82" s="29" t="str">
        <f>IF(E18="","",E18)</f>
        <v>Vyplň údaj</v>
      </c>
      <c r="G82" s="42"/>
      <c r="H82" s="42"/>
      <c r="I82" s="34" t="s">
        <v>34</v>
      </c>
      <c r="J82" s="38" t="str">
        <f>E24</f>
        <v>Dagmar Sedláčková</v>
      </c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80"/>
      <c r="B84" s="181"/>
      <c r="C84" s="182" t="s">
        <v>138</v>
      </c>
      <c r="D84" s="183" t="s">
        <v>57</v>
      </c>
      <c r="E84" s="183" t="s">
        <v>53</v>
      </c>
      <c r="F84" s="183" t="s">
        <v>54</v>
      </c>
      <c r="G84" s="183" t="s">
        <v>139</v>
      </c>
      <c r="H84" s="183" t="s">
        <v>140</v>
      </c>
      <c r="I84" s="183" t="s">
        <v>141</v>
      </c>
      <c r="J84" s="183" t="s">
        <v>129</v>
      </c>
      <c r="K84" s="184" t="s">
        <v>142</v>
      </c>
      <c r="L84" s="185"/>
      <c r="M84" s="94" t="s">
        <v>19</v>
      </c>
      <c r="N84" s="95" t="s">
        <v>42</v>
      </c>
      <c r="O84" s="95" t="s">
        <v>143</v>
      </c>
      <c r="P84" s="95" t="s">
        <v>144</v>
      </c>
      <c r="Q84" s="95" t="s">
        <v>145</v>
      </c>
      <c r="R84" s="95" t="s">
        <v>146</v>
      </c>
      <c r="S84" s="95" t="s">
        <v>147</v>
      </c>
      <c r="T84" s="96" t="s">
        <v>148</v>
      </c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</row>
    <row r="85" spans="1:63" s="2" customFormat="1" ht="22.8" customHeight="1">
      <c r="A85" s="40"/>
      <c r="B85" s="41"/>
      <c r="C85" s="101" t="s">
        <v>149</v>
      </c>
      <c r="D85" s="42"/>
      <c r="E85" s="42"/>
      <c r="F85" s="42"/>
      <c r="G85" s="42"/>
      <c r="H85" s="42"/>
      <c r="I85" s="42"/>
      <c r="J85" s="186">
        <f>BK85</f>
        <v>0</v>
      </c>
      <c r="K85" s="42"/>
      <c r="L85" s="46"/>
      <c r="M85" s="97"/>
      <c r="N85" s="187"/>
      <c r="O85" s="98"/>
      <c r="P85" s="188">
        <f>P86</f>
        <v>0</v>
      </c>
      <c r="Q85" s="98"/>
      <c r="R85" s="188">
        <f>R86</f>
        <v>0.3698927</v>
      </c>
      <c r="S85" s="98"/>
      <c r="T85" s="189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71</v>
      </c>
      <c r="AU85" s="19" t="s">
        <v>130</v>
      </c>
      <c r="BK85" s="190">
        <f>BK86</f>
        <v>0</v>
      </c>
    </row>
    <row r="86" spans="1:63" s="12" customFormat="1" ht="25.9" customHeight="1">
      <c r="A86" s="12"/>
      <c r="B86" s="191"/>
      <c r="C86" s="192"/>
      <c r="D86" s="193" t="s">
        <v>71</v>
      </c>
      <c r="E86" s="194" t="s">
        <v>150</v>
      </c>
      <c r="F86" s="194" t="s">
        <v>151</v>
      </c>
      <c r="G86" s="192"/>
      <c r="H86" s="192"/>
      <c r="I86" s="195"/>
      <c r="J86" s="196">
        <f>BK86</f>
        <v>0</v>
      </c>
      <c r="K86" s="192"/>
      <c r="L86" s="197"/>
      <c r="M86" s="198"/>
      <c r="N86" s="199"/>
      <c r="O86" s="199"/>
      <c r="P86" s="200">
        <f>P87+P179+P181+P185+P211</f>
        <v>0</v>
      </c>
      <c r="Q86" s="199"/>
      <c r="R86" s="200">
        <f>R87+R179+R181+R185+R211</f>
        <v>0.3698927</v>
      </c>
      <c r="S86" s="199"/>
      <c r="T86" s="201">
        <f>T87+T179+T181+T185+T211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80</v>
      </c>
      <c r="AT86" s="203" t="s">
        <v>71</v>
      </c>
      <c r="AU86" s="203" t="s">
        <v>72</v>
      </c>
      <c r="AY86" s="202" t="s">
        <v>152</v>
      </c>
      <c r="BK86" s="204">
        <f>BK87+BK179+BK181+BK185+BK211</f>
        <v>0</v>
      </c>
    </row>
    <row r="87" spans="1:63" s="12" customFormat="1" ht="22.8" customHeight="1">
      <c r="A87" s="12"/>
      <c r="B87" s="191"/>
      <c r="C87" s="192"/>
      <c r="D87" s="193" t="s">
        <v>71</v>
      </c>
      <c r="E87" s="205" t="s">
        <v>80</v>
      </c>
      <c r="F87" s="205" t="s">
        <v>153</v>
      </c>
      <c r="G87" s="192"/>
      <c r="H87" s="192"/>
      <c r="I87" s="195"/>
      <c r="J87" s="206">
        <f>BK87</f>
        <v>0</v>
      </c>
      <c r="K87" s="192"/>
      <c r="L87" s="197"/>
      <c r="M87" s="198"/>
      <c r="N87" s="199"/>
      <c r="O87" s="199"/>
      <c r="P87" s="200">
        <f>SUM(P88:P178)</f>
        <v>0</v>
      </c>
      <c r="Q87" s="199"/>
      <c r="R87" s="200">
        <f>SUM(R88:R178)</f>
        <v>0.34930900000000004</v>
      </c>
      <c r="S87" s="199"/>
      <c r="T87" s="201">
        <f>SUM(T88:T178)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80</v>
      </c>
      <c r="AT87" s="203" t="s">
        <v>71</v>
      </c>
      <c r="AU87" s="203" t="s">
        <v>80</v>
      </c>
      <c r="AY87" s="202" t="s">
        <v>152</v>
      </c>
      <c r="BK87" s="204">
        <f>SUM(BK88:BK178)</f>
        <v>0</v>
      </c>
    </row>
    <row r="88" spans="1:65" s="2" customFormat="1" ht="49.05" customHeight="1">
      <c r="A88" s="40"/>
      <c r="B88" s="41"/>
      <c r="C88" s="207" t="s">
        <v>80</v>
      </c>
      <c r="D88" s="207" t="s">
        <v>154</v>
      </c>
      <c r="E88" s="208" t="s">
        <v>165</v>
      </c>
      <c r="F88" s="209" t="s">
        <v>166</v>
      </c>
      <c r="G88" s="210" t="s">
        <v>157</v>
      </c>
      <c r="H88" s="211">
        <v>7.7</v>
      </c>
      <c r="I88" s="212"/>
      <c r="J88" s="213">
        <f>ROUND(I88*H88,2)</f>
        <v>0</v>
      </c>
      <c r="K88" s="209" t="s">
        <v>19</v>
      </c>
      <c r="L88" s="46"/>
      <c r="M88" s="214" t="s">
        <v>19</v>
      </c>
      <c r="N88" s="215" t="s">
        <v>43</v>
      </c>
      <c r="O88" s="86"/>
      <c r="P88" s="216">
        <f>O88*H88</f>
        <v>0</v>
      </c>
      <c r="Q88" s="216">
        <v>0.0369</v>
      </c>
      <c r="R88" s="216">
        <f>Q88*H88</f>
        <v>0.28413000000000005</v>
      </c>
      <c r="S88" s="216">
        <v>0</v>
      </c>
      <c r="T88" s="21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8" t="s">
        <v>159</v>
      </c>
      <c r="AT88" s="218" t="s">
        <v>154</v>
      </c>
      <c r="AU88" s="218" t="s">
        <v>83</v>
      </c>
      <c r="AY88" s="19" t="s">
        <v>152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80</v>
      </c>
      <c r="BK88" s="219">
        <f>ROUND(I88*H88,2)</f>
        <v>0</v>
      </c>
      <c r="BL88" s="19" t="s">
        <v>159</v>
      </c>
      <c r="BM88" s="218" t="s">
        <v>501</v>
      </c>
    </row>
    <row r="89" spans="1:51" s="13" customFormat="1" ht="12">
      <c r="A89" s="13"/>
      <c r="B89" s="225"/>
      <c r="C89" s="226"/>
      <c r="D89" s="227" t="s">
        <v>163</v>
      </c>
      <c r="E89" s="228" t="s">
        <v>19</v>
      </c>
      <c r="F89" s="229" t="s">
        <v>502</v>
      </c>
      <c r="G89" s="226"/>
      <c r="H89" s="230">
        <v>1.1</v>
      </c>
      <c r="I89" s="231"/>
      <c r="J89" s="226"/>
      <c r="K89" s="226"/>
      <c r="L89" s="232"/>
      <c r="M89" s="233"/>
      <c r="N89" s="234"/>
      <c r="O89" s="234"/>
      <c r="P89" s="234"/>
      <c r="Q89" s="234"/>
      <c r="R89" s="234"/>
      <c r="S89" s="234"/>
      <c r="T89" s="235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6" t="s">
        <v>163</v>
      </c>
      <c r="AU89" s="236" t="s">
        <v>83</v>
      </c>
      <c r="AV89" s="13" t="s">
        <v>83</v>
      </c>
      <c r="AW89" s="13" t="s">
        <v>33</v>
      </c>
      <c r="AX89" s="13" t="s">
        <v>72</v>
      </c>
      <c r="AY89" s="236" t="s">
        <v>152</v>
      </c>
    </row>
    <row r="90" spans="1:51" s="13" customFormat="1" ht="12">
      <c r="A90" s="13"/>
      <c r="B90" s="225"/>
      <c r="C90" s="226"/>
      <c r="D90" s="227" t="s">
        <v>163</v>
      </c>
      <c r="E90" s="228" t="s">
        <v>19</v>
      </c>
      <c r="F90" s="229" t="s">
        <v>643</v>
      </c>
      <c r="G90" s="226"/>
      <c r="H90" s="230">
        <v>4.4</v>
      </c>
      <c r="I90" s="231"/>
      <c r="J90" s="226"/>
      <c r="K90" s="226"/>
      <c r="L90" s="232"/>
      <c r="M90" s="233"/>
      <c r="N90" s="234"/>
      <c r="O90" s="234"/>
      <c r="P90" s="234"/>
      <c r="Q90" s="234"/>
      <c r="R90" s="234"/>
      <c r="S90" s="234"/>
      <c r="T90" s="235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6" t="s">
        <v>163</v>
      </c>
      <c r="AU90" s="236" t="s">
        <v>83</v>
      </c>
      <c r="AV90" s="13" t="s">
        <v>83</v>
      </c>
      <c r="AW90" s="13" t="s">
        <v>33</v>
      </c>
      <c r="AX90" s="13" t="s">
        <v>72</v>
      </c>
      <c r="AY90" s="236" t="s">
        <v>152</v>
      </c>
    </row>
    <row r="91" spans="1:51" s="13" customFormat="1" ht="12">
      <c r="A91" s="13"/>
      <c r="B91" s="225"/>
      <c r="C91" s="226"/>
      <c r="D91" s="227" t="s">
        <v>163</v>
      </c>
      <c r="E91" s="228" t="s">
        <v>19</v>
      </c>
      <c r="F91" s="229" t="s">
        <v>644</v>
      </c>
      <c r="G91" s="226"/>
      <c r="H91" s="230">
        <v>2.2</v>
      </c>
      <c r="I91" s="231"/>
      <c r="J91" s="226"/>
      <c r="K91" s="226"/>
      <c r="L91" s="232"/>
      <c r="M91" s="233"/>
      <c r="N91" s="234"/>
      <c r="O91" s="234"/>
      <c r="P91" s="234"/>
      <c r="Q91" s="234"/>
      <c r="R91" s="234"/>
      <c r="S91" s="234"/>
      <c r="T91" s="235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6" t="s">
        <v>163</v>
      </c>
      <c r="AU91" s="236" t="s">
        <v>83</v>
      </c>
      <c r="AV91" s="13" t="s">
        <v>83</v>
      </c>
      <c r="AW91" s="13" t="s">
        <v>33</v>
      </c>
      <c r="AX91" s="13" t="s">
        <v>72</v>
      </c>
      <c r="AY91" s="236" t="s">
        <v>152</v>
      </c>
    </row>
    <row r="92" spans="1:51" s="14" customFormat="1" ht="12">
      <c r="A92" s="14"/>
      <c r="B92" s="237"/>
      <c r="C92" s="238"/>
      <c r="D92" s="227" t="s">
        <v>163</v>
      </c>
      <c r="E92" s="239" t="s">
        <v>19</v>
      </c>
      <c r="F92" s="240" t="s">
        <v>170</v>
      </c>
      <c r="G92" s="238"/>
      <c r="H92" s="241">
        <v>7.7</v>
      </c>
      <c r="I92" s="242"/>
      <c r="J92" s="238"/>
      <c r="K92" s="238"/>
      <c r="L92" s="243"/>
      <c r="M92" s="244"/>
      <c r="N92" s="245"/>
      <c r="O92" s="245"/>
      <c r="P92" s="245"/>
      <c r="Q92" s="245"/>
      <c r="R92" s="245"/>
      <c r="S92" s="245"/>
      <c r="T92" s="246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7" t="s">
        <v>163</v>
      </c>
      <c r="AU92" s="247" t="s">
        <v>83</v>
      </c>
      <c r="AV92" s="14" t="s">
        <v>159</v>
      </c>
      <c r="AW92" s="14" t="s">
        <v>33</v>
      </c>
      <c r="AX92" s="14" t="s">
        <v>80</v>
      </c>
      <c r="AY92" s="247" t="s">
        <v>152</v>
      </c>
    </row>
    <row r="93" spans="1:65" s="2" customFormat="1" ht="24.15" customHeight="1">
      <c r="A93" s="40"/>
      <c r="B93" s="41"/>
      <c r="C93" s="207" t="s">
        <v>83</v>
      </c>
      <c r="D93" s="207" t="s">
        <v>154</v>
      </c>
      <c r="E93" s="208" t="s">
        <v>172</v>
      </c>
      <c r="F93" s="209" t="s">
        <v>173</v>
      </c>
      <c r="G93" s="210" t="s">
        <v>174</v>
      </c>
      <c r="H93" s="211">
        <v>3</v>
      </c>
      <c r="I93" s="212"/>
      <c r="J93" s="213">
        <f>ROUND(I93*H93,2)</f>
        <v>0</v>
      </c>
      <c r="K93" s="209" t="s">
        <v>158</v>
      </c>
      <c r="L93" s="46"/>
      <c r="M93" s="214" t="s">
        <v>19</v>
      </c>
      <c r="N93" s="215" t="s">
        <v>43</v>
      </c>
      <c r="O93" s="86"/>
      <c r="P93" s="216">
        <f>O93*H93</f>
        <v>0</v>
      </c>
      <c r="Q93" s="216">
        <v>0.00065</v>
      </c>
      <c r="R93" s="216">
        <f>Q93*H93</f>
        <v>0.00195</v>
      </c>
      <c r="S93" s="216">
        <v>0</v>
      </c>
      <c r="T93" s="217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8" t="s">
        <v>159</v>
      </c>
      <c r="AT93" s="218" t="s">
        <v>154</v>
      </c>
      <c r="AU93" s="218" t="s">
        <v>83</v>
      </c>
      <c r="AY93" s="19" t="s">
        <v>152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9" t="s">
        <v>80</v>
      </c>
      <c r="BK93" s="219">
        <f>ROUND(I93*H93,2)</f>
        <v>0</v>
      </c>
      <c r="BL93" s="19" t="s">
        <v>159</v>
      </c>
      <c r="BM93" s="218" t="s">
        <v>503</v>
      </c>
    </row>
    <row r="94" spans="1:47" s="2" customFormat="1" ht="12">
      <c r="A94" s="40"/>
      <c r="B94" s="41"/>
      <c r="C94" s="42"/>
      <c r="D94" s="220" t="s">
        <v>161</v>
      </c>
      <c r="E94" s="42"/>
      <c r="F94" s="221" t="s">
        <v>176</v>
      </c>
      <c r="G94" s="42"/>
      <c r="H94" s="42"/>
      <c r="I94" s="222"/>
      <c r="J94" s="42"/>
      <c r="K94" s="42"/>
      <c r="L94" s="46"/>
      <c r="M94" s="223"/>
      <c r="N94" s="224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161</v>
      </c>
      <c r="AU94" s="19" t="s">
        <v>83</v>
      </c>
    </row>
    <row r="95" spans="1:47" s="2" customFormat="1" ht="12">
      <c r="A95" s="40"/>
      <c r="B95" s="41"/>
      <c r="C95" s="42"/>
      <c r="D95" s="227" t="s">
        <v>177</v>
      </c>
      <c r="E95" s="42"/>
      <c r="F95" s="248" t="s">
        <v>178</v>
      </c>
      <c r="G95" s="42"/>
      <c r="H95" s="42"/>
      <c r="I95" s="222"/>
      <c r="J95" s="42"/>
      <c r="K95" s="42"/>
      <c r="L95" s="46"/>
      <c r="M95" s="223"/>
      <c r="N95" s="224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177</v>
      </c>
      <c r="AU95" s="19" t="s">
        <v>83</v>
      </c>
    </row>
    <row r="96" spans="1:65" s="2" customFormat="1" ht="24.15" customHeight="1">
      <c r="A96" s="40"/>
      <c r="B96" s="41"/>
      <c r="C96" s="207" t="s">
        <v>171</v>
      </c>
      <c r="D96" s="207" t="s">
        <v>154</v>
      </c>
      <c r="E96" s="208" t="s">
        <v>179</v>
      </c>
      <c r="F96" s="209" t="s">
        <v>180</v>
      </c>
      <c r="G96" s="210" t="s">
        <v>174</v>
      </c>
      <c r="H96" s="211">
        <v>3</v>
      </c>
      <c r="I96" s="212"/>
      <c r="J96" s="213">
        <f>ROUND(I96*H96,2)</f>
        <v>0</v>
      </c>
      <c r="K96" s="209" t="s">
        <v>158</v>
      </c>
      <c r="L96" s="46"/>
      <c r="M96" s="214" t="s">
        <v>19</v>
      </c>
      <c r="N96" s="215" t="s">
        <v>43</v>
      </c>
      <c r="O96" s="86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8" t="s">
        <v>159</v>
      </c>
      <c r="AT96" s="218" t="s">
        <v>154</v>
      </c>
      <c r="AU96" s="218" t="s">
        <v>83</v>
      </c>
      <c r="AY96" s="19" t="s">
        <v>152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9" t="s">
        <v>80</v>
      </c>
      <c r="BK96" s="219">
        <f>ROUND(I96*H96,2)</f>
        <v>0</v>
      </c>
      <c r="BL96" s="19" t="s">
        <v>159</v>
      </c>
      <c r="BM96" s="218" t="s">
        <v>504</v>
      </c>
    </row>
    <row r="97" spans="1:47" s="2" customFormat="1" ht="12">
      <c r="A97" s="40"/>
      <c r="B97" s="41"/>
      <c r="C97" s="42"/>
      <c r="D97" s="220" t="s">
        <v>161</v>
      </c>
      <c r="E97" s="42"/>
      <c r="F97" s="221" t="s">
        <v>182</v>
      </c>
      <c r="G97" s="42"/>
      <c r="H97" s="42"/>
      <c r="I97" s="222"/>
      <c r="J97" s="42"/>
      <c r="K97" s="42"/>
      <c r="L97" s="46"/>
      <c r="M97" s="223"/>
      <c r="N97" s="224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161</v>
      </c>
      <c r="AU97" s="19" t="s">
        <v>83</v>
      </c>
    </row>
    <row r="98" spans="1:65" s="2" customFormat="1" ht="16.5" customHeight="1">
      <c r="A98" s="40"/>
      <c r="B98" s="41"/>
      <c r="C98" s="207" t="s">
        <v>159</v>
      </c>
      <c r="D98" s="207" t="s">
        <v>154</v>
      </c>
      <c r="E98" s="208" t="s">
        <v>204</v>
      </c>
      <c r="F98" s="209" t="s">
        <v>205</v>
      </c>
      <c r="G98" s="210" t="s">
        <v>157</v>
      </c>
      <c r="H98" s="211">
        <v>30.6</v>
      </c>
      <c r="I98" s="212"/>
      <c r="J98" s="213">
        <f>ROUND(I98*H98,2)</f>
        <v>0</v>
      </c>
      <c r="K98" s="209" t="s">
        <v>158</v>
      </c>
      <c r="L98" s="46"/>
      <c r="M98" s="214" t="s">
        <v>19</v>
      </c>
      <c r="N98" s="215" t="s">
        <v>43</v>
      </c>
      <c r="O98" s="86"/>
      <c r="P98" s="216">
        <f>O98*H98</f>
        <v>0</v>
      </c>
      <c r="Q98" s="216">
        <v>0.00025</v>
      </c>
      <c r="R98" s="216">
        <f>Q98*H98</f>
        <v>0.0076500000000000005</v>
      </c>
      <c r="S98" s="216">
        <v>0</v>
      </c>
      <c r="T98" s="21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8" t="s">
        <v>159</v>
      </c>
      <c r="AT98" s="218" t="s">
        <v>154</v>
      </c>
      <c r="AU98" s="218" t="s">
        <v>83</v>
      </c>
      <c r="AY98" s="19" t="s">
        <v>152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9" t="s">
        <v>80</v>
      </c>
      <c r="BK98" s="219">
        <f>ROUND(I98*H98,2)</f>
        <v>0</v>
      </c>
      <c r="BL98" s="19" t="s">
        <v>159</v>
      </c>
      <c r="BM98" s="218" t="s">
        <v>510</v>
      </c>
    </row>
    <row r="99" spans="1:47" s="2" customFormat="1" ht="12">
      <c r="A99" s="40"/>
      <c r="B99" s="41"/>
      <c r="C99" s="42"/>
      <c r="D99" s="220" t="s">
        <v>161</v>
      </c>
      <c r="E99" s="42"/>
      <c r="F99" s="221" t="s">
        <v>207</v>
      </c>
      <c r="G99" s="42"/>
      <c r="H99" s="42"/>
      <c r="I99" s="222"/>
      <c r="J99" s="42"/>
      <c r="K99" s="42"/>
      <c r="L99" s="46"/>
      <c r="M99" s="223"/>
      <c r="N99" s="224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161</v>
      </c>
      <c r="AU99" s="19" t="s">
        <v>83</v>
      </c>
    </row>
    <row r="100" spans="1:51" s="13" customFormat="1" ht="12">
      <c r="A100" s="13"/>
      <c r="B100" s="225"/>
      <c r="C100" s="226"/>
      <c r="D100" s="227" t="s">
        <v>163</v>
      </c>
      <c r="E100" s="228" t="s">
        <v>19</v>
      </c>
      <c r="F100" s="229" t="s">
        <v>645</v>
      </c>
      <c r="G100" s="226"/>
      <c r="H100" s="230">
        <v>30.6</v>
      </c>
      <c r="I100" s="231"/>
      <c r="J100" s="226"/>
      <c r="K100" s="226"/>
      <c r="L100" s="232"/>
      <c r="M100" s="233"/>
      <c r="N100" s="234"/>
      <c r="O100" s="234"/>
      <c r="P100" s="234"/>
      <c r="Q100" s="234"/>
      <c r="R100" s="234"/>
      <c r="S100" s="234"/>
      <c r="T100" s="23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6" t="s">
        <v>163</v>
      </c>
      <c r="AU100" s="236" t="s">
        <v>83</v>
      </c>
      <c r="AV100" s="13" t="s">
        <v>83</v>
      </c>
      <c r="AW100" s="13" t="s">
        <v>33</v>
      </c>
      <c r="AX100" s="13" t="s">
        <v>80</v>
      </c>
      <c r="AY100" s="236" t="s">
        <v>152</v>
      </c>
    </row>
    <row r="101" spans="1:65" s="2" customFormat="1" ht="16.5" customHeight="1">
      <c r="A101" s="40"/>
      <c r="B101" s="41"/>
      <c r="C101" s="207" t="s">
        <v>183</v>
      </c>
      <c r="D101" s="207" t="s">
        <v>154</v>
      </c>
      <c r="E101" s="208" t="s">
        <v>210</v>
      </c>
      <c r="F101" s="209" t="s">
        <v>211</v>
      </c>
      <c r="G101" s="210" t="s">
        <v>157</v>
      </c>
      <c r="H101" s="211">
        <v>30.6</v>
      </c>
      <c r="I101" s="212"/>
      <c r="J101" s="213">
        <f>ROUND(I101*H101,2)</f>
        <v>0</v>
      </c>
      <c r="K101" s="209" t="s">
        <v>158</v>
      </c>
      <c r="L101" s="46"/>
      <c r="M101" s="214" t="s">
        <v>19</v>
      </c>
      <c r="N101" s="215" t="s">
        <v>43</v>
      </c>
      <c r="O101" s="86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8" t="s">
        <v>159</v>
      </c>
      <c r="AT101" s="218" t="s">
        <v>154</v>
      </c>
      <c r="AU101" s="218" t="s">
        <v>83</v>
      </c>
      <c r="AY101" s="19" t="s">
        <v>152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9" t="s">
        <v>80</v>
      </c>
      <c r="BK101" s="219">
        <f>ROUND(I101*H101,2)</f>
        <v>0</v>
      </c>
      <c r="BL101" s="19" t="s">
        <v>159</v>
      </c>
      <c r="BM101" s="218" t="s">
        <v>512</v>
      </c>
    </row>
    <row r="102" spans="1:47" s="2" customFormat="1" ht="12">
      <c r="A102" s="40"/>
      <c r="B102" s="41"/>
      <c r="C102" s="42"/>
      <c r="D102" s="220" t="s">
        <v>161</v>
      </c>
      <c r="E102" s="42"/>
      <c r="F102" s="221" t="s">
        <v>213</v>
      </c>
      <c r="G102" s="42"/>
      <c r="H102" s="42"/>
      <c r="I102" s="222"/>
      <c r="J102" s="42"/>
      <c r="K102" s="42"/>
      <c r="L102" s="46"/>
      <c r="M102" s="223"/>
      <c r="N102" s="224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161</v>
      </c>
      <c r="AU102" s="19" t="s">
        <v>83</v>
      </c>
    </row>
    <row r="103" spans="1:65" s="2" customFormat="1" ht="16.5" customHeight="1">
      <c r="A103" s="40"/>
      <c r="B103" s="41"/>
      <c r="C103" s="207" t="s">
        <v>190</v>
      </c>
      <c r="D103" s="207" t="s">
        <v>154</v>
      </c>
      <c r="E103" s="208" t="s">
        <v>215</v>
      </c>
      <c r="F103" s="209" t="s">
        <v>216</v>
      </c>
      <c r="G103" s="210" t="s">
        <v>157</v>
      </c>
      <c r="H103" s="211">
        <v>4.1</v>
      </c>
      <c r="I103" s="212"/>
      <c r="J103" s="213">
        <f>ROUND(I103*H103,2)</f>
        <v>0</v>
      </c>
      <c r="K103" s="209" t="s">
        <v>158</v>
      </c>
      <c r="L103" s="46"/>
      <c r="M103" s="214" t="s">
        <v>19</v>
      </c>
      <c r="N103" s="215" t="s">
        <v>43</v>
      </c>
      <c r="O103" s="86"/>
      <c r="P103" s="216">
        <f>O103*H103</f>
        <v>0</v>
      </c>
      <c r="Q103" s="216">
        <v>0.00047</v>
      </c>
      <c r="R103" s="216">
        <f>Q103*H103</f>
        <v>0.0019269999999999997</v>
      </c>
      <c r="S103" s="216">
        <v>0</v>
      </c>
      <c r="T103" s="21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8" t="s">
        <v>159</v>
      </c>
      <c r="AT103" s="218" t="s">
        <v>154</v>
      </c>
      <c r="AU103" s="218" t="s">
        <v>83</v>
      </c>
      <c r="AY103" s="19" t="s">
        <v>152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9" t="s">
        <v>80</v>
      </c>
      <c r="BK103" s="219">
        <f>ROUND(I103*H103,2)</f>
        <v>0</v>
      </c>
      <c r="BL103" s="19" t="s">
        <v>159</v>
      </c>
      <c r="BM103" s="218" t="s">
        <v>513</v>
      </c>
    </row>
    <row r="104" spans="1:47" s="2" customFormat="1" ht="12">
      <c r="A104" s="40"/>
      <c r="B104" s="41"/>
      <c r="C104" s="42"/>
      <c r="D104" s="220" t="s">
        <v>161</v>
      </c>
      <c r="E104" s="42"/>
      <c r="F104" s="221" t="s">
        <v>218</v>
      </c>
      <c r="G104" s="42"/>
      <c r="H104" s="42"/>
      <c r="I104" s="222"/>
      <c r="J104" s="42"/>
      <c r="K104" s="42"/>
      <c r="L104" s="46"/>
      <c r="M104" s="223"/>
      <c r="N104" s="224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161</v>
      </c>
      <c r="AU104" s="19" t="s">
        <v>83</v>
      </c>
    </row>
    <row r="105" spans="1:47" s="2" customFormat="1" ht="12">
      <c r="A105" s="40"/>
      <c r="B105" s="41"/>
      <c r="C105" s="42"/>
      <c r="D105" s="227" t="s">
        <v>177</v>
      </c>
      <c r="E105" s="42"/>
      <c r="F105" s="248" t="s">
        <v>178</v>
      </c>
      <c r="G105" s="42"/>
      <c r="H105" s="42"/>
      <c r="I105" s="222"/>
      <c r="J105" s="42"/>
      <c r="K105" s="42"/>
      <c r="L105" s="46"/>
      <c r="M105" s="223"/>
      <c r="N105" s="224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177</v>
      </c>
      <c r="AU105" s="19" t="s">
        <v>83</v>
      </c>
    </row>
    <row r="106" spans="1:51" s="13" customFormat="1" ht="12">
      <c r="A106" s="13"/>
      <c r="B106" s="225"/>
      <c r="C106" s="226"/>
      <c r="D106" s="227" t="s">
        <v>163</v>
      </c>
      <c r="E106" s="228" t="s">
        <v>19</v>
      </c>
      <c r="F106" s="229" t="s">
        <v>606</v>
      </c>
      <c r="G106" s="226"/>
      <c r="H106" s="230">
        <v>4.1</v>
      </c>
      <c r="I106" s="231"/>
      <c r="J106" s="226"/>
      <c r="K106" s="226"/>
      <c r="L106" s="232"/>
      <c r="M106" s="233"/>
      <c r="N106" s="234"/>
      <c r="O106" s="234"/>
      <c r="P106" s="234"/>
      <c r="Q106" s="234"/>
      <c r="R106" s="234"/>
      <c r="S106" s="234"/>
      <c r="T106" s="23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6" t="s">
        <v>163</v>
      </c>
      <c r="AU106" s="236" t="s">
        <v>83</v>
      </c>
      <c r="AV106" s="13" t="s">
        <v>83</v>
      </c>
      <c r="AW106" s="13" t="s">
        <v>33</v>
      </c>
      <c r="AX106" s="13" t="s">
        <v>80</v>
      </c>
      <c r="AY106" s="236" t="s">
        <v>152</v>
      </c>
    </row>
    <row r="107" spans="1:65" s="2" customFormat="1" ht="16.5" customHeight="1">
      <c r="A107" s="40"/>
      <c r="B107" s="41"/>
      <c r="C107" s="207" t="s">
        <v>196</v>
      </c>
      <c r="D107" s="207" t="s">
        <v>154</v>
      </c>
      <c r="E107" s="208" t="s">
        <v>221</v>
      </c>
      <c r="F107" s="209" t="s">
        <v>222</v>
      </c>
      <c r="G107" s="210" t="s">
        <v>157</v>
      </c>
      <c r="H107" s="211">
        <v>4.1</v>
      </c>
      <c r="I107" s="212"/>
      <c r="J107" s="213">
        <f>ROUND(I107*H107,2)</f>
        <v>0</v>
      </c>
      <c r="K107" s="209" t="s">
        <v>158</v>
      </c>
      <c r="L107" s="46"/>
      <c r="M107" s="214" t="s">
        <v>19</v>
      </c>
      <c r="N107" s="215" t="s">
        <v>43</v>
      </c>
      <c r="O107" s="86"/>
      <c r="P107" s="216">
        <f>O107*H107</f>
        <v>0</v>
      </c>
      <c r="Q107" s="216">
        <v>0</v>
      </c>
      <c r="R107" s="216">
        <f>Q107*H107</f>
        <v>0</v>
      </c>
      <c r="S107" s="216">
        <v>0</v>
      </c>
      <c r="T107" s="21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8" t="s">
        <v>159</v>
      </c>
      <c r="AT107" s="218" t="s">
        <v>154</v>
      </c>
      <c r="AU107" s="218" t="s">
        <v>83</v>
      </c>
      <c r="AY107" s="19" t="s">
        <v>152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9" t="s">
        <v>80</v>
      </c>
      <c r="BK107" s="219">
        <f>ROUND(I107*H107,2)</f>
        <v>0</v>
      </c>
      <c r="BL107" s="19" t="s">
        <v>159</v>
      </c>
      <c r="BM107" s="218" t="s">
        <v>514</v>
      </c>
    </row>
    <row r="108" spans="1:47" s="2" customFormat="1" ht="12">
      <c r="A108" s="40"/>
      <c r="B108" s="41"/>
      <c r="C108" s="42"/>
      <c r="D108" s="220" t="s">
        <v>161</v>
      </c>
      <c r="E108" s="42"/>
      <c r="F108" s="221" t="s">
        <v>224</v>
      </c>
      <c r="G108" s="42"/>
      <c r="H108" s="42"/>
      <c r="I108" s="222"/>
      <c r="J108" s="42"/>
      <c r="K108" s="42"/>
      <c r="L108" s="46"/>
      <c r="M108" s="223"/>
      <c r="N108" s="224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161</v>
      </c>
      <c r="AU108" s="19" t="s">
        <v>83</v>
      </c>
    </row>
    <row r="109" spans="1:65" s="2" customFormat="1" ht="24.15" customHeight="1">
      <c r="A109" s="40"/>
      <c r="B109" s="41"/>
      <c r="C109" s="207" t="s">
        <v>203</v>
      </c>
      <c r="D109" s="207" t="s">
        <v>154</v>
      </c>
      <c r="E109" s="208" t="s">
        <v>226</v>
      </c>
      <c r="F109" s="209" t="s">
        <v>227</v>
      </c>
      <c r="G109" s="210" t="s">
        <v>111</v>
      </c>
      <c r="H109" s="211">
        <v>1.887</v>
      </c>
      <c r="I109" s="212"/>
      <c r="J109" s="213">
        <f>ROUND(I109*H109,2)</f>
        <v>0</v>
      </c>
      <c r="K109" s="209" t="s">
        <v>19</v>
      </c>
      <c r="L109" s="46"/>
      <c r="M109" s="214" t="s">
        <v>19</v>
      </c>
      <c r="N109" s="215" t="s">
        <v>43</v>
      </c>
      <c r="O109" s="86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8" t="s">
        <v>159</v>
      </c>
      <c r="AT109" s="218" t="s">
        <v>154</v>
      </c>
      <c r="AU109" s="218" t="s">
        <v>83</v>
      </c>
      <c r="AY109" s="19" t="s">
        <v>152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9" t="s">
        <v>80</v>
      </c>
      <c r="BK109" s="219">
        <f>ROUND(I109*H109,2)</f>
        <v>0</v>
      </c>
      <c r="BL109" s="19" t="s">
        <v>159</v>
      </c>
      <c r="BM109" s="218" t="s">
        <v>515</v>
      </c>
    </row>
    <row r="110" spans="1:51" s="13" customFormat="1" ht="12">
      <c r="A110" s="13"/>
      <c r="B110" s="225"/>
      <c r="C110" s="226"/>
      <c r="D110" s="227" t="s">
        <v>163</v>
      </c>
      <c r="E110" s="228" t="s">
        <v>19</v>
      </c>
      <c r="F110" s="229" t="s">
        <v>230</v>
      </c>
      <c r="G110" s="226"/>
      <c r="H110" s="230">
        <v>1.887</v>
      </c>
      <c r="I110" s="231"/>
      <c r="J110" s="226"/>
      <c r="K110" s="226"/>
      <c r="L110" s="232"/>
      <c r="M110" s="233"/>
      <c r="N110" s="234"/>
      <c r="O110" s="234"/>
      <c r="P110" s="234"/>
      <c r="Q110" s="234"/>
      <c r="R110" s="234"/>
      <c r="S110" s="234"/>
      <c r="T110" s="23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6" t="s">
        <v>163</v>
      </c>
      <c r="AU110" s="236" t="s">
        <v>83</v>
      </c>
      <c r="AV110" s="13" t="s">
        <v>83</v>
      </c>
      <c r="AW110" s="13" t="s">
        <v>33</v>
      </c>
      <c r="AX110" s="13" t="s">
        <v>72</v>
      </c>
      <c r="AY110" s="236" t="s">
        <v>152</v>
      </c>
    </row>
    <row r="111" spans="1:51" s="14" customFormat="1" ht="12">
      <c r="A111" s="14"/>
      <c r="B111" s="237"/>
      <c r="C111" s="238"/>
      <c r="D111" s="227" t="s">
        <v>163</v>
      </c>
      <c r="E111" s="239" t="s">
        <v>19</v>
      </c>
      <c r="F111" s="240" t="s">
        <v>170</v>
      </c>
      <c r="G111" s="238"/>
      <c r="H111" s="241">
        <v>1.887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7" t="s">
        <v>163</v>
      </c>
      <c r="AU111" s="247" t="s">
        <v>83</v>
      </c>
      <c r="AV111" s="14" t="s">
        <v>159</v>
      </c>
      <c r="AW111" s="14" t="s">
        <v>33</v>
      </c>
      <c r="AX111" s="14" t="s">
        <v>80</v>
      </c>
      <c r="AY111" s="247" t="s">
        <v>152</v>
      </c>
    </row>
    <row r="112" spans="1:65" s="2" customFormat="1" ht="24.15" customHeight="1">
      <c r="A112" s="40"/>
      <c r="B112" s="41"/>
      <c r="C112" s="207" t="s">
        <v>209</v>
      </c>
      <c r="D112" s="207" t="s">
        <v>154</v>
      </c>
      <c r="E112" s="208" t="s">
        <v>232</v>
      </c>
      <c r="F112" s="209" t="s">
        <v>233</v>
      </c>
      <c r="G112" s="210" t="s">
        <v>111</v>
      </c>
      <c r="H112" s="211">
        <v>9.436</v>
      </c>
      <c r="I112" s="212"/>
      <c r="J112" s="213">
        <f>ROUND(I112*H112,2)</f>
        <v>0</v>
      </c>
      <c r="K112" s="209" t="s">
        <v>158</v>
      </c>
      <c r="L112" s="46"/>
      <c r="M112" s="214" t="s">
        <v>19</v>
      </c>
      <c r="N112" s="215" t="s">
        <v>43</v>
      </c>
      <c r="O112" s="86"/>
      <c r="P112" s="216">
        <f>O112*H112</f>
        <v>0</v>
      </c>
      <c r="Q112" s="216">
        <v>0</v>
      </c>
      <c r="R112" s="216">
        <f>Q112*H112</f>
        <v>0</v>
      </c>
      <c r="S112" s="216">
        <v>0</v>
      </c>
      <c r="T112" s="21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8" t="s">
        <v>159</v>
      </c>
      <c r="AT112" s="218" t="s">
        <v>154</v>
      </c>
      <c r="AU112" s="218" t="s">
        <v>83</v>
      </c>
      <c r="AY112" s="19" t="s">
        <v>152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9" t="s">
        <v>80</v>
      </c>
      <c r="BK112" s="219">
        <f>ROUND(I112*H112,2)</f>
        <v>0</v>
      </c>
      <c r="BL112" s="19" t="s">
        <v>159</v>
      </c>
      <c r="BM112" s="218" t="s">
        <v>516</v>
      </c>
    </row>
    <row r="113" spans="1:47" s="2" customFormat="1" ht="12">
      <c r="A113" s="40"/>
      <c r="B113" s="41"/>
      <c r="C113" s="42"/>
      <c r="D113" s="220" t="s">
        <v>161</v>
      </c>
      <c r="E113" s="42"/>
      <c r="F113" s="221" t="s">
        <v>235</v>
      </c>
      <c r="G113" s="42"/>
      <c r="H113" s="42"/>
      <c r="I113" s="222"/>
      <c r="J113" s="42"/>
      <c r="K113" s="42"/>
      <c r="L113" s="46"/>
      <c r="M113" s="223"/>
      <c r="N113" s="224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161</v>
      </c>
      <c r="AU113" s="19" t="s">
        <v>83</v>
      </c>
    </row>
    <row r="114" spans="1:51" s="13" customFormat="1" ht="12">
      <c r="A114" s="13"/>
      <c r="B114" s="225"/>
      <c r="C114" s="226"/>
      <c r="D114" s="227" t="s">
        <v>163</v>
      </c>
      <c r="E114" s="228" t="s">
        <v>19</v>
      </c>
      <c r="F114" s="229" t="s">
        <v>236</v>
      </c>
      <c r="G114" s="226"/>
      <c r="H114" s="230">
        <v>9.436</v>
      </c>
      <c r="I114" s="231"/>
      <c r="J114" s="226"/>
      <c r="K114" s="226"/>
      <c r="L114" s="232"/>
      <c r="M114" s="233"/>
      <c r="N114" s="234"/>
      <c r="O114" s="234"/>
      <c r="P114" s="234"/>
      <c r="Q114" s="234"/>
      <c r="R114" s="234"/>
      <c r="S114" s="234"/>
      <c r="T114" s="23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6" t="s">
        <v>163</v>
      </c>
      <c r="AU114" s="236" t="s">
        <v>83</v>
      </c>
      <c r="AV114" s="13" t="s">
        <v>83</v>
      </c>
      <c r="AW114" s="13" t="s">
        <v>33</v>
      </c>
      <c r="AX114" s="13" t="s">
        <v>80</v>
      </c>
      <c r="AY114" s="236" t="s">
        <v>152</v>
      </c>
    </row>
    <row r="115" spans="1:65" s="2" customFormat="1" ht="24.15" customHeight="1">
      <c r="A115" s="40"/>
      <c r="B115" s="41"/>
      <c r="C115" s="207" t="s">
        <v>214</v>
      </c>
      <c r="D115" s="207" t="s">
        <v>154</v>
      </c>
      <c r="E115" s="208" t="s">
        <v>238</v>
      </c>
      <c r="F115" s="209" t="s">
        <v>239</v>
      </c>
      <c r="G115" s="210" t="s">
        <v>111</v>
      </c>
      <c r="H115" s="211">
        <v>12.581</v>
      </c>
      <c r="I115" s="212"/>
      <c r="J115" s="213">
        <f>ROUND(I115*H115,2)</f>
        <v>0</v>
      </c>
      <c r="K115" s="209" t="s">
        <v>158</v>
      </c>
      <c r="L115" s="46"/>
      <c r="M115" s="214" t="s">
        <v>19</v>
      </c>
      <c r="N115" s="215" t="s">
        <v>43</v>
      </c>
      <c r="O115" s="86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8" t="s">
        <v>159</v>
      </c>
      <c r="AT115" s="218" t="s">
        <v>154</v>
      </c>
      <c r="AU115" s="218" t="s">
        <v>83</v>
      </c>
      <c r="AY115" s="19" t="s">
        <v>152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9" t="s">
        <v>80</v>
      </c>
      <c r="BK115" s="219">
        <f>ROUND(I115*H115,2)</f>
        <v>0</v>
      </c>
      <c r="BL115" s="19" t="s">
        <v>159</v>
      </c>
      <c r="BM115" s="218" t="s">
        <v>517</v>
      </c>
    </row>
    <row r="116" spans="1:47" s="2" customFormat="1" ht="12">
      <c r="A116" s="40"/>
      <c r="B116" s="41"/>
      <c r="C116" s="42"/>
      <c r="D116" s="220" t="s">
        <v>161</v>
      </c>
      <c r="E116" s="42"/>
      <c r="F116" s="221" t="s">
        <v>241</v>
      </c>
      <c r="G116" s="42"/>
      <c r="H116" s="42"/>
      <c r="I116" s="222"/>
      <c r="J116" s="42"/>
      <c r="K116" s="42"/>
      <c r="L116" s="46"/>
      <c r="M116" s="223"/>
      <c r="N116" s="224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161</v>
      </c>
      <c r="AU116" s="19" t="s">
        <v>83</v>
      </c>
    </row>
    <row r="117" spans="1:51" s="13" customFormat="1" ht="12">
      <c r="A117" s="13"/>
      <c r="B117" s="225"/>
      <c r="C117" s="226"/>
      <c r="D117" s="227" t="s">
        <v>163</v>
      </c>
      <c r="E117" s="228" t="s">
        <v>19</v>
      </c>
      <c r="F117" s="229" t="s">
        <v>646</v>
      </c>
      <c r="G117" s="226"/>
      <c r="H117" s="230">
        <v>34.716</v>
      </c>
      <c r="I117" s="231"/>
      <c r="J117" s="226"/>
      <c r="K117" s="226"/>
      <c r="L117" s="232"/>
      <c r="M117" s="233"/>
      <c r="N117" s="234"/>
      <c r="O117" s="234"/>
      <c r="P117" s="234"/>
      <c r="Q117" s="234"/>
      <c r="R117" s="234"/>
      <c r="S117" s="234"/>
      <c r="T117" s="23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6" t="s">
        <v>163</v>
      </c>
      <c r="AU117" s="236" t="s">
        <v>83</v>
      </c>
      <c r="AV117" s="13" t="s">
        <v>83</v>
      </c>
      <c r="AW117" s="13" t="s">
        <v>33</v>
      </c>
      <c r="AX117" s="13" t="s">
        <v>72</v>
      </c>
      <c r="AY117" s="236" t="s">
        <v>152</v>
      </c>
    </row>
    <row r="118" spans="1:51" s="15" customFormat="1" ht="12">
      <c r="A118" s="15"/>
      <c r="B118" s="249"/>
      <c r="C118" s="250"/>
      <c r="D118" s="227" t="s">
        <v>163</v>
      </c>
      <c r="E118" s="251" t="s">
        <v>19</v>
      </c>
      <c r="F118" s="252" t="s">
        <v>246</v>
      </c>
      <c r="G118" s="250"/>
      <c r="H118" s="251" t="s">
        <v>19</v>
      </c>
      <c r="I118" s="253"/>
      <c r="J118" s="250"/>
      <c r="K118" s="250"/>
      <c r="L118" s="254"/>
      <c r="M118" s="255"/>
      <c r="N118" s="256"/>
      <c r="O118" s="256"/>
      <c r="P118" s="256"/>
      <c r="Q118" s="256"/>
      <c r="R118" s="256"/>
      <c r="S118" s="256"/>
      <c r="T118" s="257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8" t="s">
        <v>163</v>
      </c>
      <c r="AU118" s="258" t="s">
        <v>83</v>
      </c>
      <c r="AV118" s="15" t="s">
        <v>80</v>
      </c>
      <c r="AW118" s="15" t="s">
        <v>33</v>
      </c>
      <c r="AX118" s="15" t="s">
        <v>72</v>
      </c>
      <c r="AY118" s="258" t="s">
        <v>152</v>
      </c>
    </row>
    <row r="119" spans="1:51" s="13" customFormat="1" ht="12">
      <c r="A119" s="13"/>
      <c r="B119" s="225"/>
      <c r="C119" s="226"/>
      <c r="D119" s="227" t="s">
        <v>163</v>
      </c>
      <c r="E119" s="228" t="s">
        <v>19</v>
      </c>
      <c r="F119" s="229" t="s">
        <v>647</v>
      </c>
      <c r="G119" s="226"/>
      <c r="H119" s="230">
        <v>-2.408</v>
      </c>
      <c r="I119" s="231"/>
      <c r="J119" s="226"/>
      <c r="K119" s="226"/>
      <c r="L119" s="232"/>
      <c r="M119" s="233"/>
      <c r="N119" s="234"/>
      <c r="O119" s="234"/>
      <c r="P119" s="234"/>
      <c r="Q119" s="234"/>
      <c r="R119" s="234"/>
      <c r="S119" s="234"/>
      <c r="T119" s="23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6" t="s">
        <v>163</v>
      </c>
      <c r="AU119" s="236" t="s">
        <v>83</v>
      </c>
      <c r="AV119" s="13" t="s">
        <v>83</v>
      </c>
      <c r="AW119" s="13" t="s">
        <v>33</v>
      </c>
      <c r="AX119" s="13" t="s">
        <v>72</v>
      </c>
      <c r="AY119" s="236" t="s">
        <v>152</v>
      </c>
    </row>
    <row r="120" spans="1:51" s="13" customFormat="1" ht="12">
      <c r="A120" s="13"/>
      <c r="B120" s="225"/>
      <c r="C120" s="226"/>
      <c r="D120" s="227" t="s">
        <v>163</v>
      </c>
      <c r="E120" s="228" t="s">
        <v>19</v>
      </c>
      <c r="F120" s="229" t="s">
        <v>648</v>
      </c>
      <c r="G120" s="226"/>
      <c r="H120" s="230">
        <v>-0.855</v>
      </c>
      <c r="I120" s="231"/>
      <c r="J120" s="226"/>
      <c r="K120" s="226"/>
      <c r="L120" s="232"/>
      <c r="M120" s="233"/>
      <c r="N120" s="234"/>
      <c r="O120" s="234"/>
      <c r="P120" s="234"/>
      <c r="Q120" s="234"/>
      <c r="R120" s="234"/>
      <c r="S120" s="234"/>
      <c r="T120" s="23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6" t="s">
        <v>163</v>
      </c>
      <c r="AU120" s="236" t="s">
        <v>83</v>
      </c>
      <c r="AV120" s="13" t="s">
        <v>83</v>
      </c>
      <c r="AW120" s="13" t="s">
        <v>33</v>
      </c>
      <c r="AX120" s="13" t="s">
        <v>72</v>
      </c>
      <c r="AY120" s="236" t="s">
        <v>152</v>
      </c>
    </row>
    <row r="121" spans="1:51" s="16" customFormat="1" ht="12">
      <c r="A121" s="16"/>
      <c r="B121" s="259"/>
      <c r="C121" s="260"/>
      <c r="D121" s="227" t="s">
        <v>163</v>
      </c>
      <c r="E121" s="261" t="s">
        <v>49</v>
      </c>
      <c r="F121" s="262" t="s">
        <v>248</v>
      </c>
      <c r="G121" s="260"/>
      <c r="H121" s="263">
        <v>31.453</v>
      </c>
      <c r="I121" s="264"/>
      <c r="J121" s="260"/>
      <c r="K121" s="260"/>
      <c r="L121" s="265"/>
      <c r="M121" s="266"/>
      <c r="N121" s="267"/>
      <c r="O121" s="267"/>
      <c r="P121" s="267"/>
      <c r="Q121" s="267"/>
      <c r="R121" s="267"/>
      <c r="S121" s="267"/>
      <c r="T121" s="268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T121" s="269" t="s">
        <v>163</v>
      </c>
      <c r="AU121" s="269" t="s">
        <v>83</v>
      </c>
      <c r="AV121" s="16" t="s">
        <v>171</v>
      </c>
      <c r="AW121" s="16" t="s">
        <v>33</v>
      </c>
      <c r="AX121" s="16" t="s">
        <v>72</v>
      </c>
      <c r="AY121" s="269" t="s">
        <v>152</v>
      </c>
    </row>
    <row r="122" spans="1:51" s="13" customFormat="1" ht="12">
      <c r="A122" s="13"/>
      <c r="B122" s="225"/>
      <c r="C122" s="226"/>
      <c r="D122" s="227" t="s">
        <v>163</v>
      </c>
      <c r="E122" s="228" t="s">
        <v>19</v>
      </c>
      <c r="F122" s="229" t="s">
        <v>249</v>
      </c>
      <c r="G122" s="226"/>
      <c r="H122" s="230">
        <v>12.581</v>
      </c>
      <c r="I122" s="231"/>
      <c r="J122" s="226"/>
      <c r="K122" s="226"/>
      <c r="L122" s="232"/>
      <c r="M122" s="233"/>
      <c r="N122" s="234"/>
      <c r="O122" s="234"/>
      <c r="P122" s="234"/>
      <c r="Q122" s="234"/>
      <c r="R122" s="234"/>
      <c r="S122" s="234"/>
      <c r="T122" s="23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6" t="s">
        <v>163</v>
      </c>
      <c r="AU122" s="236" t="s">
        <v>83</v>
      </c>
      <c r="AV122" s="13" t="s">
        <v>83</v>
      </c>
      <c r="AW122" s="13" t="s">
        <v>33</v>
      </c>
      <c r="AX122" s="13" t="s">
        <v>80</v>
      </c>
      <c r="AY122" s="236" t="s">
        <v>152</v>
      </c>
    </row>
    <row r="123" spans="1:65" s="2" customFormat="1" ht="24.15" customHeight="1">
      <c r="A123" s="40"/>
      <c r="B123" s="41"/>
      <c r="C123" s="207" t="s">
        <v>220</v>
      </c>
      <c r="D123" s="207" t="s">
        <v>154</v>
      </c>
      <c r="E123" s="208" t="s">
        <v>250</v>
      </c>
      <c r="F123" s="209" t="s">
        <v>251</v>
      </c>
      <c r="G123" s="210" t="s">
        <v>111</v>
      </c>
      <c r="H123" s="211">
        <v>9.436</v>
      </c>
      <c r="I123" s="212"/>
      <c r="J123" s="213">
        <f>ROUND(I123*H123,2)</f>
        <v>0</v>
      </c>
      <c r="K123" s="209" t="s">
        <v>158</v>
      </c>
      <c r="L123" s="46"/>
      <c r="M123" s="214" t="s">
        <v>19</v>
      </c>
      <c r="N123" s="215" t="s">
        <v>43</v>
      </c>
      <c r="O123" s="86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8" t="s">
        <v>159</v>
      </c>
      <c r="AT123" s="218" t="s">
        <v>154</v>
      </c>
      <c r="AU123" s="218" t="s">
        <v>83</v>
      </c>
      <c r="AY123" s="19" t="s">
        <v>152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9" t="s">
        <v>80</v>
      </c>
      <c r="BK123" s="219">
        <f>ROUND(I123*H123,2)</f>
        <v>0</v>
      </c>
      <c r="BL123" s="19" t="s">
        <v>159</v>
      </c>
      <c r="BM123" s="218" t="s">
        <v>522</v>
      </c>
    </row>
    <row r="124" spans="1:47" s="2" customFormat="1" ht="12">
      <c r="A124" s="40"/>
      <c r="B124" s="41"/>
      <c r="C124" s="42"/>
      <c r="D124" s="220" t="s">
        <v>161</v>
      </c>
      <c r="E124" s="42"/>
      <c r="F124" s="221" t="s">
        <v>253</v>
      </c>
      <c r="G124" s="42"/>
      <c r="H124" s="42"/>
      <c r="I124" s="222"/>
      <c r="J124" s="42"/>
      <c r="K124" s="42"/>
      <c r="L124" s="46"/>
      <c r="M124" s="223"/>
      <c r="N124" s="224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161</v>
      </c>
      <c r="AU124" s="19" t="s">
        <v>83</v>
      </c>
    </row>
    <row r="125" spans="1:51" s="13" customFormat="1" ht="12">
      <c r="A125" s="13"/>
      <c r="B125" s="225"/>
      <c r="C125" s="226"/>
      <c r="D125" s="227" t="s">
        <v>163</v>
      </c>
      <c r="E125" s="228" t="s">
        <v>19</v>
      </c>
      <c r="F125" s="229" t="s">
        <v>236</v>
      </c>
      <c r="G125" s="226"/>
      <c r="H125" s="230">
        <v>9.436</v>
      </c>
      <c r="I125" s="231"/>
      <c r="J125" s="226"/>
      <c r="K125" s="226"/>
      <c r="L125" s="232"/>
      <c r="M125" s="233"/>
      <c r="N125" s="234"/>
      <c r="O125" s="234"/>
      <c r="P125" s="234"/>
      <c r="Q125" s="234"/>
      <c r="R125" s="234"/>
      <c r="S125" s="234"/>
      <c r="T125" s="23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6" t="s">
        <v>163</v>
      </c>
      <c r="AU125" s="236" t="s">
        <v>83</v>
      </c>
      <c r="AV125" s="13" t="s">
        <v>83</v>
      </c>
      <c r="AW125" s="13" t="s">
        <v>33</v>
      </c>
      <c r="AX125" s="13" t="s">
        <v>80</v>
      </c>
      <c r="AY125" s="236" t="s">
        <v>152</v>
      </c>
    </row>
    <row r="126" spans="1:65" s="2" customFormat="1" ht="21.75" customHeight="1">
      <c r="A126" s="40"/>
      <c r="B126" s="41"/>
      <c r="C126" s="207" t="s">
        <v>225</v>
      </c>
      <c r="D126" s="207" t="s">
        <v>154</v>
      </c>
      <c r="E126" s="208" t="s">
        <v>255</v>
      </c>
      <c r="F126" s="209" t="s">
        <v>256</v>
      </c>
      <c r="G126" s="210" t="s">
        <v>257</v>
      </c>
      <c r="H126" s="211">
        <v>63.12</v>
      </c>
      <c r="I126" s="212"/>
      <c r="J126" s="213">
        <f>ROUND(I126*H126,2)</f>
        <v>0</v>
      </c>
      <c r="K126" s="209" t="s">
        <v>19</v>
      </c>
      <c r="L126" s="46"/>
      <c r="M126" s="214" t="s">
        <v>19</v>
      </c>
      <c r="N126" s="215" t="s">
        <v>43</v>
      </c>
      <c r="O126" s="86"/>
      <c r="P126" s="216">
        <f>O126*H126</f>
        <v>0</v>
      </c>
      <c r="Q126" s="216">
        <v>0.00085</v>
      </c>
      <c r="R126" s="216">
        <f>Q126*H126</f>
        <v>0.053652</v>
      </c>
      <c r="S126" s="216">
        <v>0</v>
      </c>
      <c r="T126" s="217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8" t="s">
        <v>159</v>
      </c>
      <c r="AT126" s="218" t="s">
        <v>154</v>
      </c>
      <c r="AU126" s="218" t="s">
        <v>83</v>
      </c>
      <c r="AY126" s="19" t="s">
        <v>152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9" t="s">
        <v>80</v>
      </c>
      <c r="BK126" s="219">
        <f>ROUND(I126*H126,2)</f>
        <v>0</v>
      </c>
      <c r="BL126" s="19" t="s">
        <v>159</v>
      </c>
      <c r="BM126" s="218" t="s">
        <v>523</v>
      </c>
    </row>
    <row r="127" spans="1:51" s="13" customFormat="1" ht="12">
      <c r="A127" s="13"/>
      <c r="B127" s="225"/>
      <c r="C127" s="226"/>
      <c r="D127" s="227" t="s">
        <v>163</v>
      </c>
      <c r="E127" s="228" t="s">
        <v>19</v>
      </c>
      <c r="F127" s="229" t="s">
        <v>649</v>
      </c>
      <c r="G127" s="226"/>
      <c r="H127" s="230">
        <v>63.12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163</v>
      </c>
      <c r="AU127" s="236" t="s">
        <v>83</v>
      </c>
      <c r="AV127" s="13" t="s">
        <v>83</v>
      </c>
      <c r="AW127" s="13" t="s">
        <v>33</v>
      </c>
      <c r="AX127" s="13" t="s">
        <v>72</v>
      </c>
      <c r="AY127" s="236" t="s">
        <v>152</v>
      </c>
    </row>
    <row r="128" spans="1:51" s="14" customFormat="1" ht="12">
      <c r="A128" s="14"/>
      <c r="B128" s="237"/>
      <c r="C128" s="238"/>
      <c r="D128" s="227" t="s">
        <v>163</v>
      </c>
      <c r="E128" s="239" t="s">
        <v>19</v>
      </c>
      <c r="F128" s="240" t="s">
        <v>170</v>
      </c>
      <c r="G128" s="238"/>
      <c r="H128" s="241">
        <v>63.12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7" t="s">
        <v>163</v>
      </c>
      <c r="AU128" s="247" t="s">
        <v>83</v>
      </c>
      <c r="AV128" s="14" t="s">
        <v>159</v>
      </c>
      <c r="AW128" s="14" t="s">
        <v>33</v>
      </c>
      <c r="AX128" s="14" t="s">
        <v>80</v>
      </c>
      <c r="AY128" s="247" t="s">
        <v>152</v>
      </c>
    </row>
    <row r="129" spans="1:65" s="2" customFormat="1" ht="24.15" customHeight="1">
      <c r="A129" s="40"/>
      <c r="B129" s="41"/>
      <c r="C129" s="207" t="s">
        <v>231</v>
      </c>
      <c r="D129" s="207" t="s">
        <v>154</v>
      </c>
      <c r="E129" s="208" t="s">
        <v>262</v>
      </c>
      <c r="F129" s="209" t="s">
        <v>263</v>
      </c>
      <c r="G129" s="210" t="s">
        <v>257</v>
      </c>
      <c r="H129" s="211">
        <v>63.12</v>
      </c>
      <c r="I129" s="212"/>
      <c r="J129" s="213">
        <f>ROUND(I129*H129,2)</f>
        <v>0</v>
      </c>
      <c r="K129" s="209" t="s">
        <v>158</v>
      </c>
      <c r="L129" s="46"/>
      <c r="M129" s="214" t="s">
        <v>19</v>
      </c>
      <c r="N129" s="215" t="s">
        <v>43</v>
      </c>
      <c r="O129" s="86"/>
      <c r="P129" s="216">
        <f>O129*H129</f>
        <v>0</v>
      </c>
      <c r="Q129" s="216">
        <v>0</v>
      </c>
      <c r="R129" s="216">
        <f>Q129*H129</f>
        <v>0</v>
      </c>
      <c r="S129" s="216">
        <v>0</v>
      </c>
      <c r="T129" s="217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8" t="s">
        <v>159</v>
      </c>
      <c r="AT129" s="218" t="s">
        <v>154</v>
      </c>
      <c r="AU129" s="218" t="s">
        <v>83</v>
      </c>
      <c r="AY129" s="19" t="s">
        <v>152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9" t="s">
        <v>80</v>
      </c>
      <c r="BK129" s="219">
        <f>ROUND(I129*H129,2)</f>
        <v>0</v>
      </c>
      <c r="BL129" s="19" t="s">
        <v>159</v>
      </c>
      <c r="BM129" s="218" t="s">
        <v>525</v>
      </c>
    </row>
    <row r="130" spans="1:47" s="2" customFormat="1" ht="12">
      <c r="A130" s="40"/>
      <c r="B130" s="41"/>
      <c r="C130" s="42"/>
      <c r="D130" s="220" t="s">
        <v>161</v>
      </c>
      <c r="E130" s="42"/>
      <c r="F130" s="221" t="s">
        <v>265</v>
      </c>
      <c r="G130" s="42"/>
      <c r="H130" s="42"/>
      <c r="I130" s="222"/>
      <c r="J130" s="42"/>
      <c r="K130" s="42"/>
      <c r="L130" s="46"/>
      <c r="M130" s="223"/>
      <c r="N130" s="224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161</v>
      </c>
      <c r="AU130" s="19" t="s">
        <v>83</v>
      </c>
    </row>
    <row r="131" spans="1:65" s="2" customFormat="1" ht="37.8" customHeight="1">
      <c r="A131" s="40"/>
      <c r="B131" s="41"/>
      <c r="C131" s="207" t="s">
        <v>237</v>
      </c>
      <c r="D131" s="207" t="s">
        <v>154</v>
      </c>
      <c r="E131" s="208" t="s">
        <v>267</v>
      </c>
      <c r="F131" s="209" t="s">
        <v>268</v>
      </c>
      <c r="G131" s="210" t="s">
        <v>111</v>
      </c>
      <c r="H131" s="211">
        <v>8.052</v>
      </c>
      <c r="I131" s="212"/>
      <c r="J131" s="213">
        <f>ROUND(I131*H131,2)</f>
        <v>0</v>
      </c>
      <c r="K131" s="209" t="s">
        <v>158</v>
      </c>
      <c r="L131" s="46"/>
      <c r="M131" s="214" t="s">
        <v>19</v>
      </c>
      <c r="N131" s="215" t="s">
        <v>43</v>
      </c>
      <c r="O131" s="86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8" t="s">
        <v>159</v>
      </c>
      <c r="AT131" s="218" t="s">
        <v>154</v>
      </c>
      <c r="AU131" s="218" t="s">
        <v>83</v>
      </c>
      <c r="AY131" s="19" t="s">
        <v>152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9" t="s">
        <v>80</v>
      </c>
      <c r="BK131" s="219">
        <f>ROUND(I131*H131,2)</f>
        <v>0</v>
      </c>
      <c r="BL131" s="19" t="s">
        <v>159</v>
      </c>
      <c r="BM131" s="218" t="s">
        <v>526</v>
      </c>
    </row>
    <row r="132" spans="1:47" s="2" customFormat="1" ht="12">
      <c r="A132" s="40"/>
      <c r="B132" s="41"/>
      <c r="C132" s="42"/>
      <c r="D132" s="220" t="s">
        <v>161</v>
      </c>
      <c r="E132" s="42"/>
      <c r="F132" s="221" t="s">
        <v>270</v>
      </c>
      <c r="G132" s="42"/>
      <c r="H132" s="42"/>
      <c r="I132" s="222"/>
      <c r="J132" s="42"/>
      <c r="K132" s="42"/>
      <c r="L132" s="46"/>
      <c r="M132" s="223"/>
      <c r="N132" s="224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161</v>
      </c>
      <c r="AU132" s="19" t="s">
        <v>83</v>
      </c>
    </row>
    <row r="133" spans="1:47" s="2" customFormat="1" ht="12">
      <c r="A133" s="40"/>
      <c r="B133" s="41"/>
      <c r="C133" s="42"/>
      <c r="D133" s="227" t="s">
        <v>177</v>
      </c>
      <c r="E133" s="42"/>
      <c r="F133" s="248" t="s">
        <v>271</v>
      </c>
      <c r="G133" s="42"/>
      <c r="H133" s="42"/>
      <c r="I133" s="222"/>
      <c r="J133" s="42"/>
      <c r="K133" s="42"/>
      <c r="L133" s="46"/>
      <c r="M133" s="223"/>
      <c r="N133" s="224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177</v>
      </c>
      <c r="AU133" s="19" t="s">
        <v>83</v>
      </c>
    </row>
    <row r="134" spans="1:51" s="13" customFormat="1" ht="12">
      <c r="A134" s="13"/>
      <c r="B134" s="225"/>
      <c r="C134" s="226"/>
      <c r="D134" s="227" t="s">
        <v>163</v>
      </c>
      <c r="E134" s="228" t="s">
        <v>19</v>
      </c>
      <c r="F134" s="229" t="s">
        <v>527</v>
      </c>
      <c r="G134" s="226"/>
      <c r="H134" s="230">
        <v>8.052</v>
      </c>
      <c r="I134" s="231"/>
      <c r="J134" s="226"/>
      <c r="K134" s="226"/>
      <c r="L134" s="232"/>
      <c r="M134" s="233"/>
      <c r="N134" s="234"/>
      <c r="O134" s="234"/>
      <c r="P134" s="234"/>
      <c r="Q134" s="234"/>
      <c r="R134" s="234"/>
      <c r="S134" s="234"/>
      <c r="T134" s="23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6" t="s">
        <v>163</v>
      </c>
      <c r="AU134" s="236" t="s">
        <v>83</v>
      </c>
      <c r="AV134" s="13" t="s">
        <v>83</v>
      </c>
      <c r="AW134" s="13" t="s">
        <v>33</v>
      </c>
      <c r="AX134" s="13" t="s">
        <v>72</v>
      </c>
      <c r="AY134" s="236" t="s">
        <v>152</v>
      </c>
    </row>
    <row r="135" spans="1:51" s="14" customFormat="1" ht="12">
      <c r="A135" s="14"/>
      <c r="B135" s="237"/>
      <c r="C135" s="238"/>
      <c r="D135" s="227" t="s">
        <v>163</v>
      </c>
      <c r="E135" s="239" t="s">
        <v>19</v>
      </c>
      <c r="F135" s="240" t="s">
        <v>170</v>
      </c>
      <c r="G135" s="238"/>
      <c r="H135" s="241">
        <v>8.052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7" t="s">
        <v>163</v>
      </c>
      <c r="AU135" s="247" t="s">
        <v>83</v>
      </c>
      <c r="AV135" s="14" t="s">
        <v>159</v>
      </c>
      <c r="AW135" s="14" t="s">
        <v>33</v>
      </c>
      <c r="AX135" s="14" t="s">
        <v>80</v>
      </c>
      <c r="AY135" s="247" t="s">
        <v>152</v>
      </c>
    </row>
    <row r="136" spans="1:65" s="2" customFormat="1" ht="37.8" customHeight="1">
      <c r="A136" s="40"/>
      <c r="B136" s="41"/>
      <c r="C136" s="207" t="s">
        <v>8</v>
      </c>
      <c r="D136" s="207" t="s">
        <v>154</v>
      </c>
      <c r="E136" s="208" t="s">
        <v>274</v>
      </c>
      <c r="F136" s="209" t="s">
        <v>275</v>
      </c>
      <c r="G136" s="210" t="s">
        <v>111</v>
      </c>
      <c r="H136" s="211">
        <v>22.017</v>
      </c>
      <c r="I136" s="212"/>
      <c r="J136" s="213">
        <f>ROUND(I136*H136,2)</f>
        <v>0</v>
      </c>
      <c r="K136" s="209" t="s">
        <v>158</v>
      </c>
      <c r="L136" s="46"/>
      <c r="M136" s="214" t="s">
        <v>19</v>
      </c>
      <c r="N136" s="215" t="s">
        <v>43</v>
      </c>
      <c r="O136" s="86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8" t="s">
        <v>159</v>
      </c>
      <c r="AT136" s="218" t="s">
        <v>154</v>
      </c>
      <c r="AU136" s="218" t="s">
        <v>83</v>
      </c>
      <c r="AY136" s="19" t="s">
        <v>152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9" t="s">
        <v>80</v>
      </c>
      <c r="BK136" s="219">
        <f>ROUND(I136*H136,2)</f>
        <v>0</v>
      </c>
      <c r="BL136" s="19" t="s">
        <v>159</v>
      </c>
      <c r="BM136" s="218" t="s">
        <v>528</v>
      </c>
    </row>
    <row r="137" spans="1:47" s="2" customFormat="1" ht="12">
      <c r="A137" s="40"/>
      <c r="B137" s="41"/>
      <c r="C137" s="42"/>
      <c r="D137" s="220" t="s">
        <v>161</v>
      </c>
      <c r="E137" s="42"/>
      <c r="F137" s="221" t="s">
        <v>277</v>
      </c>
      <c r="G137" s="42"/>
      <c r="H137" s="42"/>
      <c r="I137" s="222"/>
      <c r="J137" s="42"/>
      <c r="K137" s="42"/>
      <c r="L137" s="46"/>
      <c r="M137" s="223"/>
      <c r="N137" s="224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161</v>
      </c>
      <c r="AU137" s="19" t="s">
        <v>83</v>
      </c>
    </row>
    <row r="138" spans="1:51" s="13" customFormat="1" ht="12">
      <c r="A138" s="13"/>
      <c r="B138" s="225"/>
      <c r="C138" s="226"/>
      <c r="D138" s="227" t="s">
        <v>163</v>
      </c>
      <c r="E138" s="228" t="s">
        <v>19</v>
      </c>
      <c r="F138" s="229" t="s">
        <v>278</v>
      </c>
      <c r="G138" s="226"/>
      <c r="H138" s="230">
        <v>22.017</v>
      </c>
      <c r="I138" s="231"/>
      <c r="J138" s="226"/>
      <c r="K138" s="226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163</v>
      </c>
      <c r="AU138" s="236" t="s">
        <v>83</v>
      </c>
      <c r="AV138" s="13" t="s">
        <v>83</v>
      </c>
      <c r="AW138" s="13" t="s">
        <v>33</v>
      </c>
      <c r="AX138" s="13" t="s">
        <v>72</v>
      </c>
      <c r="AY138" s="236" t="s">
        <v>152</v>
      </c>
    </row>
    <row r="139" spans="1:51" s="14" customFormat="1" ht="12">
      <c r="A139" s="14"/>
      <c r="B139" s="237"/>
      <c r="C139" s="238"/>
      <c r="D139" s="227" t="s">
        <v>163</v>
      </c>
      <c r="E139" s="239" t="s">
        <v>19</v>
      </c>
      <c r="F139" s="240" t="s">
        <v>170</v>
      </c>
      <c r="G139" s="238"/>
      <c r="H139" s="241">
        <v>22.017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7" t="s">
        <v>163</v>
      </c>
      <c r="AU139" s="247" t="s">
        <v>83</v>
      </c>
      <c r="AV139" s="14" t="s">
        <v>159</v>
      </c>
      <c r="AW139" s="14" t="s">
        <v>33</v>
      </c>
      <c r="AX139" s="14" t="s">
        <v>80</v>
      </c>
      <c r="AY139" s="247" t="s">
        <v>152</v>
      </c>
    </row>
    <row r="140" spans="1:65" s="2" customFormat="1" ht="37.8" customHeight="1">
      <c r="A140" s="40"/>
      <c r="B140" s="41"/>
      <c r="C140" s="207" t="s">
        <v>254</v>
      </c>
      <c r="D140" s="207" t="s">
        <v>154</v>
      </c>
      <c r="E140" s="208" t="s">
        <v>280</v>
      </c>
      <c r="F140" s="209" t="s">
        <v>281</v>
      </c>
      <c r="G140" s="210" t="s">
        <v>111</v>
      </c>
      <c r="H140" s="211">
        <v>66.051</v>
      </c>
      <c r="I140" s="212"/>
      <c r="J140" s="213">
        <f>ROUND(I140*H140,2)</f>
        <v>0</v>
      </c>
      <c r="K140" s="209" t="s">
        <v>158</v>
      </c>
      <c r="L140" s="46"/>
      <c r="M140" s="214" t="s">
        <v>19</v>
      </c>
      <c r="N140" s="215" t="s">
        <v>43</v>
      </c>
      <c r="O140" s="86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8" t="s">
        <v>159</v>
      </c>
      <c r="AT140" s="218" t="s">
        <v>154</v>
      </c>
      <c r="AU140" s="218" t="s">
        <v>83</v>
      </c>
      <c r="AY140" s="19" t="s">
        <v>152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9" t="s">
        <v>80</v>
      </c>
      <c r="BK140" s="219">
        <f>ROUND(I140*H140,2)</f>
        <v>0</v>
      </c>
      <c r="BL140" s="19" t="s">
        <v>159</v>
      </c>
      <c r="BM140" s="218" t="s">
        <v>529</v>
      </c>
    </row>
    <row r="141" spans="1:47" s="2" customFormat="1" ht="12">
      <c r="A141" s="40"/>
      <c r="B141" s="41"/>
      <c r="C141" s="42"/>
      <c r="D141" s="220" t="s">
        <v>161</v>
      </c>
      <c r="E141" s="42"/>
      <c r="F141" s="221" t="s">
        <v>283</v>
      </c>
      <c r="G141" s="42"/>
      <c r="H141" s="42"/>
      <c r="I141" s="222"/>
      <c r="J141" s="42"/>
      <c r="K141" s="42"/>
      <c r="L141" s="46"/>
      <c r="M141" s="223"/>
      <c r="N141" s="224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161</v>
      </c>
      <c r="AU141" s="19" t="s">
        <v>83</v>
      </c>
    </row>
    <row r="142" spans="1:51" s="13" customFormat="1" ht="12">
      <c r="A142" s="13"/>
      <c r="B142" s="225"/>
      <c r="C142" s="226"/>
      <c r="D142" s="227" t="s">
        <v>163</v>
      </c>
      <c r="E142" s="228" t="s">
        <v>19</v>
      </c>
      <c r="F142" s="229" t="s">
        <v>278</v>
      </c>
      <c r="G142" s="226"/>
      <c r="H142" s="230">
        <v>22.017</v>
      </c>
      <c r="I142" s="231"/>
      <c r="J142" s="226"/>
      <c r="K142" s="226"/>
      <c r="L142" s="232"/>
      <c r="M142" s="233"/>
      <c r="N142" s="234"/>
      <c r="O142" s="234"/>
      <c r="P142" s="234"/>
      <c r="Q142" s="234"/>
      <c r="R142" s="234"/>
      <c r="S142" s="234"/>
      <c r="T142" s="23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6" t="s">
        <v>163</v>
      </c>
      <c r="AU142" s="236" t="s">
        <v>83</v>
      </c>
      <c r="AV142" s="13" t="s">
        <v>83</v>
      </c>
      <c r="AW142" s="13" t="s">
        <v>33</v>
      </c>
      <c r="AX142" s="13" t="s">
        <v>80</v>
      </c>
      <c r="AY142" s="236" t="s">
        <v>152</v>
      </c>
    </row>
    <row r="143" spans="1:51" s="13" customFormat="1" ht="12">
      <c r="A143" s="13"/>
      <c r="B143" s="225"/>
      <c r="C143" s="226"/>
      <c r="D143" s="227" t="s">
        <v>163</v>
      </c>
      <c r="E143" s="226"/>
      <c r="F143" s="229" t="s">
        <v>650</v>
      </c>
      <c r="G143" s="226"/>
      <c r="H143" s="230">
        <v>66.051</v>
      </c>
      <c r="I143" s="231"/>
      <c r="J143" s="226"/>
      <c r="K143" s="226"/>
      <c r="L143" s="232"/>
      <c r="M143" s="233"/>
      <c r="N143" s="234"/>
      <c r="O143" s="234"/>
      <c r="P143" s="234"/>
      <c r="Q143" s="234"/>
      <c r="R143" s="234"/>
      <c r="S143" s="234"/>
      <c r="T143" s="23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6" t="s">
        <v>163</v>
      </c>
      <c r="AU143" s="236" t="s">
        <v>83</v>
      </c>
      <c r="AV143" s="13" t="s">
        <v>83</v>
      </c>
      <c r="AW143" s="13" t="s">
        <v>4</v>
      </c>
      <c r="AX143" s="13" t="s">
        <v>80</v>
      </c>
      <c r="AY143" s="236" t="s">
        <v>152</v>
      </c>
    </row>
    <row r="144" spans="1:65" s="2" customFormat="1" ht="37.8" customHeight="1">
      <c r="A144" s="40"/>
      <c r="B144" s="41"/>
      <c r="C144" s="207" t="s">
        <v>261</v>
      </c>
      <c r="D144" s="207" t="s">
        <v>154</v>
      </c>
      <c r="E144" s="208" t="s">
        <v>285</v>
      </c>
      <c r="F144" s="209" t="s">
        <v>286</v>
      </c>
      <c r="G144" s="210" t="s">
        <v>111</v>
      </c>
      <c r="H144" s="211">
        <v>9.436</v>
      </c>
      <c r="I144" s="212"/>
      <c r="J144" s="213">
        <f>ROUND(I144*H144,2)</f>
        <v>0</v>
      </c>
      <c r="K144" s="209" t="s">
        <v>158</v>
      </c>
      <c r="L144" s="46"/>
      <c r="M144" s="214" t="s">
        <v>19</v>
      </c>
      <c r="N144" s="215" t="s">
        <v>43</v>
      </c>
      <c r="O144" s="86"/>
      <c r="P144" s="216">
        <f>O144*H144</f>
        <v>0</v>
      </c>
      <c r="Q144" s="216">
        <v>0</v>
      </c>
      <c r="R144" s="216">
        <f>Q144*H144</f>
        <v>0</v>
      </c>
      <c r="S144" s="216">
        <v>0</v>
      </c>
      <c r="T144" s="217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8" t="s">
        <v>159</v>
      </c>
      <c r="AT144" s="218" t="s">
        <v>154</v>
      </c>
      <c r="AU144" s="218" t="s">
        <v>83</v>
      </c>
      <c r="AY144" s="19" t="s">
        <v>152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9" t="s">
        <v>80</v>
      </c>
      <c r="BK144" s="219">
        <f>ROUND(I144*H144,2)</f>
        <v>0</v>
      </c>
      <c r="BL144" s="19" t="s">
        <v>159</v>
      </c>
      <c r="BM144" s="218" t="s">
        <v>531</v>
      </c>
    </row>
    <row r="145" spans="1:47" s="2" customFormat="1" ht="12">
      <c r="A145" s="40"/>
      <c r="B145" s="41"/>
      <c r="C145" s="42"/>
      <c r="D145" s="220" t="s">
        <v>161</v>
      </c>
      <c r="E145" s="42"/>
      <c r="F145" s="221" t="s">
        <v>288</v>
      </c>
      <c r="G145" s="42"/>
      <c r="H145" s="42"/>
      <c r="I145" s="222"/>
      <c r="J145" s="42"/>
      <c r="K145" s="42"/>
      <c r="L145" s="46"/>
      <c r="M145" s="223"/>
      <c r="N145" s="224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161</v>
      </c>
      <c r="AU145" s="19" t="s">
        <v>83</v>
      </c>
    </row>
    <row r="146" spans="1:51" s="13" customFormat="1" ht="12">
      <c r="A146" s="13"/>
      <c r="B146" s="225"/>
      <c r="C146" s="226"/>
      <c r="D146" s="227" t="s">
        <v>163</v>
      </c>
      <c r="E146" s="228" t="s">
        <v>19</v>
      </c>
      <c r="F146" s="229" t="s">
        <v>236</v>
      </c>
      <c r="G146" s="226"/>
      <c r="H146" s="230">
        <v>9.436</v>
      </c>
      <c r="I146" s="231"/>
      <c r="J146" s="226"/>
      <c r="K146" s="226"/>
      <c r="L146" s="232"/>
      <c r="M146" s="233"/>
      <c r="N146" s="234"/>
      <c r="O146" s="234"/>
      <c r="P146" s="234"/>
      <c r="Q146" s="234"/>
      <c r="R146" s="234"/>
      <c r="S146" s="234"/>
      <c r="T146" s="23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6" t="s">
        <v>163</v>
      </c>
      <c r="AU146" s="236" t="s">
        <v>83</v>
      </c>
      <c r="AV146" s="13" t="s">
        <v>83</v>
      </c>
      <c r="AW146" s="13" t="s">
        <v>33</v>
      </c>
      <c r="AX146" s="13" t="s">
        <v>72</v>
      </c>
      <c r="AY146" s="236" t="s">
        <v>152</v>
      </c>
    </row>
    <row r="147" spans="1:51" s="14" customFormat="1" ht="12">
      <c r="A147" s="14"/>
      <c r="B147" s="237"/>
      <c r="C147" s="238"/>
      <c r="D147" s="227" t="s">
        <v>163</v>
      </c>
      <c r="E147" s="239" t="s">
        <v>19</v>
      </c>
      <c r="F147" s="240" t="s">
        <v>170</v>
      </c>
      <c r="G147" s="238"/>
      <c r="H147" s="241">
        <v>9.436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7" t="s">
        <v>163</v>
      </c>
      <c r="AU147" s="247" t="s">
        <v>83</v>
      </c>
      <c r="AV147" s="14" t="s">
        <v>159</v>
      </c>
      <c r="AW147" s="14" t="s">
        <v>33</v>
      </c>
      <c r="AX147" s="14" t="s">
        <v>80</v>
      </c>
      <c r="AY147" s="247" t="s">
        <v>152</v>
      </c>
    </row>
    <row r="148" spans="1:65" s="2" customFormat="1" ht="37.8" customHeight="1">
      <c r="A148" s="40"/>
      <c r="B148" s="41"/>
      <c r="C148" s="207" t="s">
        <v>266</v>
      </c>
      <c r="D148" s="207" t="s">
        <v>154</v>
      </c>
      <c r="E148" s="208" t="s">
        <v>290</v>
      </c>
      <c r="F148" s="209" t="s">
        <v>291</v>
      </c>
      <c r="G148" s="210" t="s">
        <v>111</v>
      </c>
      <c r="H148" s="211">
        <v>28.308</v>
      </c>
      <c r="I148" s="212"/>
      <c r="J148" s="213">
        <f>ROUND(I148*H148,2)</f>
        <v>0</v>
      </c>
      <c r="K148" s="209" t="s">
        <v>158</v>
      </c>
      <c r="L148" s="46"/>
      <c r="M148" s="214" t="s">
        <v>19</v>
      </c>
      <c r="N148" s="215" t="s">
        <v>43</v>
      </c>
      <c r="O148" s="86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8" t="s">
        <v>159</v>
      </c>
      <c r="AT148" s="218" t="s">
        <v>154</v>
      </c>
      <c r="AU148" s="218" t="s">
        <v>83</v>
      </c>
      <c r="AY148" s="19" t="s">
        <v>152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9" t="s">
        <v>80</v>
      </c>
      <c r="BK148" s="219">
        <f>ROUND(I148*H148,2)</f>
        <v>0</v>
      </c>
      <c r="BL148" s="19" t="s">
        <v>159</v>
      </c>
      <c r="BM148" s="218" t="s">
        <v>532</v>
      </c>
    </row>
    <row r="149" spans="1:47" s="2" customFormat="1" ht="12">
      <c r="A149" s="40"/>
      <c r="B149" s="41"/>
      <c r="C149" s="42"/>
      <c r="D149" s="220" t="s">
        <v>161</v>
      </c>
      <c r="E149" s="42"/>
      <c r="F149" s="221" t="s">
        <v>293</v>
      </c>
      <c r="G149" s="42"/>
      <c r="H149" s="42"/>
      <c r="I149" s="222"/>
      <c r="J149" s="42"/>
      <c r="K149" s="42"/>
      <c r="L149" s="46"/>
      <c r="M149" s="223"/>
      <c r="N149" s="224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161</v>
      </c>
      <c r="AU149" s="19" t="s">
        <v>83</v>
      </c>
    </row>
    <row r="150" spans="1:51" s="13" customFormat="1" ht="12">
      <c r="A150" s="13"/>
      <c r="B150" s="225"/>
      <c r="C150" s="226"/>
      <c r="D150" s="227" t="s">
        <v>163</v>
      </c>
      <c r="E150" s="228" t="s">
        <v>19</v>
      </c>
      <c r="F150" s="229" t="s">
        <v>236</v>
      </c>
      <c r="G150" s="226"/>
      <c r="H150" s="230">
        <v>9.436</v>
      </c>
      <c r="I150" s="231"/>
      <c r="J150" s="226"/>
      <c r="K150" s="226"/>
      <c r="L150" s="232"/>
      <c r="M150" s="233"/>
      <c r="N150" s="234"/>
      <c r="O150" s="234"/>
      <c r="P150" s="234"/>
      <c r="Q150" s="234"/>
      <c r="R150" s="234"/>
      <c r="S150" s="234"/>
      <c r="T150" s="23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6" t="s">
        <v>163</v>
      </c>
      <c r="AU150" s="236" t="s">
        <v>83</v>
      </c>
      <c r="AV150" s="13" t="s">
        <v>83</v>
      </c>
      <c r="AW150" s="13" t="s">
        <v>33</v>
      </c>
      <c r="AX150" s="13" t="s">
        <v>80</v>
      </c>
      <c r="AY150" s="236" t="s">
        <v>152</v>
      </c>
    </row>
    <row r="151" spans="1:51" s="13" customFormat="1" ht="12">
      <c r="A151" s="13"/>
      <c r="B151" s="225"/>
      <c r="C151" s="226"/>
      <c r="D151" s="227" t="s">
        <v>163</v>
      </c>
      <c r="E151" s="226"/>
      <c r="F151" s="229" t="s">
        <v>651</v>
      </c>
      <c r="G151" s="226"/>
      <c r="H151" s="230">
        <v>28.308</v>
      </c>
      <c r="I151" s="231"/>
      <c r="J151" s="226"/>
      <c r="K151" s="226"/>
      <c r="L151" s="232"/>
      <c r="M151" s="233"/>
      <c r="N151" s="234"/>
      <c r="O151" s="234"/>
      <c r="P151" s="234"/>
      <c r="Q151" s="234"/>
      <c r="R151" s="234"/>
      <c r="S151" s="234"/>
      <c r="T151" s="23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6" t="s">
        <v>163</v>
      </c>
      <c r="AU151" s="236" t="s">
        <v>83</v>
      </c>
      <c r="AV151" s="13" t="s">
        <v>83</v>
      </c>
      <c r="AW151" s="13" t="s">
        <v>4</v>
      </c>
      <c r="AX151" s="13" t="s">
        <v>80</v>
      </c>
      <c r="AY151" s="236" t="s">
        <v>152</v>
      </c>
    </row>
    <row r="152" spans="1:65" s="2" customFormat="1" ht="24.15" customHeight="1">
      <c r="A152" s="40"/>
      <c r="B152" s="41"/>
      <c r="C152" s="207" t="s">
        <v>273</v>
      </c>
      <c r="D152" s="207" t="s">
        <v>154</v>
      </c>
      <c r="E152" s="208" t="s">
        <v>296</v>
      </c>
      <c r="F152" s="209" t="s">
        <v>297</v>
      </c>
      <c r="G152" s="210" t="s">
        <v>111</v>
      </c>
      <c r="H152" s="211">
        <v>8.052</v>
      </c>
      <c r="I152" s="212"/>
      <c r="J152" s="213">
        <f>ROUND(I152*H152,2)</f>
        <v>0</v>
      </c>
      <c r="K152" s="209" t="s">
        <v>158</v>
      </c>
      <c r="L152" s="46"/>
      <c r="M152" s="214" t="s">
        <v>19</v>
      </c>
      <c r="N152" s="215" t="s">
        <v>43</v>
      </c>
      <c r="O152" s="86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8" t="s">
        <v>159</v>
      </c>
      <c r="AT152" s="218" t="s">
        <v>154</v>
      </c>
      <c r="AU152" s="218" t="s">
        <v>83</v>
      </c>
      <c r="AY152" s="19" t="s">
        <v>152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9" t="s">
        <v>80</v>
      </c>
      <c r="BK152" s="219">
        <f>ROUND(I152*H152,2)</f>
        <v>0</v>
      </c>
      <c r="BL152" s="19" t="s">
        <v>159</v>
      </c>
      <c r="BM152" s="218" t="s">
        <v>534</v>
      </c>
    </row>
    <row r="153" spans="1:47" s="2" customFormat="1" ht="12">
      <c r="A153" s="40"/>
      <c r="B153" s="41"/>
      <c r="C153" s="42"/>
      <c r="D153" s="220" t="s">
        <v>161</v>
      </c>
      <c r="E153" s="42"/>
      <c r="F153" s="221" t="s">
        <v>299</v>
      </c>
      <c r="G153" s="42"/>
      <c r="H153" s="42"/>
      <c r="I153" s="222"/>
      <c r="J153" s="42"/>
      <c r="K153" s="42"/>
      <c r="L153" s="46"/>
      <c r="M153" s="223"/>
      <c r="N153" s="224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161</v>
      </c>
      <c r="AU153" s="19" t="s">
        <v>83</v>
      </c>
    </row>
    <row r="154" spans="1:51" s="13" customFormat="1" ht="12">
      <c r="A154" s="13"/>
      <c r="B154" s="225"/>
      <c r="C154" s="226"/>
      <c r="D154" s="227" t="s">
        <v>163</v>
      </c>
      <c r="E154" s="228" t="s">
        <v>19</v>
      </c>
      <c r="F154" s="229" t="s">
        <v>535</v>
      </c>
      <c r="G154" s="226"/>
      <c r="H154" s="230">
        <v>8.052</v>
      </c>
      <c r="I154" s="231"/>
      <c r="J154" s="226"/>
      <c r="K154" s="226"/>
      <c r="L154" s="232"/>
      <c r="M154" s="233"/>
      <c r="N154" s="234"/>
      <c r="O154" s="234"/>
      <c r="P154" s="234"/>
      <c r="Q154" s="234"/>
      <c r="R154" s="234"/>
      <c r="S154" s="234"/>
      <c r="T154" s="23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6" t="s">
        <v>163</v>
      </c>
      <c r="AU154" s="236" t="s">
        <v>83</v>
      </c>
      <c r="AV154" s="13" t="s">
        <v>83</v>
      </c>
      <c r="AW154" s="13" t="s">
        <v>33</v>
      </c>
      <c r="AX154" s="13" t="s">
        <v>72</v>
      </c>
      <c r="AY154" s="236" t="s">
        <v>152</v>
      </c>
    </row>
    <row r="155" spans="1:51" s="14" customFormat="1" ht="12">
      <c r="A155" s="14"/>
      <c r="B155" s="237"/>
      <c r="C155" s="238"/>
      <c r="D155" s="227" t="s">
        <v>163</v>
      </c>
      <c r="E155" s="239" t="s">
        <v>19</v>
      </c>
      <c r="F155" s="240" t="s">
        <v>170</v>
      </c>
      <c r="G155" s="238"/>
      <c r="H155" s="241">
        <v>8.052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7" t="s">
        <v>163</v>
      </c>
      <c r="AU155" s="247" t="s">
        <v>83</v>
      </c>
      <c r="AV155" s="14" t="s">
        <v>159</v>
      </c>
      <c r="AW155" s="14" t="s">
        <v>33</v>
      </c>
      <c r="AX155" s="14" t="s">
        <v>80</v>
      </c>
      <c r="AY155" s="247" t="s">
        <v>152</v>
      </c>
    </row>
    <row r="156" spans="1:65" s="2" customFormat="1" ht="24.15" customHeight="1">
      <c r="A156" s="40"/>
      <c r="B156" s="41"/>
      <c r="C156" s="207" t="s">
        <v>279</v>
      </c>
      <c r="D156" s="207" t="s">
        <v>154</v>
      </c>
      <c r="E156" s="208" t="s">
        <v>302</v>
      </c>
      <c r="F156" s="209" t="s">
        <v>303</v>
      </c>
      <c r="G156" s="210" t="s">
        <v>111</v>
      </c>
      <c r="H156" s="211">
        <v>8.052</v>
      </c>
      <c r="I156" s="212"/>
      <c r="J156" s="213">
        <f>ROUND(I156*H156,2)</f>
        <v>0</v>
      </c>
      <c r="K156" s="209" t="s">
        <v>19</v>
      </c>
      <c r="L156" s="46"/>
      <c r="M156" s="214" t="s">
        <v>19</v>
      </c>
      <c r="N156" s="215" t="s">
        <v>43</v>
      </c>
      <c r="O156" s="86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8" t="s">
        <v>159</v>
      </c>
      <c r="AT156" s="218" t="s">
        <v>154</v>
      </c>
      <c r="AU156" s="218" t="s">
        <v>83</v>
      </c>
      <c r="AY156" s="19" t="s">
        <v>152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9" t="s">
        <v>80</v>
      </c>
      <c r="BK156" s="219">
        <f>ROUND(I156*H156,2)</f>
        <v>0</v>
      </c>
      <c r="BL156" s="19" t="s">
        <v>159</v>
      </c>
      <c r="BM156" s="218" t="s">
        <v>536</v>
      </c>
    </row>
    <row r="157" spans="1:51" s="15" customFormat="1" ht="12">
      <c r="A157" s="15"/>
      <c r="B157" s="249"/>
      <c r="C157" s="250"/>
      <c r="D157" s="227" t="s">
        <v>163</v>
      </c>
      <c r="E157" s="251" t="s">
        <v>19</v>
      </c>
      <c r="F157" s="252" t="s">
        <v>306</v>
      </c>
      <c r="G157" s="250"/>
      <c r="H157" s="251" t="s">
        <v>19</v>
      </c>
      <c r="I157" s="253"/>
      <c r="J157" s="250"/>
      <c r="K157" s="250"/>
      <c r="L157" s="254"/>
      <c r="M157" s="255"/>
      <c r="N157" s="256"/>
      <c r="O157" s="256"/>
      <c r="P157" s="256"/>
      <c r="Q157" s="256"/>
      <c r="R157" s="256"/>
      <c r="S157" s="256"/>
      <c r="T157" s="257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58" t="s">
        <v>163</v>
      </c>
      <c r="AU157" s="258" t="s">
        <v>83</v>
      </c>
      <c r="AV157" s="15" t="s">
        <v>80</v>
      </c>
      <c r="AW157" s="15" t="s">
        <v>33</v>
      </c>
      <c r="AX157" s="15" t="s">
        <v>72</v>
      </c>
      <c r="AY157" s="258" t="s">
        <v>152</v>
      </c>
    </row>
    <row r="158" spans="1:51" s="13" customFormat="1" ht="12">
      <c r="A158" s="13"/>
      <c r="B158" s="225"/>
      <c r="C158" s="226"/>
      <c r="D158" s="227" t="s">
        <v>163</v>
      </c>
      <c r="E158" s="228" t="s">
        <v>19</v>
      </c>
      <c r="F158" s="229" t="s">
        <v>537</v>
      </c>
      <c r="G158" s="226"/>
      <c r="H158" s="230">
        <v>8.052</v>
      </c>
      <c r="I158" s="231"/>
      <c r="J158" s="226"/>
      <c r="K158" s="226"/>
      <c r="L158" s="232"/>
      <c r="M158" s="233"/>
      <c r="N158" s="234"/>
      <c r="O158" s="234"/>
      <c r="P158" s="234"/>
      <c r="Q158" s="234"/>
      <c r="R158" s="234"/>
      <c r="S158" s="234"/>
      <c r="T158" s="23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6" t="s">
        <v>163</v>
      </c>
      <c r="AU158" s="236" t="s">
        <v>83</v>
      </c>
      <c r="AV158" s="13" t="s">
        <v>83</v>
      </c>
      <c r="AW158" s="13" t="s">
        <v>33</v>
      </c>
      <c r="AX158" s="13" t="s">
        <v>72</v>
      </c>
      <c r="AY158" s="236" t="s">
        <v>152</v>
      </c>
    </row>
    <row r="159" spans="1:51" s="14" customFormat="1" ht="12">
      <c r="A159" s="14"/>
      <c r="B159" s="237"/>
      <c r="C159" s="238"/>
      <c r="D159" s="227" t="s">
        <v>163</v>
      </c>
      <c r="E159" s="239" t="s">
        <v>19</v>
      </c>
      <c r="F159" s="240" t="s">
        <v>170</v>
      </c>
      <c r="G159" s="238"/>
      <c r="H159" s="241">
        <v>8.052</v>
      </c>
      <c r="I159" s="242"/>
      <c r="J159" s="238"/>
      <c r="K159" s="238"/>
      <c r="L159" s="243"/>
      <c r="M159" s="244"/>
      <c r="N159" s="245"/>
      <c r="O159" s="245"/>
      <c r="P159" s="245"/>
      <c r="Q159" s="245"/>
      <c r="R159" s="245"/>
      <c r="S159" s="245"/>
      <c r="T159" s="24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7" t="s">
        <v>163</v>
      </c>
      <c r="AU159" s="247" t="s">
        <v>83</v>
      </c>
      <c r="AV159" s="14" t="s">
        <v>159</v>
      </c>
      <c r="AW159" s="14" t="s">
        <v>33</v>
      </c>
      <c r="AX159" s="14" t="s">
        <v>80</v>
      </c>
      <c r="AY159" s="247" t="s">
        <v>152</v>
      </c>
    </row>
    <row r="160" spans="1:65" s="2" customFormat="1" ht="24.15" customHeight="1">
      <c r="A160" s="40"/>
      <c r="B160" s="41"/>
      <c r="C160" s="207" t="s">
        <v>7</v>
      </c>
      <c r="D160" s="207" t="s">
        <v>154</v>
      </c>
      <c r="E160" s="208" t="s">
        <v>309</v>
      </c>
      <c r="F160" s="209" t="s">
        <v>310</v>
      </c>
      <c r="G160" s="210" t="s">
        <v>311</v>
      </c>
      <c r="H160" s="211">
        <v>62.906</v>
      </c>
      <c r="I160" s="212"/>
      <c r="J160" s="213">
        <f>ROUND(I160*H160,2)</f>
        <v>0</v>
      </c>
      <c r="K160" s="209" t="s">
        <v>19</v>
      </c>
      <c r="L160" s="46"/>
      <c r="M160" s="214" t="s">
        <v>19</v>
      </c>
      <c r="N160" s="215" t="s">
        <v>43</v>
      </c>
      <c r="O160" s="86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8" t="s">
        <v>159</v>
      </c>
      <c r="AT160" s="218" t="s">
        <v>154</v>
      </c>
      <c r="AU160" s="218" t="s">
        <v>83</v>
      </c>
      <c r="AY160" s="19" t="s">
        <v>152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9" t="s">
        <v>80</v>
      </c>
      <c r="BK160" s="219">
        <f>ROUND(I160*H160,2)</f>
        <v>0</v>
      </c>
      <c r="BL160" s="19" t="s">
        <v>159</v>
      </c>
      <c r="BM160" s="218" t="s">
        <v>538</v>
      </c>
    </row>
    <row r="161" spans="1:47" s="2" customFormat="1" ht="12">
      <c r="A161" s="40"/>
      <c r="B161" s="41"/>
      <c r="C161" s="42"/>
      <c r="D161" s="227" t="s">
        <v>177</v>
      </c>
      <c r="E161" s="42"/>
      <c r="F161" s="248" t="s">
        <v>313</v>
      </c>
      <c r="G161" s="42"/>
      <c r="H161" s="42"/>
      <c r="I161" s="222"/>
      <c r="J161" s="42"/>
      <c r="K161" s="42"/>
      <c r="L161" s="46"/>
      <c r="M161" s="223"/>
      <c r="N161" s="224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177</v>
      </c>
      <c r="AU161" s="19" t="s">
        <v>83</v>
      </c>
    </row>
    <row r="162" spans="1:51" s="13" customFormat="1" ht="12">
      <c r="A162" s="13"/>
      <c r="B162" s="225"/>
      <c r="C162" s="226"/>
      <c r="D162" s="227" t="s">
        <v>163</v>
      </c>
      <c r="E162" s="228" t="s">
        <v>19</v>
      </c>
      <c r="F162" s="229" t="s">
        <v>49</v>
      </c>
      <c r="G162" s="226"/>
      <c r="H162" s="230">
        <v>31.453</v>
      </c>
      <c r="I162" s="231"/>
      <c r="J162" s="226"/>
      <c r="K162" s="226"/>
      <c r="L162" s="232"/>
      <c r="M162" s="233"/>
      <c r="N162" s="234"/>
      <c r="O162" s="234"/>
      <c r="P162" s="234"/>
      <c r="Q162" s="234"/>
      <c r="R162" s="234"/>
      <c r="S162" s="234"/>
      <c r="T162" s="23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6" t="s">
        <v>163</v>
      </c>
      <c r="AU162" s="236" t="s">
        <v>83</v>
      </c>
      <c r="AV162" s="13" t="s">
        <v>83</v>
      </c>
      <c r="AW162" s="13" t="s">
        <v>33</v>
      </c>
      <c r="AX162" s="13" t="s">
        <v>72</v>
      </c>
      <c r="AY162" s="236" t="s">
        <v>152</v>
      </c>
    </row>
    <row r="163" spans="1:51" s="14" customFormat="1" ht="12">
      <c r="A163" s="14"/>
      <c r="B163" s="237"/>
      <c r="C163" s="238"/>
      <c r="D163" s="227" t="s">
        <v>163</v>
      </c>
      <c r="E163" s="239" t="s">
        <v>19</v>
      </c>
      <c r="F163" s="240" t="s">
        <v>170</v>
      </c>
      <c r="G163" s="238"/>
      <c r="H163" s="241">
        <v>31.453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7" t="s">
        <v>163</v>
      </c>
      <c r="AU163" s="247" t="s">
        <v>83</v>
      </c>
      <c r="AV163" s="14" t="s">
        <v>159</v>
      </c>
      <c r="AW163" s="14" t="s">
        <v>33</v>
      </c>
      <c r="AX163" s="14" t="s">
        <v>80</v>
      </c>
      <c r="AY163" s="247" t="s">
        <v>152</v>
      </c>
    </row>
    <row r="164" spans="1:51" s="13" customFormat="1" ht="12">
      <c r="A164" s="13"/>
      <c r="B164" s="225"/>
      <c r="C164" s="226"/>
      <c r="D164" s="227" t="s">
        <v>163</v>
      </c>
      <c r="E164" s="226"/>
      <c r="F164" s="229" t="s">
        <v>652</v>
      </c>
      <c r="G164" s="226"/>
      <c r="H164" s="230">
        <v>62.906</v>
      </c>
      <c r="I164" s="231"/>
      <c r="J164" s="226"/>
      <c r="K164" s="226"/>
      <c r="L164" s="232"/>
      <c r="M164" s="233"/>
      <c r="N164" s="234"/>
      <c r="O164" s="234"/>
      <c r="P164" s="234"/>
      <c r="Q164" s="234"/>
      <c r="R164" s="234"/>
      <c r="S164" s="234"/>
      <c r="T164" s="23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6" t="s">
        <v>163</v>
      </c>
      <c r="AU164" s="236" t="s">
        <v>83</v>
      </c>
      <c r="AV164" s="13" t="s">
        <v>83</v>
      </c>
      <c r="AW164" s="13" t="s">
        <v>4</v>
      </c>
      <c r="AX164" s="13" t="s">
        <v>80</v>
      </c>
      <c r="AY164" s="236" t="s">
        <v>152</v>
      </c>
    </row>
    <row r="165" spans="1:65" s="2" customFormat="1" ht="24.15" customHeight="1">
      <c r="A165" s="40"/>
      <c r="B165" s="41"/>
      <c r="C165" s="207" t="s">
        <v>289</v>
      </c>
      <c r="D165" s="207" t="s">
        <v>154</v>
      </c>
      <c r="E165" s="208" t="s">
        <v>316</v>
      </c>
      <c r="F165" s="209" t="s">
        <v>317</v>
      </c>
      <c r="G165" s="210" t="s">
        <v>111</v>
      </c>
      <c r="H165" s="211">
        <v>23.401</v>
      </c>
      <c r="I165" s="212"/>
      <c r="J165" s="213">
        <f>ROUND(I165*H165,2)</f>
        <v>0</v>
      </c>
      <c r="K165" s="209" t="s">
        <v>19</v>
      </c>
      <c r="L165" s="46"/>
      <c r="M165" s="214" t="s">
        <v>19</v>
      </c>
      <c r="N165" s="215" t="s">
        <v>43</v>
      </c>
      <c r="O165" s="86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8" t="s">
        <v>159</v>
      </c>
      <c r="AT165" s="218" t="s">
        <v>154</v>
      </c>
      <c r="AU165" s="218" t="s">
        <v>83</v>
      </c>
      <c r="AY165" s="19" t="s">
        <v>152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9" t="s">
        <v>80</v>
      </c>
      <c r="BK165" s="219">
        <f>ROUND(I165*H165,2)</f>
        <v>0</v>
      </c>
      <c r="BL165" s="19" t="s">
        <v>159</v>
      </c>
      <c r="BM165" s="218" t="s">
        <v>540</v>
      </c>
    </row>
    <row r="166" spans="1:51" s="15" customFormat="1" ht="12">
      <c r="A166" s="15"/>
      <c r="B166" s="249"/>
      <c r="C166" s="250"/>
      <c r="D166" s="227" t="s">
        <v>163</v>
      </c>
      <c r="E166" s="251" t="s">
        <v>19</v>
      </c>
      <c r="F166" s="252" t="s">
        <v>123</v>
      </c>
      <c r="G166" s="250"/>
      <c r="H166" s="251" t="s">
        <v>19</v>
      </c>
      <c r="I166" s="253"/>
      <c r="J166" s="250"/>
      <c r="K166" s="250"/>
      <c r="L166" s="254"/>
      <c r="M166" s="255"/>
      <c r="N166" s="256"/>
      <c r="O166" s="256"/>
      <c r="P166" s="256"/>
      <c r="Q166" s="256"/>
      <c r="R166" s="256"/>
      <c r="S166" s="256"/>
      <c r="T166" s="257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8" t="s">
        <v>163</v>
      </c>
      <c r="AU166" s="258" t="s">
        <v>83</v>
      </c>
      <c r="AV166" s="15" t="s">
        <v>80</v>
      </c>
      <c r="AW166" s="15" t="s">
        <v>33</v>
      </c>
      <c r="AX166" s="15" t="s">
        <v>72</v>
      </c>
      <c r="AY166" s="258" t="s">
        <v>152</v>
      </c>
    </row>
    <row r="167" spans="1:51" s="13" customFormat="1" ht="12">
      <c r="A167" s="13"/>
      <c r="B167" s="225"/>
      <c r="C167" s="226"/>
      <c r="D167" s="227" t="s">
        <v>163</v>
      </c>
      <c r="E167" s="228" t="s">
        <v>122</v>
      </c>
      <c r="F167" s="229" t="s">
        <v>320</v>
      </c>
      <c r="G167" s="226"/>
      <c r="H167" s="230">
        <v>23.401</v>
      </c>
      <c r="I167" s="231"/>
      <c r="J167" s="226"/>
      <c r="K167" s="226"/>
      <c r="L167" s="232"/>
      <c r="M167" s="233"/>
      <c r="N167" s="234"/>
      <c r="O167" s="234"/>
      <c r="P167" s="234"/>
      <c r="Q167" s="234"/>
      <c r="R167" s="234"/>
      <c r="S167" s="234"/>
      <c r="T167" s="23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6" t="s">
        <v>163</v>
      </c>
      <c r="AU167" s="236" t="s">
        <v>83</v>
      </c>
      <c r="AV167" s="13" t="s">
        <v>83</v>
      </c>
      <c r="AW167" s="13" t="s">
        <v>33</v>
      </c>
      <c r="AX167" s="13" t="s">
        <v>72</v>
      </c>
      <c r="AY167" s="236" t="s">
        <v>152</v>
      </c>
    </row>
    <row r="168" spans="1:51" s="14" customFormat="1" ht="12">
      <c r="A168" s="14"/>
      <c r="B168" s="237"/>
      <c r="C168" s="238"/>
      <c r="D168" s="227" t="s">
        <v>163</v>
      </c>
      <c r="E168" s="239" t="s">
        <v>19</v>
      </c>
      <c r="F168" s="240" t="s">
        <v>170</v>
      </c>
      <c r="G168" s="238"/>
      <c r="H168" s="241">
        <v>23.401</v>
      </c>
      <c r="I168" s="242"/>
      <c r="J168" s="238"/>
      <c r="K168" s="238"/>
      <c r="L168" s="243"/>
      <c r="M168" s="244"/>
      <c r="N168" s="245"/>
      <c r="O168" s="245"/>
      <c r="P168" s="245"/>
      <c r="Q168" s="245"/>
      <c r="R168" s="245"/>
      <c r="S168" s="245"/>
      <c r="T168" s="24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7" t="s">
        <v>163</v>
      </c>
      <c r="AU168" s="247" t="s">
        <v>83</v>
      </c>
      <c r="AV168" s="14" t="s">
        <v>159</v>
      </c>
      <c r="AW168" s="14" t="s">
        <v>33</v>
      </c>
      <c r="AX168" s="14" t="s">
        <v>80</v>
      </c>
      <c r="AY168" s="247" t="s">
        <v>152</v>
      </c>
    </row>
    <row r="169" spans="1:65" s="2" customFormat="1" ht="16.5" customHeight="1">
      <c r="A169" s="40"/>
      <c r="B169" s="41"/>
      <c r="C169" s="270" t="s">
        <v>295</v>
      </c>
      <c r="D169" s="270" t="s">
        <v>322</v>
      </c>
      <c r="E169" s="271" t="s">
        <v>323</v>
      </c>
      <c r="F169" s="272" t="s">
        <v>324</v>
      </c>
      <c r="G169" s="273" t="s">
        <v>311</v>
      </c>
      <c r="H169" s="274">
        <v>42.122</v>
      </c>
      <c r="I169" s="275"/>
      <c r="J169" s="276">
        <f>ROUND(I169*H169,2)</f>
        <v>0</v>
      </c>
      <c r="K169" s="272" t="s">
        <v>19</v>
      </c>
      <c r="L169" s="277"/>
      <c r="M169" s="278" t="s">
        <v>19</v>
      </c>
      <c r="N169" s="279" t="s">
        <v>43</v>
      </c>
      <c r="O169" s="86"/>
      <c r="P169" s="216">
        <f>O169*H169</f>
        <v>0</v>
      </c>
      <c r="Q169" s="216">
        <v>0</v>
      </c>
      <c r="R169" s="216">
        <f>Q169*H169</f>
        <v>0</v>
      </c>
      <c r="S169" s="216">
        <v>0</v>
      </c>
      <c r="T169" s="217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8" t="s">
        <v>203</v>
      </c>
      <c r="AT169" s="218" t="s">
        <v>322</v>
      </c>
      <c r="AU169" s="218" t="s">
        <v>83</v>
      </c>
      <c r="AY169" s="19" t="s">
        <v>152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9" t="s">
        <v>80</v>
      </c>
      <c r="BK169" s="219">
        <f>ROUND(I169*H169,2)</f>
        <v>0</v>
      </c>
      <c r="BL169" s="19" t="s">
        <v>159</v>
      </c>
      <c r="BM169" s="218" t="s">
        <v>541</v>
      </c>
    </row>
    <row r="170" spans="1:51" s="13" customFormat="1" ht="12">
      <c r="A170" s="13"/>
      <c r="B170" s="225"/>
      <c r="C170" s="226"/>
      <c r="D170" s="227" t="s">
        <v>163</v>
      </c>
      <c r="E170" s="228" t="s">
        <v>19</v>
      </c>
      <c r="F170" s="229" t="s">
        <v>326</v>
      </c>
      <c r="G170" s="226"/>
      <c r="H170" s="230">
        <v>23.401</v>
      </c>
      <c r="I170" s="231"/>
      <c r="J170" s="226"/>
      <c r="K170" s="226"/>
      <c r="L170" s="232"/>
      <c r="M170" s="233"/>
      <c r="N170" s="234"/>
      <c r="O170" s="234"/>
      <c r="P170" s="234"/>
      <c r="Q170" s="234"/>
      <c r="R170" s="234"/>
      <c r="S170" s="234"/>
      <c r="T170" s="23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6" t="s">
        <v>163</v>
      </c>
      <c r="AU170" s="236" t="s">
        <v>83</v>
      </c>
      <c r="AV170" s="13" t="s">
        <v>83</v>
      </c>
      <c r="AW170" s="13" t="s">
        <v>33</v>
      </c>
      <c r="AX170" s="13" t="s">
        <v>72</v>
      </c>
      <c r="AY170" s="236" t="s">
        <v>152</v>
      </c>
    </row>
    <row r="171" spans="1:51" s="14" customFormat="1" ht="12">
      <c r="A171" s="14"/>
      <c r="B171" s="237"/>
      <c r="C171" s="238"/>
      <c r="D171" s="227" t="s">
        <v>163</v>
      </c>
      <c r="E171" s="239" t="s">
        <v>19</v>
      </c>
      <c r="F171" s="240" t="s">
        <v>170</v>
      </c>
      <c r="G171" s="238"/>
      <c r="H171" s="241">
        <v>23.401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7" t="s">
        <v>163</v>
      </c>
      <c r="AU171" s="247" t="s">
        <v>83</v>
      </c>
      <c r="AV171" s="14" t="s">
        <v>159</v>
      </c>
      <c r="AW171" s="14" t="s">
        <v>33</v>
      </c>
      <c r="AX171" s="14" t="s">
        <v>80</v>
      </c>
      <c r="AY171" s="247" t="s">
        <v>152</v>
      </c>
    </row>
    <row r="172" spans="1:51" s="13" customFormat="1" ht="12">
      <c r="A172" s="13"/>
      <c r="B172" s="225"/>
      <c r="C172" s="226"/>
      <c r="D172" s="227" t="s">
        <v>163</v>
      </c>
      <c r="E172" s="226"/>
      <c r="F172" s="229" t="s">
        <v>653</v>
      </c>
      <c r="G172" s="226"/>
      <c r="H172" s="230">
        <v>42.122</v>
      </c>
      <c r="I172" s="231"/>
      <c r="J172" s="226"/>
      <c r="K172" s="226"/>
      <c r="L172" s="232"/>
      <c r="M172" s="233"/>
      <c r="N172" s="234"/>
      <c r="O172" s="234"/>
      <c r="P172" s="234"/>
      <c r="Q172" s="234"/>
      <c r="R172" s="234"/>
      <c r="S172" s="234"/>
      <c r="T172" s="23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6" t="s">
        <v>163</v>
      </c>
      <c r="AU172" s="236" t="s">
        <v>83</v>
      </c>
      <c r="AV172" s="13" t="s">
        <v>83</v>
      </c>
      <c r="AW172" s="13" t="s">
        <v>4</v>
      </c>
      <c r="AX172" s="13" t="s">
        <v>80</v>
      </c>
      <c r="AY172" s="236" t="s">
        <v>152</v>
      </c>
    </row>
    <row r="173" spans="1:65" s="2" customFormat="1" ht="37.8" customHeight="1">
      <c r="A173" s="40"/>
      <c r="B173" s="41"/>
      <c r="C173" s="207" t="s">
        <v>301</v>
      </c>
      <c r="D173" s="207" t="s">
        <v>154</v>
      </c>
      <c r="E173" s="208" t="s">
        <v>329</v>
      </c>
      <c r="F173" s="209" t="s">
        <v>330</v>
      </c>
      <c r="G173" s="210" t="s">
        <v>111</v>
      </c>
      <c r="H173" s="211">
        <v>6.072</v>
      </c>
      <c r="I173" s="212"/>
      <c r="J173" s="213">
        <f>ROUND(I173*H173,2)</f>
        <v>0</v>
      </c>
      <c r="K173" s="209" t="s">
        <v>19</v>
      </c>
      <c r="L173" s="46"/>
      <c r="M173" s="214" t="s">
        <v>19</v>
      </c>
      <c r="N173" s="215" t="s">
        <v>43</v>
      </c>
      <c r="O173" s="86"/>
      <c r="P173" s="216">
        <f>O173*H173</f>
        <v>0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8" t="s">
        <v>159</v>
      </c>
      <c r="AT173" s="218" t="s">
        <v>154</v>
      </c>
      <c r="AU173" s="218" t="s">
        <v>83</v>
      </c>
      <c r="AY173" s="19" t="s">
        <v>152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9" t="s">
        <v>80</v>
      </c>
      <c r="BK173" s="219">
        <f>ROUND(I173*H173,2)</f>
        <v>0</v>
      </c>
      <c r="BL173" s="19" t="s">
        <v>159</v>
      </c>
      <c r="BM173" s="218" t="s">
        <v>543</v>
      </c>
    </row>
    <row r="174" spans="1:51" s="13" customFormat="1" ht="12">
      <c r="A174" s="13"/>
      <c r="B174" s="225"/>
      <c r="C174" s="226"/>
      <c r="D174" s="227" t="s">
        <v>163</v>
      </c>
      <c r="E174" s="228" t="s">
        <v>19</v>
      </c>
      <c r="F174" s="229" t="s">
        <v>654</v>
      </c>
      <c r="G174" s="226"/>
      <c r="H174" s="230">
        <v>6.072</v>
      </c>
      <c r="I174" s="231"/>
      <c r="J174" s="226"/>
      <c r="K174" s="226"/>
      <c r="L174" s="232"/>
      <c r="M174" s="233"/>
      <c r="N174" s="234"/>
      <c r="O174" s="234"/>
      <c r="P174" s="234"/>
      <c r="Q174" s="234"/>
      <c r="R174" s="234"/>
      <c r="S174" s="234"/>
      <c r="T174" s="23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6" t="s">
        <v>163</v>
      </c>
      <c r="AU174" s="236" t="s">
        <v>83</v>
      </c>
      <c r="AV174" s="13" t="s">
        <v>83</v>
      </c>
      <c r="AW174" s="13" t="s">
        <v>33</v>
      </c>
      <c r="AX174" s="13" t="s">
        <v>72</v>
      </c>
      <c r="AY174" s="236" t="s">
        <v>152</v>
      </c>
    </row>
    <row r="175" spans="1:51" s="14" customFormat="1" ht="12">
      <c r="A175" s="14"/>
      <c r="B175" s="237"/>
      <c r="C175" s="238"/>
      <c r="D175" s="227" t="s">
        <v>163</v>
      </c>
      <c r="E175" s="239" t="s">
        <v>117</v>
      </c>
      <c r="F175" s="240" t="s">
        <v>170</v>
      </c>
      <c r="G175" s="238"/>
      <c r="H175" s="241">
        <v>6.072</v>
      </c>
      <c r="I175" s="242"/>
      <c r="J175" s="238"/>
      <c r="K175" s="238"/>
      <c r="L175" s="243"/>
      <c r="M175" s="244"/>
      <c r="N175" s="245"/>
      <c r="O175" s="245"/>
      <c r="P175" s="245"/>
      <c r="Q175" s="245"/>
      <c r="R175" s="245"/>
      <c r="S175" s="245"/>
      <c r="T175" s="24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7" t="s">
        <v>163</v>
      </c>
      <c r="AU175" s="247" t="s">
        <v>83</v>
      </c>
      <c r="AV175" s="14" t="s">
        <v>159</v>
      </c>
      <c r="AW175" s="14" t="s">
        <v>33</v>
      </c>
      <c r="AX175" s="14" t="s">
        <v>80</v>
      </c>
      <c r="AY175" s="247" t="s">
        <v>152</v>
      </c>
    </row>
    <row r="176" spans="1:65" s="2" customFormat="1" ht="16.5" customHeight="1">
      <c r="A176" s="40"/>
      <c r="B176" s="41"/>
      <c r="C176" s="270" t="s">
        <v>308</v>
      </c>
      <c r="D176" s="270" t="s">
        <v>322</v>
      </c>
      <c r="E176" s="271" t="s">
        <v>336</v>
      </c>
      <c r="F176" s="272" t="s">
        <v>337</v>
      </c>
      <c r="G176" s="273" t="s">
        <v>311</v>
      </c>
      <c r="H176" s="274">
        <v>10.93</v>
      </c>
      <c r="I176" s="275"/>
      <c r="J176" s="276">
        <f>ROUND(I176*H176,2)</f>
        <v>0</v>
      </c>
      <c r="K176" s="272" t="s">
        <v>158</v>
      </c>
      <c r="L176" s="277"/>
      <c r="M176" s="278" t="s">
        <v>19</v>
      </c>
      <c r="N176" s="279" t="s">
        <v>43</v>
      </c>
      <c r="O176" s="86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8" t="s">
        <v>203</v>
      </c>
      <c r="AT176" s="218" t="s">
        <v>322</v>
      </c>
      <c r="AU176" s="218" t="s">
        <v>83</v>
      </c>
      <c r="AY176" s="19" t="s">
        <v>152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9" t="s">
        <v>80</v>
      </c>
      <c r="BK176" s="219">
        <f>ROUND(I176*H176,2)</f>
        <v>0</v>
      </c>
      <c r="BL176" s="19" t="s">
        <v>159</v>
      </c>
      <c r="BM176" s="218" t="s">
        <v>545</v>
      </c>
    </row>
    <row r="177" spans="1:47" s="2" customFormat="1" ht="12">
      <c r="A177" s="40"/>
      <c r="B177" s="41"/>
      <c r="C177" s="42"/>
      <c r="D177" s="220" t="s">
        <v>161</v>
      </c>
      <c r="E177" s="42"/>
      <c r="F177" s="221" t="s">
        <v>339</v>
      </c>
      <c r="G177" s="42"/>
      <c r="H177" s="42"/>
      <c r="I177" s="222"/>
      <c r="J177" s="42"/>
      <c r="K177" s="42"/>
      <c r="L177" s="46"/>
      <c r="M177" s="223"/>
      <c r="N177" s="224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161</v>
      </c>
      <c r="AU177" s="19" t="s">
        <v>83</v>
      </c>
    </row>
    <row r="178" spans="1:51" s="13" customFormat="1" ht="12">
      <c r="A178" s="13"/>
      <c r="B178" s="225"/>
      <c r="C178" s="226"/>
      <c r="D178" s="227" t="s">
        <v>163</v>
      </c>
      <c r="E178" s="228" t="s">
        <v>19</v>
      </c>
      <c r="F178" s="229" t="s">
        <v>546</v>
      </c>
      <c r="G178" s="226"/>
      <c r="H178" s="230">
        <v>10.93</v>
      </c>
      <c r="I178" s="231"/>
      <c r="J178" s="226"/>
      <c r="K178" s="226"/>
      <c r="L178" s="232"/>
      <c r="M178" s="233"/>
      <c r="N178" s="234"/>
      <c r="O178" s="234"/>
      <c r="P178" s="234"/>
      <c r="Q178" s="234"/>
      <c r="R178" s="234"/>
      <c r="S178" s="234"/>
      <c r="T178" s="23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6" t="s">
        <v>163</v>
      </c>
      <c r="AU178" s="236" t="s">
        <v>83</v>
      </c>
      <c r="AV178" s="13" t="s">
        <v>83</v>
      </c>
      <c r="AW178" s="13" t="s">
        <v>33</v>
      </c>
      <c r="AX178" s="13" t="s">
        <v>80</v>
      </c>
      <c r="AY178" s="236" t="s">
        <v>152</v>
      </c>
    </row>
    <row r="179" spans="1:63" s="12" customFormat="1" ht="22.8" customHeight="1">
      <c r="A179" s="12"/>
      <c r="B179" s="191"/>
      <c r="C179" s="192"/>
      <c r="D179" s="193" t="s">
        <v>71</v>
      </c>
      <c r="E179" s="205" t="s">
        <v>171</v>
      </c>
      <c r="F179" s="205" t="s">
        <v>341</v>
      </c>
      <c r="G179" s="192"/>
      <c r="H179" s="192"/>
      <c r="I179" s="195"/>
      <c r="J179" s="206">
        <f>BK179</f>
        <v>0</v>
      </c>
      <c r="K179" s="192"/>
      <c r="L179" s="197"/>
      <c r="M179" s="198"/>
      <c r="N179" s="199"/>
      <c r="O179" s="199"/>
      <c r="P179" s="200">
        <f>P180</f>
        <v>0</v>
      </c>
      <c r="Q179" s="199"/>
      <c r="R179" s="200">
        <f>R180</f>
        <v>0</v>
      </c>
      <c r="S179" s="199"/>
      <c r="T179" s="201">
        <f>T180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2" t="s">
        <v>80</v>
      </c>
      <c r="AT179" s="203" t="s">
        <v>71</v>
      </c>
      <c r="AU179" s="203" t="s">
        <v>80</v>
      </c>
      <c r="AY179" s="202" t="s">
        <v>152</v>
      </c>
      <c r="BK179" s="204">
        <f>BK180</f>
        <v>0</v>
      </c>
    </row>
    <row r="180" spans="1:65" s="2" customFormat="1" ht="16.5" customHeight="1">
      <c r="A180" s="40"/>
      <c r="B180" s="41"/>
      <c r="C180" s="207" t="s">
        <v>315</v>
      </c>
      <c r="D180" s="207" t="s">
        <v>154</v>
      </c>
      <c r="E180" s="208" t="s">
        <v>343</v>
      </c>
      <c r="F180" s="209" t="s">
        <v>344</v>
      </c>
      <c r="G180" s="210" t="s">
        <v>157</v>
      </c>
      <c r="H180" s="211">
        <v>12</v>
      </c>
      <c r="I180" s="212"/>
      <c r="J180" s="213">
        <f>ROUND(I180*H180,2)</f>
        <v>0</v>
      </c>
      <c r="K180" s="209" t="s">
        <v>19</v>
      </c>
      <c r="L180" s="46"/>
      <c r="M180" s="214" t="s">
        <v>19</v>
      </c>
      <c r="N180" s="215" t="s">
        <v>43</v>
      </c>
      <c r="O180" s="86"/>
      <c r="P180" s="216">
        <f>O180*H180</f>
        <v>0</v>
      </c>
      <c r="Q180" s="216">
        <v>0</v>
      </c>
      <c r="R180" s="216">
        <f>Q180*H180</f>
        <v>0</v>
      </c>
      <c r="S180" s="216">
        <v>0</v>
      </c>
      <c r="T180" s="217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8" t="s">
        <v>159</v>
      </c>
      <c r="AT180" s="218" t="s">
        <v>154</v>
      </c>
      <c r="AU180" s="218" t="s">
        <v>83</v>
      </c>
      <c r="AY180" s="19" t="s">
        <v>152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9" t="s">
        <v>80</v>
      </c>
      <c r="BK180" s="219">
        <f>ROUND(I180*H180,2)</f>
        <v>0</v>
      </c>
      <c r="BL180" s="19" t="s">
        <v>159</v>
      </c>
      <c r="BM180" s="218" t="s">
        <v>547</v>
      </c>
    </row>
    <row r="181" spans="1:63" s="12" customFormat="1" ht="22.8" customHeight="1">
      <c r="A181" s="12"/>
      <c r="B181" s="191"/>
      <c r="C181" s="192"/>
      <c r="D181" s="193" t="s">
        <v>71</v>
      </c>
      <c r="E181" s="205" t="s">
        <v>159</v>
      </c>
      <c r="F181" s="205" t="s">
        <v>347</v>
      </c>
      <c r="G181" s="192"/>
      <c r="H181" s="192"/>
      <c r="I181" s="195"/>
      <c r="J181" s="206">
        <f>BK181</f>
        <v>0</v>
      </c>
      <c r="K181" s="192"/>
      <c r="L181" s="197"/>
      <c r="M181" s="198"/>
      <c r="N181" s="199"/>
      <c r="O181" s="199"/>
      <c r="P181" s="200">
        <f>SUM(P182:P184)</f>
        <v>0</v>
      </c>
      <c r="Q181" s="199"/>
      <c r="R181" s="200">
        <f>SUM(R182:R184)</f>
        <v>0</v>
      </c>
      <c r="S181" s="199"/>
      <c r="T181" s="201">
        <f>SUM(T182:T184)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02" t="s">
        <v>80</v>
      </c>
      <c r="AT181" s="203" t="s">
        <v>71</v>
      </c>
      <c r="AU181" s="203" t="s">
        <v>80</v>
      </c>
      <c r="AY181" s="202" t="s">
        <v>152</v>
      </c>
      <c r="BK181" s="204">
        <f>SUM(BK182:BK184)</f>
        <v>0</v>
      </c>
    </row>
    <row r="182" spans="1:65" s="2" customFormat="1" ht="16.5" customHeight="1">
      <c r="A182" s="40"/>
      <c r="B182" s="41"/>
      <c r="C182" s="207" t="s">
        <v>321</v>
      </c>
      <c r="D182" s="207" t="s">
        <v>154</v>
      </c>
      <c r="E182" s="208" t="s">
        <v>349</v>
      </c>
      <c r="F182" s="209" t="s">
        <v>350</v>
      </c>
      <c r="G182" s="210" t="s">
        <v>111</v>
      </c>
      <c r="H182" s="211">
        <v>1.98</v>
      </c>
      <c r="I182" s="212"/>
      <c r="J182" s="213">
        <f>ROUND(I182*H182,2)</f>
        <v>0</v>
      </c>
      <c r="K182" s="209" t="s">
        <v>19</v>
      </c>
      <c r="L182" s="46"/>
      <c r="M182" s="214" t="s">
        <v>19</v>
      </c>
      <c r="N182" s="215" t="s">
        <v>43</v>
      </c>
      <c r="O182" s="86"/>
      <c r="P182" s="216">
        <f>O182*H182</f>
        <v>0</v>
      </c>
      <c r="Q182" s="216">
        <v>0</v>
      </c>
      <c r="R182" s="216">
        <f>Q182*H182</f>
        <v>0</v>
      </c>
      <c r="S182" s="216">
        <v>0</v>
      </c>
      <c r="T182" s="217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8" t="s">
        <v>159</v>
      </c>
      <c r="AT182" s="218" t="s">
        <v>154</v>
      </c>
      <c r="AU182" s="218" t="s">
        <v>83</v>
      </c>
      <c r="AY182" s="19" t="s">
        <v>152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9" t="s">
        <v>80</v>
      </c>
      <c r="BK182" s="219">
        <f>ROUND(I182*H182,2)</f>
        <v>0</v>
      </c>
      <c r="BL182" s="19" t="s">
        <v>159</v>
      </c>
      <c r="BM182" s="218" t="s">
        <v>549</v>
      </c>
    </row>
    <row r="183" spans="1:51" s="13" customFormat="1" ht="12">
      <c r="A183" s="13"/>
      <c r="B183" s="225"/>
      <c r="C183" s="226"/>
      <c r="D183" s="227" t="s">
        <v>163</v>
      </c>
      <c r="E183" s="228" t="s">
        <v>19</v>
      </c>
      <c r="F183" s="229" t="s">
        <v>655</v>
      </c>
      <c r="G183" s="226"/>
      <c r="H183" s="230">
        <v>1.98</v>
      </c>
      <c r="I183" s="231"/>
      <c r="J183" s="226"/>
      <c r="K183" s="226"/>
      <c r="L183" s="232"/>
      <c r="M183" s="233"/>
      <c r="N183" s="234"/>
      <c r="O183" s="234"/>
      <c r="P183" s="234"/>
      <c r="Q183" s="234"/>
      <c r="R183" s="234"/>
      <c r="S183" s="234"/>
      <c r="T183" s="23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6" t="s">
        <v>163</v>
      </c>
      <c r="AU183" s="236" t="s">
        <v>83</v>
      </c>
      <c r="AV183" s="13" t="s">
        <v>83</v>
      </c>
      <c r="AW183" s="13" t="s">
        <v>33</v>
      </c>
      <c r="AX183" s="13" t="s">
        <v>72</v>
      </c>
      <c r="AY183" s="236" t="s">
        <v>152</v>
      </c>
    </row>
    <row r="184" spans="1:51" s="14" customFormat="1" ht="12">
      <c r="A184" s="14"/>
      <c r="B184" s="237"/>
      <c r="C184" s="238"/>
      <c r="D184" s="227" t="s">
        <v>163</v>
      </c>
      <c r="E184" s="239" t="s">
        <v>109</v>
      </c>
      <c r="F184" s="240" t="s">
        <v>170</v>
      </c>
      <c r="G184" s="238"/>
      <c r="H184" s="241">
        <v>1.98</v>
      </c>
      <c r="I184" s="242"/>
      <c r="J184" s="238"/>
      <c r="K184" s="238"/>
      <c r="L184" s="243"/>
      <c r="M184" s="244"/>
      <c r="N184" s="245"/>
      <c r="O184" s="245"/>
      <c r="P184" s="245"/>
      <c r="Q184" s="245"/>
      <c r="R184" s="245"/>
      <c r="S184" s="245"/>
      <c r="T184" s="24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7" t="s">
        <v>163</v>
      </c>
      <c r="AU184" s="247" t="s">
        <v>83</v>
      </c>
      <c r="AV184" s="14" t="s">
        <v>159</v>
      </c>
      <c r="AW184" s="14" t="s">
        <v>33</v>
      </c>
      <c r="AX184" s="14" t="s">
        <v>80</v>
      </c>
      <c r="AY184" s="247" t="s">
        <v>152</v>
      </c>
    </row>
    <row r="185" spans="1:63" s="12" customFormat="1" ht="22.8" customHeight="1">
      <c r="A185" s="12"/>
      <c r="B185" s="191"/>
      <c r="C185" s="192"/>
      <c r="D185" s="193" t="s">
        <v>71</v>
      </c>
      <c r="E185" s="205" t="s">
        <v>203</v>
      </c>
      <c r="F185" s="205" t="s">
        <v>386</v>
      </c>
      <c r="G185" s="192"/>
      <c r="H185" s="192"/>
      <c r="I185" s="195"/>
      <c r="J185" s="206">
        <f>BK185</f>
        <v>0</v>
      </c>
      <c r="K185" s="192"/>
      <c r="L185" s="197"/>
      <c r="M185" s="198"/>
      <c r="N185" s="199"/>
      <c r="O185" s="199"/>
      <c r="P185" s="200">
        <f>SUM(P186:P210)</f>
        <v>0</v>
      </c>
      <c r="Q185" s="199"/>
      <c r="R185" s="200">
        <f>SUM(R186:R210)</f>
        <v>0.0205837</v>
      </c>
      <c r="S185" s="199"/>
      <c r="T185" s="201">
        <f>SUM(T186:T210)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02" t="s">
        <v>80</v>
      </c>
      <c r="AT185" s="203" t="s">
        <v>71</v>
      </c>
      <c r="AU185" s="203" t="s">
        <v>80</v>
      </c>
      <c r="AY185" s="202" t="s">
        <v>152</v>
      </c>
      <c r="BK185" s="204">
        <f>SUM(BK186:BK210)</f>
        <v>0</v>
      </c>
    </row>
    <row r="186" spans="1:65" s="2" customFormat="1" ht="24.15" customHeight="1">
      <c r="A186" s="40"/>
      <c r="B186" s="41"/>
      <c r="C186" s="207" t="s">
        <v>328</v>
      </c>
      <c r="D186" s="207" t="s">
        <v>154</v>
      </c>
      <c r="E186" s="208" t="s">
        <v>551</v>
      </c>
      <c r="F186" s="209" t="s">
        <v>552</v>
      </c>
      <c r="G186" s="210" t="s">
        <v>157</v>
      </c>
      <c r="H186" s="211">
        <v>12</v>
      </c>
      <c r="I186" s="212"/>
      <c r="J186" s="213">
        <f>ROUND(I186*H186,2)</f>
        <v>0</v>
      </c>
      <c r="K186" s="209" t="s">
        <v>158</v>
      </c>
      <c r="L186" s="46"/>
      <c r="M186" s="214" t="s">
        <v>19</v>
      </c>
      <c r="N186" s="215" t="s">
        <v>43</v>
      </c>
      <c r="O186" s="86"/>
      <c r="P186" s="216">
        <f>O186*H186</f>
        <v>0</v>
      </c>
      <c r="Q186" s="216">
        <v>1E-05</v>
      </c>
      <c r="R186" s="216">
        <f>Q186*H186</f>
        <v>0.00012000000000000002</v>
      </c>
      <c r="S186" s="216">
        <v>0</v>
      </c>
      <c r="T186" s="217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8" t="s">
        <v>159</v>
      </c>
      <c r="AT186" s="218" t="s">
        <v>154</v>
      </c>
      <c r="AU186" s="218" t="s">
        <v>83</v>
      </c>
      <c r="AY186" s="19" t="s">
        <v>152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9" t="s">
        <v>80</v>
      </c>
      <c r="BK186" s="219">
        <f>ROUND(I186*H186,2)</f>
        <v>0</v>
      </c>
      <c r="BL186" s="19" t="s">
        <v>159</v>
      </c>
      <c r="BM186" s="218" t="s">
        <v>553</v>
      </c>
    </row>
    <row r="187" spans="1:47" s="2" customFormat="1" ht="12">
      <c r="A187" s="40"/>
      <c r="B187" s="41"/>
      <c r="C187" s="42"/>
      <c r="D187" s="220" t="s">
        <v>161</v>
      </c>
      <c r="E187" s="42"/>
      <c r="F187" s="221" t="s">
        <v>554</v>
      </c>
      <c r="G187" s="42"/>
      <c r="H187" s="42"/>
      <c r="I187" s="222"/>
      <c r="J187" s="42"/>
      <c r="K187" s="42"/>
      <c r="L187" s="46"/>
      <c r="M187" s="223"/>
      <c r="N187" s="224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161</v>
      </c>
      <c r="AU187" s="19" t="s">
        <v>83</v>
      </c>
    </row>
    <row r="188" spans="1:51" s="13" customFormat="1" ht="12">
      <c r="A188" s="13"/>
      <c r="B188" s="225"/>
      <c r="C188" s="226"/>
      <c r="D188" s="227" t="s">
        <v>163</v>
      </c>
      <c r="E188" s="228" t="s">
        <v>19</v>
      </c>
      <c r="F188" s="229" t="s">
        <v>656</v>
      </c>
      <c r="G188" s="226"/>
      <c r="H188" s="230">
        <v>12</v>
      </c>
      <c r="I188" s="231"/>
      <c r="J188" s="226"/>
      <c r="K188" s="226"/>
      <c r="L188" s="232"/>
      <c r="M188" s="233"/>
      <c r="N188" s="234"/>
      <c r="O188" s="234"/>
      <c r="P188" s="234"/>
      <c r="Q188" s="234"/>
      <c r="R188" s="234"/>
      <c r="S188" s="234"/>
      <c r="T188" s="23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6" t="s">
        <v>163</v>
      </c>
      <c r="AU188" s="236" t="s">
        <v>83</v>
      </c>
      <c r="AV188" s="13" t="s">
        <v>83</v>
      </c>
      <c r="AW188" s="13" t="s">
        <v>33</v>
      </c>
      <c r="AX188" s="13" t="s">
        <v>80</v>
      </c>
      <c r="AY188" s="236" t="s">
        <v>152</v>
      </c>
    </row>
    <row r="189" spans="1:65" s="2" customFormat="1" ht="16.5" customHeight="1">
      <c r="A189" s="40"/>
      <c r="B189" s="41"/>
      <c r="C189" s="270" t="s">
        <v>335</v>
      </c>
      <c r="D189" s="270" t="s">
        <v>322</v>
      </c>
      <c r="E189" s="271" t="s">
        <v>556</v>
      </c>
      <c r="F189" s="272" t="s">
        <v>557</v>
      </c>
      <c r="G189" s="273" t="s">
        <v>157</v>
      </c>
      <c r="H189" s="274">
        <v>2.06</v>
      </c>
      <c r="I189" s="275"/>
      <c r="J189" s="276">
        <f>ROUND(I189*H189,2)</f>
        <v>0</v>
      </c>
      <c r="K189" s="272" t="s">
        <v>158</v>
      </c>
      <c r="L189" s="277"/>
      <c r="M189" s="278" t="s">
        <v>19</v>
      </c>
      <c r="N189" s="279" t="s">
        <v>43</v>
      </c>
      <c r="O189" s="86"/>
      <c r="P189" s="216">
        <f>O189*H189</f>
        <v>0</v>
      </c>
      <c r="Q189" s="216">
        <v>0.00267</v>
      </c>
      <c r="R189" s="216">
        <f>Q189*H189</f>
        <v>0.0055002</v>
      </c>
      <c r="S189" s="216">
        <v>0</v>
      </c>
      <c r="T189" s="217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8" t="s">
        <v>203</v>
      </c>
      <c r="AT189" s="218" t="s">
        <v>322</v>
      </c>
      <c r="AU189" s="218" t="s">
        <v>83</v>
      </c>
      <c r="AY189" s="19" t="s">
        <v>152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9" t="s">
        <v>80</v>
      </c>
      <c r="BK189" s="219">
        <f>ROUND(I189*H189,2)</f>
        <v>0</v>
      </c>
      <c r="BL189" s="19" t="s">
        <v>159</v>
      </c>
      <c r="BM189" s="218" t="s">
        <v>558</v>
      </c>
    </row>
    <row r="190" spans="1:47" s="2" customFormat="1" ht="12">
      <c r="A190" s="40"/>
      <c r="B190" s="41"/>
      <c r="C190" s="42"/>
      <c r="D190" s="220" t="s">
        <v>161</v>
      </c>
      <c r="E190" s="42"/>
      <c r="F190" s="221" t="s">
        <v>559</v>
      </c>
      <c r="G190" s="42"/>
      <c r="H190" s="42"/>
      <c r="I190" s="222"/>
      <c r="J190" s="42"/>
      <c r="K190" s="42"/>
      <c r="L190" s="46"/>
      <c r="M190" s="223"/>
      <c r="N190" s="224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161</v>
      </c>
      <c r="AU190" s="19" t="s">
        <v>83</v>
      </c>
    </row>
    <row r="191" spans="1:51" s="13" customFormat="1" ht="12">
      <c r="A191" s="13"/>
      <c r="B191" s="225"/>
      <c r="C191" s="226"/>
      <c r="D191" s="227" t="s">
        <v>163</v>
      </c>
      <c r="E191" s="226"/>
      <c r="F191" s="229" t="s">
        <v>657</v>
      </c>
      <c r="G191" s="226"/>
      <c r="H191" s="230">
        <v>2.06</v>
      </c>
      <c r="I191" s="231"/>
      <c r="J191" s="226"/>
      <c r="K191" s="226"/>
      <c r="L191" s="232"/>
      <c r="M191" s="233"/>
      <c r="N191" s="234"/>
      <c r="O191" s="234"/>
      <c r="P191" s="234"/>
      <c r="Q191" s="234"/>
      <c r="R191" s="234"/>
      <c r="S191" s="234"/>
      <c r="T191" s="23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6" t="s">
        <v>163</v>
      </c>
      <c r="AU191" s="236" t="s">
        <v>83</v>
      </c>
      <c r="AV191" s="13" t="s">
        <v>83</v>
      </c>
      <c r="AW191" s="13" t="s">
        <v>4</v>
      </c>
      <c r="AX191" s="13" t="s">
        <v>80</v>
      </c>
      <c r="AY191" s="236" t="s">
        <v>152</v>
      </c>
    </row>
    <row r="192" spans="1:65" s="2" customFormat="1" ht="16.5" customHeight="1">
      <c r="A192" s="40"/>
      <c r="B192" s="41"/>
      <c r="C192" s="270" t="s">
        <v>342</v>
      </c>
      <c r="D192" s="270" t="s">
        <v>322</v>
      </c>
      <c r="E192" s="271" t="s">
        <v>658</v>
      </c>
      <c r="F192" s="272" t="s">
        <v>659</v>
      </c>
      <c r="G192" s="273" t="s">
        <v>157</v>
      </c>
      <c r="H192" s="274">
        <v>1.03</v>
      </c>
      <c r="I192" s="275"/>
      <c r="J192" s="276">
        <f>ROUND(I192*H192,2)</f>
        <v>0</v>
      </c>
      <c r="K192" s="272" t="s">
        <v>158</v>
      </c>
      <c r="L192" s="277"/>
      <c r="M192" s="278" t="s">
        <v>19</v>
      </c>
      <c r="N192" s="279" t="s">
        <v>43</v>
      </c>
      <c r="O192" s="86"/>
      <c r="P192" s="216">
        <f>O192*H192</f>
        <v>0</v>
      </c>
      <c r="Q192" s="216">
        <v>0.00445</v>
      </c>
      <c r="R192" s="216">
        <f>Q192*H192</f>
        <v>0.0045835</v>
      </c>
      <c r="S192" s="216">
        <v>0</v>
      </c>
      <c r="T192" s="217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8" t="s">
        <v>203</v>
      </c>
      <c r="AT192" s="218" t="s">
        <v>322</v>
      </c>
      <c r="AU192" s="218" t="s">
        <v>83</v>
      </c>
      <c r="AY192" s="19" t="s">
        <v>152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9" t="s">
        <v>80</v>
      </c>
      <c r="BK192" s="219">
        <f>ROUND(I192*H192,2)</f>
        <v>0</v>
      </c>
      <c r="BL192" s="19" t="s">
        <v>159</v>
      </c>
      <c r="BM192" s="218" t="s">
        <v>563</v>
      </c>
    </row>
    <row r="193" spans="1:47" s="2" customFormat="1" ht="12">
      <c r="A193" s="40"/>
      <c r="B193" s="41"/>
      <c r="C193" s="42"/>
      <c r="D193" s="220" t="s">
        <v>161</v>
      </c>
      <c r="E193" s="42"/>
      <c r="F193" s="221" t="s">
        <v>660</v>
      </c>
      <c r="G193" s="42"/>
      <c r="H193" s="42"/>
      <c r="I193" s="222"/>
      <c r="J193" s="42"/>
      <c r="K193" s="42"/>
      <c r="L193" s="46"/>
      <c r="M193" s="223"/>
      <c r="N193" s="224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161</v>
      </c>
      <c r="AU193" s="19" t="s">
        <v>83</v>
      </c>
    </row>
    <row r="194" spans="1:51" s="13" customFormat="1" ht="12">
      <c r="A194" s="13"/>
      <c r="B194" s="225"/>
      <c r="C194" s="226"/>
      <c r="D194" s="227" t="s">
        <v>163</v>
      </c>
      <c r="E194" s="226"/>
      <c r="F194" s="229" t="s">
        <v>661</v>
      </c>
      <c r="G194" s="226"/>
      <c r="H194" s="230">
        <v>1.03</v>
      </c>
      <c r="I194" s="231"/>
      <c r="J194" s="226"/>
      <c r="K194" s="226"/>
      <c r="L194" s="232"/>
      <c r="M194" s="233"/>
      <c r="N194" s="234"/>
      <c r="O194" s="234"/>
      <c r="P194" s="234"/>
      <c r="Q194" s="234"/>
      <c r="R194" s="234"/>
      <c r="S194" s="234"/>
      <c r="T194" s="23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6" t="s">
        <v>163</v>
      </c>
      <c r="AU194" s="236" t="s">
        <v>83</v>
      </c>
      <c r="AV194" s="13" t="s">
        <v>83</v>
      </c>
      <c r="AW194" s="13" t="s">
        <v>4</v>
      </c>
      <c r="AX194" s="13" t="s">
        <v>80</v>
      </c>
      <c r="AY194" s="236" t="s">
        <v>152</v>
      </c>
    </row>
    <row r="195" spans="1:65" s="2" customFormat="1" ht="24.15" customHeight="1">
      <c r="A195" s="40"/>
      <c r="B195" s="41"/>
      <c r="C195" s="207" t="s">
        <v>348</v>
      </c>
      <c r="D195" s="207" t="s">
        <v>154</v>
      </c>
      <c r="E195" s="208" t="s">
        <v>566</v>
      </c>
      <c r="F195" s="209" t="s">
        <v>567</v>
      </c>
      <c r="G195" s="210" t="s">
        <v>174</v>
      </c>
      <c r="H195" s="211">
        <v>7</v>
      </c>
      <c r="I195" s="212"/>
      <c r="J195" s="213">
        <f>ROUND(I195*H195,2)</f>
        <v>0</v>
      </c>
      <c r="K195" s="209" t="s">
        <v>158</v>
      </c>
      <c r="L195" s="46"/>
      <c r="M195" s="214" t="s">
        <v>19</v>
      </c>
      <c r="N195" s="215" t="s">
        <v>43</v>
      </c>
      <c r="O195" s="86"/>
      <c r="P195" s="216">
        <f>O195*H195</f>
        <v>0</v>
      </c>
      <c r="Q195" s="216">
        <v>1E-05</v>
      </c>
      <c r="R195" s="216">
        <f>Q195*H195</f>
        <v>7.000000000000001E-05</v>
      </c>
      <c r="S195" s="216">
        <v>0</v>
      </c>
      <c r="T195" s="217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8" t="s">
        <v>159</v>
      </c>
      <c r="AT195" s="218" t="s">
        <v>154</v>
      </c>
      <c r="AU195" s="218" t="s">
        <v>83</v>
      </c>
      <c r="AY195" s="19" t="s">
        <v>152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9" t="s">
        <v>80</v>
      </c>
      <c r="BK195" s="219">
        <f>ROUND(I195*H195,2)</f>
        <v>0</v>
      </c>
      <c r="BL195" s="19" t="s">
        <v>159</v>
      </c>
      <c r="BM195" s="218" t="s">
        <v>568</v>
      </c>
    </row>
    <row r="196" spans="1:47" s="2" customFormat="1" ht="12">
      <c r="A196" s="40"/>
      <c r="B196" s="41"/>
      <c r="C196" s="42"/>
      <c r="D196" s="220" t="s">
        <v>161</v>
      </c>
      <c r="E196" s="42"/>
      <c r="F196" s="221" t="s">
        <v>569</v>
      </c>
      <c r="G196" s="42"/>
      <c r="H196" s="42"/>
      <c r="I196" s="222"/>
      <c r="J196" s="42"/>
      <c r="K196" s="42"/>
      <c r="L196" s="46"/>
      <c r="M196" s="223"/>
      <c r="N196" s="224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161</v>
      </c>
      <c r="AU196" s="19" t="s">
        <v>83</v>
      </c>
    </row>
    <row r="197" spans="1:65" s="2" customFormat="1" ht="16.5" customHeight="1">
      <c r="A197" s="40"/>
      <c r="B197" s="41"/>
      <c r="C197" s="270" t="s">
        <v>353</v>
      </c>
      <c r="D197" s="270" t="s">
        <v>322</v>
      </c>
      <c r="E197" s="271" t="s">
        <v>570</v>
      </c>
      <c r="F197" s="272" t="s">
        <v>571</v>
      </c>
      <c r="G197" s="273" t="s">
        <v>174</v>
      </c>
      <c r="H197" s="274">
        <v>3</v>
      </c>
      <c r="I197" s="275"/>
      <c r="J197" s="276">
        <f>ROUND(I197*H197,2)</f>
        <v>0</v>
      </c>
      <c r="K197" s="272" t="s">
        <v>158</v>
      </c>
      <c r="L197" s="277"/>
      <c r="M197" s="278" t="s">
        <v>19</v>
      </c>
      <c r="N197" s="279" t="s">
        <v>43</v>
      </c>
      <c r="O197" s="86"/>
      <c r="P197" s="216">
        <f>O197*H197</f>
        <v>0</v>
      </c>
      <c r="Q197" s="216">
        <v>0.00065</v>
      </c>
      <c r="R197" s="216">
        <f>Q197*H197</f>
        <v>0.00195</v>
      </c>
      <c r="S197" s="216">
        <v>0</v>
      </c>
      <c r="T197" s="217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8" t="s">
        <v>203</v>
      </c>
      <c r="AT197" s="218" t="s">
        <v>322</v>
      </c>
      <c r="AU197" s="218" t="s">
        <v>83</v>
      </c>
      <c r="AY197" s="19" t="s">
        <v>152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9" t="s">
        <v>80</v>
      </c>
      <c r="BK197" s="219">
        <f>ROUND(I197*H197,2)</f>
        <v>0</v>
      </c>
      <c r="BL197" s="19" t="s">
        <v>159</v>
      </c>
      <c r="BM197" s="218" t="s">
        <v>572</v>
      </c>
    </row>
    <row r="198" spans="1:47" s="2" customFormat="1" ht="12">
      <c r="A198" s="40"/>
      <c r="B198" s="41"/>
      <c r="C198" s="42"/>
      <c r="D198" s="220" t="s">
        <v>161</v>
      </c>
      <c r="E198" s="42"/>
      <c r="F198" s="221" t="s">
        <v>573</v>
      </c>
      <c r="G198" s="42"/>
      <c r="H198" s="42"/>
      <c r="I198" s="222"/>
      <c r="J198" s="42"/>
      <c r="K198" s="42"/>
      <c r="L198" s="46"/>
      <c r="M198" s="223"/>
      <c r="N198" s="224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161</v>
      </c>
      <c r="AU198" s="19" t="s">
        <v>83</v>
      </c>
    </row>
    <row r="199" spans="1:65" s="2" customFormat="1" ht="16.5" customHeight="1">
      <c r="A199" s="40"/>
      <c r="B199" s="41"/>
      <c r="C199" s="270" t="s">
        <v>359</v>
      </c>
      <c r="D199" s="270" t="s">
        <v>322</v>
      </c>
      <c r="E199" s="271" t="s">
        <v>574</v>
      </c>
      <c r="F199" s="272" t="s">
        <v>575</v>
      </c>
      <c r="G199" s="273" t="s">
        <v>174</v>
      </c>
      <c r="H199" s="274">
        <v>3</v>
      </c>
      <c r="I199" s="275"/>
      <c r="J199" s="276">
        <f>ROUND(I199*H199,2)</f>
        <v>0</v>
      </c>
      <c r="K199" s="272" t="s">
        <v>158</v>
      </c>
      <c r="L199" s="277"/>
      <c r="M199" s="278" t="s">
        <v>19</v>
      </c>
      <c r="N199" s="279" t="s">
        <v>43</v>
      </c>
      <c r="O199" s="86"/>
      <c r="P199" s="216">
        <f>O199*H199</f>
        <v>0</v>
      </c>
      <c r="Q199" s="216">
        <v>0.00054</v>
      </c>
      <c r="R199" s="216">
        <f>Q199*H199</f>
        <v>0.00162</v>
      </c>
      <c r="S199" s="216">
        <v>0</v>
      </c>
      <c r="T199" s="217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8" t="s">
        <v>203</v>
      </c>
      <c r="AT199" s="218" t="s">
        <v>322</v>
      </c>
      <c r="AU199" s="218" t="s">
        <v>83</v>
      </c>
      <c r="AY199" s="19" t="s">
        <v>152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9" t="s">
        <v>80</v>
      </c>
      <c r="BK199" s="219">
        <f>ROUND(I199*H199,2)</f>
        <v>0</v>
      </c>
      <c r="BL199" s="19" t="s">
        <v>159</v>
      </c>
      <c r="BM199" s="218" t="s">
        <v>662</v>
      </c>
    </row>
    <row r="200" spans="1:47" s="2" customFormat="1" ht="12">
      <c r="A200" s="40"/>
      <c r="B200" s="41"/>
      <c r="C200" s="42"/>
      <c r="D200" s="220" t="s">
        <v>161</v>
      </c>
      <c r="E200" s="42"/>
      <c r="F200" s="221" t="s">
        <v>577</v>
      </c>
      <c r="G200" s="42"/>
      <c r="H200" s="42"/>
      <c r="I200" s="222"/>
      <c r="J200" s="42"/>
      <c r="K200" s="42"/>
      <c r="L200" s="46"/>
      <c r="M200" s="223"/>
      <c r="N200" s="224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161</v>
      </c>
      <c r="AU200" s="19" t="s">
        <v>83</v>
      </c>
    </row>
    <row r="201" spans="1:65" s="2" customFormat="1" ht="16.5" customHeight="1">
      <c r="A201" s="40"/>
      <c r="B201" s="41"/>
      <c r="C201" s="270" t="s">
        <v>364</v>
      </c>
      <c r="D201" s="270" t="s">
        <v>322</v>
      </c>
      <c r="E201" s="271" t="s">
        <v>578</v>
      </c>
      <c r="F201" s="272" t="s">
        <v>579</v>
      </c>
      <c r="G201" s="273" t="s">
        <v>174</v>
      </c>
      <c r="H201" s="274">
        <v>1</v>
      </c>
      <c r="I201" s="275"/>
      <c r="J201" s="276">
        <f>ROUND(I201*H201,2)</f>
        <v>0</v>
      </c>
      <c r="K201" s="272" t="s">
        <v>158</v>
      </c>
      <c r="L201" s="277"/>
      <c r="M201" s="278" t="s">
        <v>19</v>
      </c>
      <c r="N201" s="279" t="s">
        <v>43</v>
      </c>
      <c r="O201" s="86"/>
      <c r="P201" s="216">
        <f>O201*H201</f>
        <v>0</v>
      </c>
      <c r="Q201" s="216">
        <v>0.00065</v>
      </c>
      <c r="R201" s="216">
        <f>Q201*H201</f>
        <v>0.00065</v>
      </c>
      <c r="S201" s="216">
        <v>0</v>
      </c>
      <c r="T201" s="217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8" t="s">
        <v>203</v>
      </c>
      <c r="AT201" s="218" t="s">
        <v>322</v>
      </c>
      <c r="AU201" s="218" t="s">
        <v>83</v>
      </c>
      <c r="AY201" s="19" t="s">
        <v>152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9" t="s">
        <v>80</v>
      </c>
      <c r="BK201" s="219">
        <f>ROUND(I201*H201,2)</f>
        <v>0</v>
      </c>
      <c r="BL201" s="19" t="s">
        <v>159</v>
      </c>
      <c r="BM201" s="218" t="s">
        <v>580</v>
      </c>
    </row>
    <row r="202" spans="1:47" s="2" customFormat="1" ht="12">
      <c r="A202" s="40"/>
      <c r="B202" s="41"/>
      <c r="C202" s="42"/>
      <c r="D202" s="220" t="s">
        <v>161</v>
      </c>
      <c r="E202" s="42"/>
      <c r="F202" s="221" t="s">
        <v>581</v>
      </c>
      <c r="G202" s="42"/>
      <c r="H202" s="42"/>
      <c r="I202" s="222"/>
      <c r="J202" s="42"/>
      <c r="K202" s="42"/>
      <c r="L202" s="46"/>
      <c r="M202" s="223"/>
      <c r="N202" s="224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161</v>
      </c>
      <c r="AU202" s="19" t="s">
        <v>83</v>
      </c>
    </row>
    <row r="203" spans="1:65" s="2" customFormat="1" ht="24.15" customHeight="1">
      <c r="A203" s="40"/>
      <c r="B203" s="41"/>
      <c r="C203" s="207" t="s">
        <v>369</v>
      </c>
      <c r="D203" s="207" t="s">
        <v>154</v>
      </c>
      <c r="E203" s="208" t="s">
        <v>582</v>
      </c>
      <c r="F203" s="209" t="s">
        <v>583</v>
      </c>
      <c r="G203" s="210" t="s">
        <v>174</v>
      </c>
      <c r="H203" s="211">
        <v>3</v>
      </c>
      <c r="I203" s="212"/>
      <c r="J203" s="213">
        <f>ROUND(I203*H203,2)</f>
        <v>0</v>
      </c>
      <c r="K203" s="209" t="s">
        <v>158</v>
      </c>
      <c r="L203" s="46"/>
      <c r="M203" s="214" t="s">
        <v>19</v>
      </c>
      <c r="N203" s="215" t="s">
        <v>43</v>
      </c>
      <c r="O203" s="86"/>
      <c r="P203" s="216">
        <f>O203*H203</f>
        <v>0</v>
      </c>
      <c r="Q203" s="216">
        <v>0</v>
      </c>
      <c r="R203" s="216">
        <f>Q203*H203</f>
        <v>0</v>
      </c>
      <c r="S203" s="216">
        <v>0</v>
      </c>
      <c r="T203" s="217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8" t="s">
        <v>159</v>
      </c>
      <c r="AT203" s="218" t="s">
        <v>154</v>
      </c>
      <c r="AU203" s="218" t="s">
        <v>83</v>
      </c>
      <c r="AY203" s="19" t="s">
        <v>152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9" t="s">
        <v>80</v>
      </c>
      <c r="BK203" s="219">
        <f>ROUND(I203*H203,2)</f>
        <v>0</v>
      </c>
      <c r="BL203" s="19" t="s">
        <v>159</v>
      </c>
      <c r="BM203" s="218" t="s">
        <v>584</v>
      </c>
    </row>
    <row r="204" spans="1:47" s="2" customFormat="1" ht="12">
      <c r="A204" s="40"/>
      <c r="B204" s="41"/>
      <c r="C204" s="42"/>
      <c r="D204" s="220" t="s">
        <v>161</v>
      </c>
      <c r="E204" s="42"/>
      <c r="F204" s="221" t="s">
        <v>585</v>
      </c>
      <c r="G204" s="42"/>
      <c r="H204" s="42"/>
      <c r="I204" s="222"/>
      <c r="J204" s="42"/>
      <c r="K204" s="42"/>
      <c r="L204" s="46"/>
      <c r="M204" s="223"/>
      <c r="N204" s="224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161</v>
      </c>
      <c r="AU204" s="19" t="s">
        <v>83</v>
      </c>
    </row>
    <row r="205" spans="1:65" s="2" customFormat="1" ht="16.5" customHeight="1">
      <c r="A205" s="40"/>
      <c r="B205" s="41"/>
      <c r="C205" s="270" t="s">
        <v>374</v>
      </c>
      <c r="D205" s="270" t="s">
        <v>322</v>
      </c>
      <c r="E205" s="271" t="s">
        <v>586</v>
      </c>
      <c r="F205" s="272" t="s">
        <v>587</v>
      </c>
      <c r="G205" s="273" t="s">
        <v>174</v>
      </c>
      <c r="H205" s="274">
        <v>3</v>
      </c>
      <c r="I205" s="275"/>
      <c r="J205" s="276">
        <f>ROUND(I205*H205,2)</f>
        <v>0</v>
      </c>
      <c r="K205" s="272" t="s">
        <v>158</v>
      </c>
      <c r="L205" s="277"/>
      <c r="M205" s="278" t="s">
        <v>19</v>
      </c>
      <c r="N205" s="279" t="s">
        <v>43</v>
      </c>
      <c r="O205" s="86"/>
      <c r="P205" s="216">
        <f>O205*H205</f>
        <v>0</v>
      </c>
      <c r="Q205" s="216">
        <v>0.00029</v>
      </c>
      <c r="R205" s="216">
        <f>Q205*H205</f>
        <v>0.00087</v>
      </c>
      <c r="S205" s="216">
        <v>0</v>
      </c>
      <c r="T205" s="217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8" t="s">
        <v>203</v>
      </c>
      <c r="AT205" s="218" t="s">
        <v>322</v>
      </c>
      <c r="AU205" s="218" t="s">
        <v>83</v>
      </c>
      <c r="AY205" s="19" t="s">
        <v>152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9" t="s">
        <v>80</v>
      </c>
      <c r="BK205" s="219">
        <f>ROUND(I205*H205,2)</f>
        <v>0</v>
      </c>
      <c r="BL205" s="19" t="s">
        <v>159</v>
      </c>
      <c r="BM205" s="218" t="s">
        <v>588</v>
      </c>
    </row>
    <row r="206" spans="1:47" s="2" customFormat="1" ht="12">
      <c r="A206" s="40"/>
      <c r="B206" s="41"/>
      <c r="C206" s="42"/>
      <c r="D206" s="220" t="s">
        <v>161</v>
      </c>
      <c r="E206" s="42"/>
      <c r="F206" s="221" t="s">
        <v>589</v>
      </c>
      <c r="G206" s="42"/>
      <c r="H206" s="42"/>
      <c r="I206" s="222"/>
      <c r="J206" s="42"/>
      <c r="K206" s="42"/>
      <c r="L206" s="46"/>
      <c r="M206" s="223"/>
      <c r="N206" s="224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161</v>
      </c>
      <c r="AU206" s="19" t="s">
        <v>83</v>
      </c>
    </row>
    <row r="207" spans="1:65" s="2" customFormat="1" ht="16.5" customHeight="1">
      <c r="A207" s="40"/>
      <c r="B207" s="41"/>
      <c r="C207" s="207" t="s">
        <v>380</v>
      </c>
      <c r="D207" s="207" t="s">
        <v>154</v>
      </c>
      <c r="E207" s="208" t="s">
        <v>425</v>
      </c>
      <c r="F207" s="209" t="s">
        <v>426</v>
      </c>
      <c r="G207" s="210" t="s">
        <v>427</v>
      </c>
      <c r="H207" s="211">
        <v>3</v>
      </c>
      <c r="I207" s="212"/>
      <c r="J207" s="213">
        <f>ROUND(I207*H207,2)</f>
        <v>0</v>
      </c>
      <c r="K207" s="209" t="s">
        <v>158</v>
      </c>
      <c r="L207" s="46"/>
      <c r="M207" s="214" t="s">
        <v>19</v>
      </c>
      <c r="N207" s="215" t="s">
        <v>43</v>
      </c>
      <c r="O207" s="86"/>
      <c r="P207" s="216">
        <f>O207*H207</f>
        <v>0</v>
      </c>
      <c r="Q207" s="216">
        <v>0.00122</v>
      </c>
      <c r="R207" s="216">
        <f>Q207*H207</f>
        <v>0.00366</v>
      </c>
      <c r="S207" s="216">
        <v>0</v>
      </c>
      <c r="T207" s="217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8" t="s">
        <v>159</v>
      </c>
      <c r="AT207" s="218" t="s">
        <v>154</v>
      </c>
      <c r="AU207" s="218" t="s">
        <v>83</v>
      </c>
      <c r="AY207" s="19" t="s">
        <v>152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9" t="s">
        <v>80</v>
      </c>
      <c r="BK207" s="219">
        <f>ROUND(I207*H207,2)</f>
        <v>0</v>
      </c>
      <c r="BL207" s="19" t="s">
        <v>159</v>
      </c>
      <c r="BM207" s="218" t="s">
        <v>590</v>
      </c>
    </row>
    <row r="208" spans="1:47" s="2" customFormat="1" ht="12">
      <c r="A208" s="40"/>
      <c r="B208" s="41"/>
      <c r="C208" s="42"/>
      <c r="D208" s="220" t="s">
        <v>161</v>
      </c>
      <c r="E208" s="42"/>
      <c r="F208" s="221" t="s">
        <v>429</v>
      </c>
      <c r="G208" s="42"/>
      <c r="H208" s="42"/>
      <c r="I208" s="222"/>
      <c r="J208" s="42"/>
      <c r="K208" s="42"/>
      <c r="L208" s="46"/>
      <c r="M208" s="223"/>
      <c r="N208" s="224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161</v>
      </c>
      <c r="AU208" s="19" t="s">
        <v>83</v>
      </c>
    </row>
    <row r="209" spans="1:65" s="2" customFormat="1" ht="16.5" customHeight="1">
      <c r="A209" s="40"/>
      <c r="B209" s="41"/>
      <c r="C209" s="207" t="s">
        <v>387</v>
      </c>
      <c r="D209" s="207" t="s">
        <v>154</v>
      </c>
      <c r="E209" s="208" t="s">
        <v>482</v>
      </c>
      <c r="F209" s="209" t="s">
        <v>483</v>
      </c>
      <c r="G209" s="210" t="s">
        <v>157</v>
      </c>
      <c r="H209" s="211">
        <v>12</v>
      </c>
      <c r="I209" s="212"/>
      <c r="J209" s="213">
        <f>ROUND(I209*H209,2)</f>
        <v>0</v>
      </c>
      <c r="K209" s="209" t="s">
        <v>158</v>
      </c>
      <c r="L209" s="46"/>
      <c r="M209" s="214" t="s">
        <v>19</v>
      </c>
      <c r="N209" s="215" t="s">
        <v>43</v>
      </c>
      <c r="O209" s="86"/>
      <c r="P209" s="216">
        <f>O209*H209</f>
        <v>0</v>
      </c>
      <c r="Q209" s="216">
        <v>0.00013</v>
      </c>
      <c r="R209" s="216">
        <f>Q209*H209</f>
        <v>0.0015599999999999998</v>
      </c>
      <c r="S209" s="216">
        <v>0</v>
      </c>
      <c r="T209" s="217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8" t="s">
        <v>159</v>
      </c>
      <c r="AT209" s="218" t="s">
        <v>154</v>
      </c>
      <c r="AU209" s="218" t="s">
        <v>83</v>
      </c>
      <c r="AY209" s="19" t="s">
        <v>152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9" t="s">
        <v>80</v>
      </c>
      <c r="BK209" s="219">
        <f>ROUND(I209*H209,2)</f>
        <v>0</v>
      </c>
      <c r="BL209" s="19" t="s">
        <v>159</v>
      </c>
      <c r="BM209" s="218" t="s">
        <v>591</v>
      </c>
    </row>
    <row r="210" spans="1:47" s="2" customFormat="1" ht="12">
      <c r="A210" s="40"/>
      <c r="B210" s="41"/>
      <c r="C210" s="42"/>
      <c r="D210" s="220" t="s">
        <v>161</v>
      </c>
      <c r="E210" s="42"/>
      <c r="F210" s="221" t="s">
        <v>485</v>
      </c>
      <c r="G210" s="42"/>
      <c r="H210" s="42"/>
      <c r="I210" s="222"/>
      <c r="J210" s="42"/>
      <c r="K210" s="42"/>
      <c r="L210" s="46"/>
      <c r="M210" s="223"/>
      <c r="N210" s="224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161</v>
      </c>
      <c r="AU210" s="19" t="s">
        <v>83</v>
      </c>
    </row>
    <row r="211" spans="1:63" s="12" customFormat="1" ht="22.8" customHeight="1">
      <c r="A211" s="12"/>
      <c r="B211" s="191"/>
      <c r="C211" s="192"/>
      <c r="D211" s="193" t="s">
        <v>71</v>
      </c>
      <c r="E211" s="205" t="s">
        <v>486</v>
      </c>
      <c r="F211" s="205" t="s">
        <v>487</v>
      </c>
      <c r="G211" s="192"/>
      <c r="H211" s="192"/>
      <c r="I211" s="195"/>
      <c r="J211" s="206">
        <f>BK211</f>
        <v>0</v>
      </c>
      <c r="K211" s="192"/>
      <c r="L211" s="197"/>
      <c r="M211" s="198"/>
      <c r="N211" s="199"/>
      <c r="O211" s="199"/>
      <c r="P211" s="200">
        <f>SUM(P212:P213)</f>
        <v>0</v>
      </c>
      <c r="Q211" s="199"/>
      <c r="R211" s="200">
        <f>SUM(R212:R213)</f>
        <v>0</v>
      </c>
      <c r="S211" s="199"/>
      <c r="T211" s="201">
        <f>SUM(T212:T213)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2" t="s">
        <v>80</v>
      </c>
      <c r="AT211" s="203" t="s">
        <v>71</v>
      </c>
      <c r="AU211" s="203" t="s">
        <v>80</v>
      </c>
      <c r="AY211" s="202" t="s">
        <v>152</v>
      </c>
      <c r="BK211" s="204">
        <f>SUM(BK212:BK213)</f>
        <v>0</v>
      </c>
    </row>
    <row r="212" spans="1:65" s="2" customFormat="1" ht="24.15" customHeight="1">
      <c r="A212" s="40"/>
      <c r="B212" s="41"/>
      <c r="C212" s="207" t="s">
        <v>392</v>
      </c>
      <c r="D212" s="207" t="s">
        <v>154</v>
      </c>
      <c r="E212" s="208" t="s">
        <v>592</v>
      </c>
      <c r="F212" s="209" t="s">
        <v>593</v>
      </c>
      <c r="G212" s="210" t="s">
        <v>311</v>
      </c>
      <c r="H212" s="211">
        <v>0.37</v>
      </c>
      <c r="I212" s="212"/>
      <c r="J212" s="213">
        <f>ROUND(I212*H212,2)</f>
        <v>0</v>
      </c>
      <c r="K212" s="209" t="s">
        <v>158</v>
      </c>
      <c r="L212" s="46"/>
      <c r="M212" s="214" t="s">
        <v>19</v>
      </c>
      <c r="N212" s="215" t="s">
        <v>43</v>
      </c>
      <c r="O212" s="86"/>
      <c r="P212" s="216">
        <f>O212*H212</f>
        <v>0</v>
      </c>
      <c r="Q212" s="216">
        <v>0</v>
      </c>
      <c r="R212" s="216">
        <f>Q212*H212</f>
        <v>0</v>
      </c>
      <c r="S212" s="216">
        <v>0</v>
      </c>
      <c r="T212" s="217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8" t="s">
        <v>159</v>
      </c>
      <c r="AT212" s="218" t="s">
        <v>154</v>
      </c>
      <c r="AU212" s="218" t="s">
        <v>83</v>
      </c>
      <c r="AY212" s="19" t="s">
        <v>152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9" t="s">
        <v>80</v>
      </c>
      <c r="BK212" s="219">
        <f>ROUND(I212*H212,2)</f>
        <v>0</v>
      </c>
      <c r="BL212" s="19" t="s">
        <v>159</v>
      </c>
      <c r="BM212" s="218" t="s">
        <v>594</v>
      </c>
    </row>
    <row r="213" spans="1:47" s="2" customFormat="1" ht="12">
      <c r="A213" s="40"/>
      <c r="B213" s="41"/>
      <c r="C213" s="42"/>
      <c r="D213" s="220" t="s">
        <v>161</v>
      </c>
      <c r="E213" s="42"/>
      <c r="F213" s="221" t="s">
        <v>595</v>
      </c>
      <c r="G213" s="42"/>
      <c r="H213" s="42"/>
      <c r="I213" s="222"/>
      <c r="J213" s="42"/>
      <c r="K213" s="42"/>
      <c r="L213" s="46"/>
      <c r="M213" s="280"/>
      <c r="N213" s="281"/>
      <c r="O213" s="282"/>
      <c r="P213" s="282"/>
      <c r="Q213" s="282"/>
      <c r="R213" s="282"/>
      <c r="S213" s="282"/>
      <c r="T213" s="283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161</v>
      </c>
      <c r="AU213" s="19" t="s">
        <v>83</v>
      </c>
    </row>
    <row r="214" spans="1:31" s="2" customFormat="1" ht="6.95" customHeight="1">
      <c r="A214" s="40"/>
      <c r="B214" s="61"/>
      <c r="C214" s="62"/>
      <c r="D214" s="62"/>
      <c r="E214" s="62"/>
      <c r="F214" s="62"/>
      <c r="G214" s="62"/>
      <c r="H214" s="62"/>
      <c r="I214" s="62"/>
      <c r="J214" s="62"/>
      <c r="K214" s="62"/>
      <c r="L214" s="46"/>
      <c r="M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</row>
  </sheetData>
  <sheetProtection password="CC35" sheet="1" objects="1" scenarios="1" formatColumns="0" formatRows="0" autoFilter="0"/>
  <autoFilter ref="C84:K213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4" r:id="rId1" display="https://podminky.urs.cz/item/CS_URS_2021_01/119002121"/>
    <hyperlink ref="F97" r:id="rId2" display="https://podminky.urs.cz/item/CS_URS_2021_01/119002122"/>
    <hyperlink ref="F99" r:id="rId3" display="https://podminky.urs.cz/item/CS_URS_2021_01/119003141"/>
    <hyperlink ref="F102" r:id="rId4" display="https://podminky.urs.cz/item/CS_URS_2021_01/119003142"/>
    <hyperlink ref="F104" r:id="rId5" display="https://podminky.urs.cz/item/CS_URS_2021_01/119004111"/>
    <hyperlink ref="F108" r:id="rId6" display="https://podminky.urs.cz/item/CS_URS_2021_01/119004112"/>
    <hyperlink ref="F113" r:id="rId7" display="https://podminky.urs.cz/item/CS_URS_2021_01/132154204"/>
    <hyperlink ref="F116" r:id="rId8" display="https://podminky.urs.cz/item/CS_URS_2021_01/132254204"/>
    <hyperlink ref="F124" r:id="rId9" display="https://podminky.urs.cz/item/CS_URS_2021_01/132354204"/>
    <hyperlink ref="F130" r:id="rId10" display="https://podminky.urs.cz/item/CS_URS_2021_01/151101112"/>
    <hyperlink ref="F132" r:id="rId11" display="https://podminky.urs.cz/item/CS_URS_2021_01/162451106"/>
    <hyperlink ref="F137" r:id="rId12" display="https://podminky.urs.cz/item/CS_URS_2021_01/162751117"/>
    <hyperlink ref="F141" r:id="rId13" display="https://podminky.urs.cz/item/CS_URS_2021_01/162751119"/>
    <hyperlink ref="F145" r:id="rId14" display="https://podminky.urs.cz/item/CS_URS_2021_01/162751137"/>
    <hyperlink ref="F149" r:id="rId15" display="https://podminky.urs.cz/item/CS_URS_2021_01/162751139"/>
    <hyperlink ref="F153" r:id="rId16" display="https://podminky.urs.cz/item/CS_URS_2021_01/167151111"/>
    <hyperlink ref="F177" r:id="rId17" display="https://podminky.urs.cz/item/CS_URS_2021_01/58337302"/>
    <hyperlink ref="F187" r:id="rId18" display="https://podminky.urs.cz/item/CS_URS_2021_01/871313121"/>
    <hyperlink ref="F190" r:id="rId19" display="https://podminky.urs.cz/item/CS_URS_2021_01/28611166"/>
    <hyperlink ref="F193" r:id="rId20" display="https://podminky.urs.cz/item/CS_URS_2021_01/28611168"/>
    <hyperlink ref="F196" r:id="rId21" display="https://podminky.urs.cz/item/CS_URS_2021_01/877315221"/>
    <hyperlink ref="F198" r:id="rId22" display="https://podminky.urs.cz/item/CS_URS_2021_01/28611361"/>
    <hyperlink ref="F200" r:id="rId23" display="https://podminky.urs.cz/item/CS_URS_2021_01/28611359"/>
    <hyperlink ref="F202" r:id="rId24" display="https://podminky.urs.cz/item/CS_URS_2021_01/28611546"/>
    <hyperlink ref="F204" r:id="rId25" display="https://podminky.urs.cz/item/CS_URS_2021_01/877315231"/>
    <hyperlink ref="F206" r:id="rId26" display="https://podminky.urs.cz/item/CS_URS_2021_01/28611722"/>
    <hyperlink ref="F208" r:id="rId27" display="https://podminky.urs.cz/item/CS_URS_2021_01/892492121"/>
    <hyperlink ref="F210" r:id="rId28" display="https://podminky.urs.cz/item/CS_URS_2021_01/899722114"/>
    <hyperlink ref="F213" r:id="rId29" display="https://podminky.urs.cz/item/CS_URS_2021_01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92</v>
      </c>
      <c r="AZ2" s="130" t="s">
        <v>109</v>
      </c>
      <c r="BA2" s="130" t="s">
        <v>110</v>
      </c>
      <c r="BB2" s="130" t="s">
        <v>111</v>
      </c>
      <c r="BC2" s="130" t="s">
        <v>663</v>
      </c>
      <c r="BD2" s="130" t="s">
        <v>83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83</v>
      </c>
      <c r="AZ3" s="130" t="s">
        <v>113</v>
      </c>
      <c r="BA3" s="130" t="s">
        <v>114</v>
      </c>
      <c r="BB3" s="130" t="s">
        <v>111</v>
      </c>
      <c r="BC3" s="130" t="s">
        <v>664</v>
      </c>
      <c r="BD3" s="130" t="s">
        <v>83</v>
      </c>
    </row>
    <row r="4" spans="2:56" s="1" customFormat="1" ht="24.95" customHeight="1">
      <c r="B4" s="22"/>
      <c r="D4" s="133" t="s">
        <v>116</v>
      </c>
      <c r="L4" s="22"/>
      <c r="M4" s="134" t="s">
        <v>10</v>
      </c>
      <c r="AT4" s="19" t="s">
        <v>4</v>
      </c>
      <c r="AZ4" s="130" t="s">
        <v>117</v>
      </c>
      <c r="BA4" s="130" t="s">
        <v>118</v>
      </c>
      <c r="BB4" s="130" t="s">
        <v>111</v>
      </c>
      <c r="BC4" s="130" t="s">
        <v>665</v>
      </c>
      <c r="BD4" s="130" t="s">
        <v>83</v>
      </c>
    </row>
    <row r="5" spans="2:56" s="1" customFormat="1" ht="6.95" customHeight="1">
      <c r="B5" s="22"/>
      <c r="L5" s="22"/>
      <c r="AZ5" s="130" t="s">
        <v>49</v>
      </c>
      <c r="BA5" s="130" t="s">
        <v>120</v>
      </c>
      <c r="BB5" s="130" t="s">
        <v>111</v>
      </c>
      <c r="BC5" s="130" t="s">
        <v>666</v>
      </c>
      <c r="BD5" s="130" t="s">
        <v>83</v>
      </c>
    </row>
    <row r="6" spans="2:56" s="1" customFormat="1" ht="12" customHeight="1">
      <c r="B6" s="22"/>
      <c r="D6" s="135" t="s">
        <v>16</v>
      </c>
      <c r="L6" s="22"/>
      <c r="AZ6" s="130" t="s">
        <v>122</v>
      </c>
      <c r="BA6" s="130" t="s">
        <v>123</v>
      </c>
      <c r="BB6" s="130" t="s">
        <v>111</v>
      </c>
      <c r="BC6" s="130" t="s">
        <v>667</v>
      </c>
      <c r="BD6" s="130" t="s">
        <v>83</v>
      </c>
    </row>
    <row r="7" spans="2:12" s="1" customFormat="1" ht="16.5" customHeight="1">
      <c r="B7" s="22"/>
      <c r="E7" s="136" t="str">
        <f>'Rekapitulace stavby'!K6</f>
        <v>Revitalizace veřejn. prostranství panel. sídliště Březiny - rozšíření IV.etapy, V.etapa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125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668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82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12. 7. 2021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19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27</v>
      </c>
      <c r="F15" s="40"/>
      <c r="G15" s="40"/>
      <c r="H15" s="40"/>
      <c r="I15" s="135" t="s">
        <v>28</v>
      </c>
      <c r="J15" s="139" t="s">
        <v>19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29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28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31</v>
      </c>
      <c r="E20" s="40"/>
      <c r="F20" s="40"/>
      <c r="G20" s="40"/>
      <c r="H20" s="40"/>
      <c r="I20" s="135" t="s">
        <v>26</v>
      </c>
      <c r="J20" s="139" t="s">
        <v>19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32</v>
      </c>
      <c r="F21" s="40"/>
      <c r="G21" s="40"/>
      <c r="H21" s="40"/>
      <c r="I21" s="135" t="s">
        <v>28</v>
      </c>
      <c r="J21" s="139" t="s">
        <v>19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34</v>
      </c>
      <c r="E23" s="40"/>
      <c r="F23" s="40"/>
      <c r="G23" s="40"/>
      <c r="H23" s="40"/>
      <c r="I23" s="135" t="s">
        <v>26</v>
      </c>
      <c r="J23" s="139" t="s">
        <v>19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35</v>
      </c>
      <c r="F24" s="40"/>
      <c r="G24" s="40"/>
      <c r="H24" s="40"/>
      <c r="I24" s="135" t="s">
        <v>28</v>
      </c>
      <c r="J24" s="139" t="s">
        <v>19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36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38</v>
      </c>
      <c r="E30" s="40"/>
      <c r="F30" s="40"/>
      <c r="G30" s="40"/>
      <c r="H30" s="40"/>
      <c r="I30" s="40"/>
      <c r="J30" s="147">
        <f>ROUND(J85,2)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40</v>
      </c>
      <c r="G32" s="40"/>
      <c r="H32" s="40"/>
      <c r="I32" s="148" t="s">
        <v>39</v>
      </c>
      <c r="J32" s="148" t="s">
        <v>41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42</v>
      </c>
      <c r="E33" s="135" t="s">
        <v>43</v>
      </c>
      <c r="F33" s="150">
        <f>ROUND((SUM(BE85:BE277)),2)</f>
        <v>0</v>
      </c>
      <c r="G33" s="40"/>
      <c r="H33" s="40"/>
      <c r="I33" s="151">
        <v>0.21</v>
      </c>
      <c r="J33" s="150">
        <f>ROUND(((SUM(BE85:BE277))*I33),2)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44</v>
      </c>
      <c r="F34" s="150">
        <f>ROUND((SUM(BF85:BF277)),2)</f>
        <v>0</v>
      </c>
      <c r="G34" s="40"/>
      <c r="H34" s="40"/>
      <c r="I34" s="151">
        <v>0.15</v>
      </c>
      <c r="J34" s="150">
        <f>ROUND(((SUM(BF85:BF277))*I34),2)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45</v>
      </c>
      <c r="F35" s="150">
        <f>ROUND((SUM(BG85:BG277)),2)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46</v>
      </c>
      <c r="F36" s="150">
        <f>ROUND((SUM(BH85:BH277)),2)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47</v>
      </c>
      <c r="F37" s="150">
        <f>ROUND((SUM(BI85:BI277)),2)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Revitalizace veřejn. prostranství panel. sídliště Březiny - rozšíření IV.etapy, V.etapa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125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IO 03 - Splašková kanalizace  - stoka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Děčín - Březiny</v>
      </c>
      <c r="G52" s="42"/>
      <c r="H52" s="42"/>
      <c r="I52" s="34" t="s">
        <v>23</v>
      </c>
      <c r="J52" s="74" t="str">
        <f>IF(J12="","",J12)</f>
        <v>12. 7. 2021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Statutární město Děčín</v>
      </c>
      <c r="G54" s="42"/>
      <c r="H54" s="42"/>
      <c r="I54" s="34" t="s">
        <v>31</v>
      </c>
      <c r="J54" s="38" t="str">
        <f>E21</f>
        <v>AZ Consult spol. s r.o.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Dagmar Sedláčková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128</v>
      </c>
      <c r="D57" s="165"/>
      <c r="E57" s="165"/>
      <c r="F57" s="165"/>
      <c r="G57" s="165"/>
      <c r="H57" s="165"/>
      <c r="I57" s="165"/>
      <c r="J57" s="166" t="s">
        <v>129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70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130</v>
      </c>
    </row>
    <row r="60" spans="1:31" s="9" customFormat="1" ht="24.95" customHeight="1">
      <c r="A60" s="9"/>
      <c r="B60" s="168"/>
      <c r="C60" s="169"/>
      <c r="D60" s="170" t="s">
        <v>131</v>
      </c>
      <c r="E60" s="171"/>
      <c r="F60" s="171"/>
      <c r="G60" s="171"/>
      <c r="H60" s="171"/>
      <c r="I60" s="171"/>
      <c r="J60" s="172">
        <f>J86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132</v>
      </c>
      <c r="E61" s="177"/>
      <c r="F61" s="177"/>
      <c r="G61" s="177"/>
      <c r="H61" s="177"/>
      <c r="I61" s="177"/>
      <c r="J61" s="178">
        <f>J87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133</v>
      </c>
      <c r="E62" s="177"/>
      <c r="F62" s="177"/>
      <c r="G62" s="177"/>
      <c r="H62" s="177"/>
      <c r="I62" s="177"/>
      <c r="J62" s="178">
        <f>J203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134</v>
      </c>
      <c r="E63" s="177"/>
      <c r="F63" s="177"/>
      <c r="G63" s="177"/>
      <c r="H63" s="177"/>
      <c r="I63" s="177"/>
      <c r="J63" s="178">
        <f>J206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135</v>
      </c>
      <c r="E64" s="177"/>
      <c r="F64" s="177"/>
      <c r="G64" s="177"/>
      <c r="H64" s="177"/>
      <c r="I64" s="177"/>
      <c r="J64" s="178">
        <f>J227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136</v>
      </c>
      <c r="E65" s="177"/>
      <c r="F65" s="177"/>
      <c r="G65" s="177"/>
      <c r="H65" s="177"/>
      <c r="I65" s="177"/>
      <c r="J65" s="178">
        <f>J275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137</v>
      </c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3" t="str">
        <f>E7</f>
        <v>Revitalizace veřejn. prostranství panel. sídliště Březiny - rozšíření IV.etapy, V.etapa</v>
      </c>
      <c r="F75" s="34"/>
      <c r="G75" s="34"/>
      <c r="H75" s="34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125</v>
      </c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 xml:space="preserve">IO 03 - Splašková kanalizace  - stoka</v>
      </c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Děčín - Březiny</v>
      </c>
      <c r="G79" s="42"/>
      <c r="H79" s="42"/>
      <c r="I79" s="34" t="s">
        <v>23</v>
      </c>
      <c r="J79" s="74" t="str">
        <f>IF(J12="","",J12)</f>
        <v>12. 7. 2021</v>
      </c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5.65" customHeight="1">
      <c r="A81" s="40"/>
      <c r="B81" s="41"/>
      <c r="C81" s="34" t="s">
        <v>25</v>
      </c>
      <c r="D81" s="42"/>
      <c r="E81" s="42"/>
      <c r="F81" s="29" t="str">
        <f>E15</f>
        <v>Statutární město Děčín</v>
      </c>
      <c r="G81" s="42"/>
      <c r="H81" s="42"/>
      <c r="I81" s="34" t="s">
        <v>31</v>
      </c>
      <c r="J81" s="38" t="str">
        <f>E21</f>
        <v>AZ Consult spol. s r.o.</v>
      </c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29</v>
      </c>
      <c r="D82" s="42"/>
      <c r="E82" s="42"/>
      <c r="F82" s="29" t="str">
        <f>IF(E18="","",E18)</f>
        <v>Vyplň údaj</v>
      </c>
      <c r="G82" s="42"/>
      <c r="H82" s="42"/>
      <c r="I82" s="34" t="s">
        <v>34</v>
      </c>
      <c r="J82" s="38" t="str">
        <f>E24</f>
        <v>Dagmar Sedláčková</v>
      </c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80"/>
      <c r="B84" s="181"/>
      <c r="C84" s="182" t="s">
        <v>138</v>
      </c>
      <c r="D84" s="183" t="s">
        <v>57</v>
      </c>
      <c r="E84" s="183" t="s">
        <v>53</v>
      </c>
      <c r="F84" s="183" t="s">
        <v>54</v>
      </c>
      <c r="G84" s="183" t="s">
        <v>139</v>
      </c>
      <c r="H84" s="183" t="s">
        <v>140</v>
      </c>
      <c r="I84" s="183" t="s">
        <v>141</v>
      </c>
      <c r="J84" s="183" t="s">
        <v>129</v>
      </c>
      <c r="K84" s="184" t="s">
        <v>142</v>
      </c>
      <c r="L84" s="185"/>
      <c r="M84" s="94" t="s">
        <v>19</v>
      </c>
      <c r="N84" s="95" t="s">
        <v>42</v>
      </c>
      <c r="O84" s="95" t="s">
        <v>143</v>
      </c>
      <c r="P84" s="95" t="s">
        <v>144</v>
      </c>
      <c r="Q84" s="95" t="s">
        <v>145</v>
      </c>
      <c r="R84" s="95" t="s">
        <v>146</v>
      </c>
      <c r="S84" s="95" t="s">
        <v>147</v>
      </c>
      <c r="T84" s="96" t="s">
        <v>148</v>
      </c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</row>
    <row r="85" spans="1:63" s="2" customFormat="1" ht="22.8" customHeight="1">
      <c r="A85" s="40"/>
      <c r="B85" s="41"/>
      <c r="C85" s="101" t="s">
        <v>149</v>
      </c>
      <c r="D85" s="42"/>
      <c r="E85" s="42"/>
      <c r="F85" s="42"/>
      <c r="G85" s="42"/>
      <c r="H85" s="42"/>
      <c r="I85" s="42"/>
      <c r="J85" s="186">
        <f>BK85</f>
        <v>0</v>
      </c>
      <c r="K85" s="42"/>
      <c r="L85" s="46"/>
      <c r="M85" s="97"/>
      <c r="N85" s="187"/>
      <c r="O85" s="98"/>
      <c r="P85" s="188">
        <f>P86</f>
        <v>0</v>
      </c>
      <c r="Q85" s="98"/>
      <c r="R85" s="188">
        <f>R86</f>
        <v>31.306784200000003</v>
      </c>
      <c r="S85" s="98"/>
      <c r="T85" s="189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71</v>
      </c>
      <c r="AU85" s="19" t="s">
        <v>130</v>
      </c>
      <c r="BK85" s="190">
        <f>BK86</f>
        <v>0</v>
      </c>
    </row>
    <row r="86" spans="1:63" s="12" customFormat="1" ht="25.9" customHeight="1">
      <c r="A86" s="12"/>
      <c r="B86" s="191"/>
      <c r="C86" s="192"/>
      <c r="D86" s="193" t="s">
        <v>71</v>
      </c>
      <c r="E86" s="194" t="s">
        <v>150</v>
      </c>
      <c r="F86" s="194" t="s">
        <v>151</v>
      </c>
      <c r="G86" s="192"/>
      <c r="H86" s="192"/>
      <c r="I86" s="195"/>
      <c r="J86" s="196">
        <f>BK86</f>
        <v>0</v>
      </c>
      <c r="K86" s="192"/>
      <c r="L86" s="197"/>
      <c r="M86" s="198"/>
      <c r="N86" s="199"/>
      <c r="O86" s="199"/>
      <c r="P86" s="200">
        <f>P87+P203+P206+P227+P275</f>
        <v>0</v>
      </c>
      <c r="Q86" s="199"/>
      <c r="R86" s="200">
        <f>R87+R203+R206+R227+R275</f>
        <v>31.306784200000003</v>
      </c>
      <c r="S86" s="199"/>
      <c r="T86" s="201">
        <f>T87+T203+T206+T227+T275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80</v>
      </c>
      <c r="AT86" s="203" t="s">
        <v>71</v>
      </c>
      <c r="AU86" s="203" t="s">
        <v>72</v>
      </c>
      <c r="AY86" s="202" t="s">
        <v>152</v>
      </c>
      <c r="BK86" s="204">
        <f>BK87+BK203+BK206+BK227+BK275</f>
        <v>0</v>
      </c>
    </row>
    <row r="87" spans="1:63" s="12" customFormat="1" ht="22.8" customHeight="1">
      <c r="A87" s="12"/>
      <c r="B87" s="191"/>
      <c r="C87" s="192"/>
      <c r="D87" s="193" t="s">
        <v>71</v>
      </c>
      <c r="E87" s="205" t="s">
        <v>80</v>
      </c>
      <c r="F87" s="205" t="s">
        <v>153</v>
      </c>
      <c r="G87" s="192"/>
      <c r="H87" s="192"/>
      <c r="I87" s="195"/>
      <c r="J87" s="206">
        <f>BK87</f>
        <v>0</v>
      </c>
      <c r="K87" s="192"/>
      <c r="L87" s="197"/>
      <c r="M87" s="198"/>
      <c r="N87" s="199"/>
      <c r="O87" s="199"/>
      <c r="P87" s="200">
        <f>SUM(P88:P202)</f>
        <v>0</v>
      </c>
      <c r="Q87" s="199"/>
      <c r="R87" s="200">
        <f>SUM(R88:R202)</f>
        <v>1.2359782</v>
      </c>
      <c r="S87" s="199"/>
      <c r="T87" s="201">
        <f>SUM(T88:T202)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80</v>
      </c>
      <c r="AT87" s="203" t="s">
        <v>71</v>
      </c>
      <c r="AU87" s="203" t="s">
        <v>80</v>
      </c>
      <c r="AY87" s="202" t="s">
        <v>152</v>
      </c>
      <c r="BK87" s="204">
        <f>SUM(BK88:BK202)</f>
        <v>0</v>
      </c>
    </row>
    <row r="88" spans="1:65" s="2" customFormat="1" ht="49.05" customHeight="1">
      <c r="A88" s="40"/>
      <c r="B88" s="41"/>
      <c r="C88" s="207" t="s">
        <v>80</v>
      </c>
      <c r="D88" s="207" t="s">
        <v>154</v>
      </c>
      <c r="E88" s="208" t="s">
        <v>155</v>
      </c>
      <c r="F88" s="209" t="s">
        <v>156</v>
      </c>
      <c r="G88" s="210" t="s">
        <v>157</v>
      </c>
      <c r="H88" s="211">
        <v>2.4</v>
      </c>
      <c r="I88" s="212"/>
      <c r="J88" s="213">
        <f>ROUND(I88*H88,2)</f>
        <v>0</v>
      </c>
      <c r="K88" s="209" t="s">
        <v>158</v>
      </c>
      <c r="L88" s="46"/>
      <c r="M88" s="214" t="s">
        <v>19</v>
      </c>
      <c r="N88" s="215" t="s">
        <v>43</v>
      </c>
      <c r="O88" s="86"/>
      <c r="P88" s="216">
        <f>O88*H88</f>
        <v>0</v>
      </c>
      <c r="Q88" s="216">
        <v>0.0369</v>
      </c>
      <c r="R88" s="216">
        <f>Q88*H88</f>
        <v>0.08856</v>
      </c>
      <c r="S88" s="216">
        <v>0</v>
      </c>
      <c r="T88" s="21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8" t="s">
        <v>159</v>
      </c>
      <c r="AT88" s="218" t="s">
        <v>154</v>
      </c>
      <c r="AU88" s="218" t="s">
        <v>83</v>
      </c>
      <c r="AY88" s="19" t="s">
        <v>152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80</v>
      </c>
      <c r="BK88" s="219">
        <f>ROUND(I88*H88,2)</f>
        <v>0</v>
      </c>
      <c r="BL88" s="19" t="s">
        <v>159</v>
      </c>
      <c r="BM88" s="218" t="s">
        <v>160</v>
      </c>
    </row>
    <row r="89" spans="1:47" s="2" customFormat="1" ht="12">
      <c r="A89" s="40"/>
      <c r="B89" s="41"/>
      <c r="C89" s="42"/>
      <c r="D89" s="220" t="s">
        <v>161</v>
      </c>
      <c r="E89" s="42"/>
      <c r="F89" s="221" t="s">
        <v>162</v>
      </c>
      <c r="G89" s="42"/>
      <c r="H89" s="42"/>
      <c r="I89" s="222"/>
      <c r="J89" s="42"/>
      <c r="K89" s="42"/>
      <c r="L89" s="46"/>
      <c r="M89" s="223"/>
      <c r="N89" s="224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161</v>
      </c>
      <c r="AU89" s="19" t="s">
        <v>83</v>
      </c>
    </row>
    <row r="90" spans="1:51" s="13" customFormat="1" ht="12">
      <c r="A90" s="13"/>
      <c r="B90" s="225"/>
      <c r="C90" s="226"/>
      <c r="D90" s="227" t="s">
        <v>163</v>
      </c>
      <c r="E90" s="228" t="s">
        <v>19</v>
      </c>
      <c r="F90" s="229" t="s">
        <v>669</v>
      </c>
      <c r="G90" s="226"/>
      <c r="H90" s="230">
        <v>2.4</v>
      </c>
      <c r="I90" s="231"/>
      <c r="J90" s="226"/>
      <c r="K90" s="226"/>
      <c r="L90" s="232"/>
      <c r="M90" s="233"/>
      <c r="N90" s="234"/>
      <c r="O90" s="234"/>
      <c r="P90" s="234"/>
      <c r="Q90" s="234"/>
      <c r="R90" s="234"/>
      <c r="S90" s="234"/>
      <c r="T90" s="235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6" t="s">
        <v>163</v>
      </c>
      <c r="AU90" s="236" t="s">
        <v>83</v>
      </c>
      <c r="AV90" s="13" t="s">
        <v>83</v>
      </c>
      <c r="AW90" s="13" t="s">
        <v>33</v>
      </c>
      <c r="AX90" s="13" t="s">
        <v>80</v>
      </c>
      <c r="AY90" s="236" t="s">
        <v>152</v>
      </c>
    </row>
    <row r="91" spans="1:65" s="2" customFormat="1" ht="49.05" customHeight="1">
      <c r="A91" s="40"/>
      <c r="B91" s="41"/>
      <c r="C91" s="207" t="s">
        <v>83</v>
      </c>
      <c r="D91" s="207" t="s">
        <v>154</v>
      </c>
      <c r="E91" s="208" t="s">
        <v>165</v>
      </c>
      <c r="F91" s="209" t="s">
        <v>166</v>
      </c>
      <c r="G91" s="210" t="s">
        <v>157</v>
      </c>
      <c r="H91" s="211">
        <v>9.6</v>
      </c>
      <c r="I91" s="212"/>
      <c r="J91" s="213">
        <f>ROUND(I91*H91,2)</f>
        <v>0</v>
      </c>
      <c r="K91" s="209" t="s">
        <v>158</v>
      </c>
      <c r="L91" s="46"/>
      <c r="M91" s="214" t="s">
        <v>19</v>
      </c>
      <c r="N91" s="215" t="s">
        <v>43</v>
      </c>
      <c r="O91" s="86"/>
      <c r="P91" s="216">
        <f>O91*H91</f>
        <v>0</v>
      </c>
      <c r="Q91" s="216">
        <v>0.0369</v>
      </c>
      <c r="R91" s="216">
        <f>Q91*H91</f>
        <v>0.35424</v>
      </c>
      <c r="S91" s="216">
        <v>0</v>
      </c>
      <c r="T91" s="21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8" t="s">
        <v>159</v>
      </c>
      <c r="AT91" s="218" t="s">
        <v>154</v>
      </c>
      <c r="AU91" s="218" t="s">
        <v>83</v>
      </c>
      <c r="AY91" s="19" t="s">
        <v>152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9" t="s">
        <v>80</v>
      </c>
      <c r="BK91" s="219">
        <f>ROUND(I91*H91,2)</f>
        <v>0</v>
      </c>
      <c r="BL91" s="19" t="s">
        <v>159</v>
      </c>
      <c r="BM91" s="218" t="s">
        <v>167</v>
      </c>
    </row>
    <row r="92" spans="1:47" s="2" customFormat="1" ht="12">
      <c r="A92" s="40"/>
      <c r="B92" s="41"/>
      <c r="C92" s="42"/>
      <c r="D92" s="220" t="s">
        <v>161</v>
      </c>
      <c r="E92" s="42"/>
      <c r="F92" s="221" t="s">
        <v>168</v>
      </c>
      <c r="G92" s="42"/>
      <c r="H92" s="42"/>
      <c r="I92" s="222"/>
      <c r="J92" s="42"/>
      <c r="K92" s="42"/>
      <c r="L92" s="46"/>
      <c r="M92" s="223"/>
      <c r="N92" s="224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161</v>
      </c>
      <c r="AU92" s="19" t="s">
        <v>83</v>
      </c>
    </row>
    <row r="93" spans="1:51" s="13" customFormat="1" ht="12">
      <c r="A93" s="13"/>
      <c r="B93" s="225"/>
      <c r="C93" s="226"/>
      <c r="D93" s="227" t="s">
        <v>163</v>
      </c>
      <c r="E93" s="228" t="s">
        <v>19</v>
      </c>
      <c r="F93" s="229" t="s">
        <v>670</v>
      </c>
      <c r="G93" s="226"/>
      <c r="H93" s="230">
        <v>1.2</v>
      </c>
      <c r="I93" s="231"/>
      <c r="J93" s="226"/>
      <c r="K93" s="226"/>
      <c r="L93" s="232"/>
      <c r="M93" s="233"/>
      <c r="N93" s="234"/>
      <c r="O93" s="234"/>
      <c r="P93" s="234"/>
      <c r="Q93" s="234"/>
      <c r="R93" s="234"/>
      <c r="S93" s="234"/>
      <c r="T93" s="23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6" t="s">
        <v>163</v>
      </c>
      <c r="AU93" s="236" t="s">
        <v>83</v>
      </c>
      <c r="AV93" s="13" t="s">
        <v>83</v>
      </c>
      <c r="AW93" s="13" t="s">
        <v>33</v>
      </c>
      <c r="AX93" s="13" t="s">
        <v>72</v>
      </c>
      <c r="AY93" s="236" t="s">
        <v>152</v>
      </c>
    </row>
    <row r="94" spans="1:51" s="13" customFormat="1" ht="12">
      <c r="A94" s="13"/>
      <c r="B94" s="225"/>
      <c r="C94" s="226"/>
      <c r="D94" s="227" t="s">
        <v>163</v>
      </c>
      <c r="E94" s="228" t="s">
        <v>19</v>
      </c>
      <c r="F94" s="229" t="s">
        <v>671</v>
      </c>
      <c r="G94" s="226"/>
      <c r="H94" s="230">
        <v>3.6</v>
      </c>
      <c r="I94" s="231"/>
      <c r="J94" s="226"/>
      <c r="K94" s="226"/>
      <c r="L94" s="232"/>
      <c r="M94" s="233"/>
      <c r="N94" s="234"/>
      <c r="O94" s="234"/>
      <c r="P94" s="234"/>
      <c r="Q94" s="234"/>
      <c r="R94" s="234"/>
      <c r="S94" s="234"/>
      <c r="T94" s="235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6" t="s">
        <v>163</v>
      </c>
      <c r="AU94" s="236" t="s">
        <v>83</v>
      </c>
      <c r="AV94" s="13" t="s">
        <v>83</v>
      </c>
      <c r="AW94" s="13" t="s">
        <v>33</v>
      </c>
      <c r="AX94" s="13" t="s">
        <v>72</v>
      </c>
      <c r="AY94" s="236" t="s">
        <v>152</v>
      </c>
    </row>
    <row r="95" spans="1:51" s="13" customFormat="1" ht="12">
      <c r="A95" s="13"/>
      <c r="B95" s="225"/>
      <c r="C95" s="226"/>
      <c r="D95" s="227" t="s">
        <v>163</v>
      </c>
      <c r="E95" s="228" t="s">
        <v>19</v>
      </c>
      <c r="F95" s="229" t="s">
        <v>672</v>
      </c>
      <c r="G95" s="226"/>
      <c r="H95" s="230">
        <v>4.8</v>
      </c>
      <c r="I95" s="231"/>
      <c r="J95" s="226"/>
      <c r="K95" s="226"/>
      <c r="L95" s="232"/>
      <c r="M95" s="233"/>
      <c r="N95" s="234"/>
      <c r="O95" s="234"/>
      <c r="P95" s="234"/>
      <c r="Q95" s="234"/>
      <c r="R95" s="234"/>
      <c r="S95" s="234"/>
      <c r="T95" s="23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6" t="s">
        <v>163</v>
      </c>
      <c r="AU95" s="236" t="s">
        <v>83</v>
      </c>
      <c r="AV95" s="13" t="s">
        <v>83</v>
      </c>
      <c r="AW95" s="13" t="s">
        <v>33</v>
      </c>
      <c r="AX95" s="13" t="s">
        <v>72</v>
      </c>
      <c r="AY95" s="236" t="s">
        <v>152</v>
      </c>
    </row>
    <row r="96" spans="1:51" s="14" customFormat="1" ht="12">
      <c r="A96" s="14"/>
      <c r="B96" s="237"/>
      <c r="C96" s="238"/>
      <c r="D96" s="227" t="s">
        <v>163</v>
      </c>
      <c r="E96" s="239" t="s">
        <v>19</v>
      </c>
      <c r="F96" s="240" t="s">
        <v>170</v>
      </c>
      <c r="G96" s="238"/>
      <c r="H96" s="241">
        <v>9.6</v>
      </c>
      <c r="I96" s="242"/>
      <c r="J96" s="238"/>
      <c r="K96" s="238"/>
      <c r="L96" s="243"/>
      <c r="M96" s="244"/>
      <c r="N96" s="245"/>
      <c r="O96" s="245"/>
      <c r="P96" s="245"/>
      <c r="Q96" s="245"/>
      <c r="R96" s="245"/>
      <c r="S96" s="245"/>
      <c r="T96" s="246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7" t="s">
        <v>163</v>
      </c>
      <c r="AU96" s="247" t="s">
        <v>83</v>
      </c>
      <c r="AV96" s="14" t="s">
        <v>159</v>
      </c>
      <c r="AW96" s="14" t="s">
        <v>33</v>
      </c>
      <c r="AX96" s="14" t="s">
        <v>80</v>
      </c>
      <c r="AY96" s="247" t="s">
        <v>152</v>
      </c>
    </row>
    <row r="97" spans="1:65" s="2" customFormat="1" ht="24.15" customHeight="1">
      <c r="A97" s="40"/>
      <c r="B97" s="41"/>
      <c r="C97" s="207" t="s">
        <v>171</v>
      </c>
      <c r="D97" s="207" t="s">
        <v>154</v>
      </c>
      <c r="E97" s="208" t="s">
        <v>172</v>
      </c>
      <c r="F97" s="209" t="s">
        <v>173</v>
      </c>
      <c r="G97" s="210" t="s">
        <v>174</v>
      </c>
      <c r="H97" s="211">
        <v>3</v>
      </c>
      <c r="I97" s="212"/>
      <c r="J97" s="213">
        <f>ROUND(I97*H97,2)</f>
        <v>0</v>
      </c>
      <c r="K97" s="209" t="s">
        <v>158</v>
      </c>
      <c r="L97" s="46"/>
      <c r="M97" s="214" t="s">
        <v>19</v>
      </c>
      <c r="N97" s="215" t="s">
        <v>43</v>
      </c>
      <c r="O97" s="86"/>
      <c r="P97" s="216">
        <f>O97*H97</f>
        <v>0</v>
      </c>
      <c r="Q97" s="216">
        <v>0.00065</v>
      </c>
      <c r="R97" s="216">
        <f>Q97*H97</f>
        <v>0.00195</v>
      </c>
      <c r="S97" s="216">
        <v>0</v>
      </c>
      <c r="T97" s="21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8" t="s">
        <v>159</v>
      </c>
      <c r="AT97" s="218" t="s">
        <v>154</v>
      </c>
      <c r="AU97" s="218" t="s">
        <v>83</v>
      </c>
      <c r="AY97" s="19" t="s">
        <v>152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9" t="s">
        <v>80</v>
      </c>
      <c r="BK97" s="219">
        <f>ROUND(I97*H97,2)</f>
        <v>0</v>
      </c>
      <c r="BL97" s="19" t="s">
        <v>159</v>
      </c>
      <c r="BM97" s="218" t="s">
        <v>175</v>
      </c>
    </row>
    <row r="98" spans="1:47" s="2" customFormat="1" ht="12">
      <c r="A98" s="40"/>
      <c r="B98" s="41"/>
      <c r="C98" s="42"/>
      <c r="D98" s="220" t="s">
        <v>161</v>
      </c>
      <c r="E98" s="42"/>
      <c r="F98" s="221" t="s">
        <v>176</v>
      </c>
      <c r="G98" s="42"/>
      <c r="H98" s="42"/>
      <c r="I98" s="222"/>
      <c r="J98" s="42"/>
      <c r="K98" s="42"/>
      <c r="L98" s="46"/>
      <c r="M98" s="223"/>
      <c r="N98" s="224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161</v>
      </c>
      <c r="AU98" s="19" t="s">
        <v>83</v>
      </c>
    </row>
    <row r="99" spans="1:47" s="2" customFormat="1" ht="12">
      <c r="A99" s="40"/>
      <c r="B99" s="41"/>
      <c r="C99" s="42"/>
      <c r="D99" s="227" t="s">
        <v>177</v>
      </c>
      <c r="E99" s="42"/>
      <c r="F99" s="248" t="s">
        <v>178</v>
      </c>
      <c r="G99" s="42"/>
      <c r="H99" s="42"/>
      <c r="I99" s="222"/>
      <c r="J99" s="42"/>
      <c r="K99" s="42"/>
      <c r="L99" s="46"/>
      <c r="M99" s="223"/>
      <c r="N99" s="224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177</v>
      </c>
      <c r="AU99" s="19" t="s">
        <v>83</v>
      </c>
    </row>
    <row r="100" spans="1:65" s="2" customFormat="1" ht="24.15" customHeight="1">
      <c r="A100" s="40"/>
      <c r="B100" s="41"/>
      <c r="C100" s="207" t="s">
        <v>159</v>
      </c>
      <c r="D100" s="207" t="s">
        <v>154</v>
      </c>
      <c r="E100" s="208" t="s">
        <v>179</v>
      </c>
      <c r="F100" s="209" t="s">
        <v>180</v>
      </c>
      <c r="G100" s="210" t="s">
        <v>174</v>
      </c>
      <c r="H100" s="211">
        <v>3</v>
      </c>
      <c r="I100" s="212"/>
      <c r="J100" s="213">
        <f>ROUND(I100*H100,2)</f>
        <v>0</v>
      </c>
      <c r="K100" s="209" t="s">
        <v>158</v>
      </c>
      <c r="L100" s="46"/>
      <c r="M100" s="214" t="s">
        <v>19</v>
      </c>
      <c r="N100" s="215" t="s">
        <v>43</v>
      </c>
      <c r="O100" s="86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8" t="s">
        <v>159</v>
      </c>
      <c r="AT100" s="218" t="s">
        <v>154</v>
      </c>
      <c r="AU100" s="218" t="s">
        <v>83</v>
      </c>
      <c r="AY100" s="19" t="s">
        <v>152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80</v>
      </c>
      <c r="BK100" s="219">
        <f>ROUND(I100*H100,2)</f>
        <v>0</v>
      </c>
      <c r="BL100" s="19" t="s">
        <v>159</v>
      </c>
      <c r="BM100" s="218" t="s">
        <v>181</v>
      </c>
    </row>
    <row r="101" spans="1:47" s="2" customFormat="1" ht="12">
      <c r="A101" s="40"/>
      <c r="B101" s="41"/>
      <c r="C101" s="42"/>
      <c r="D101" s="220" t="s">
        <v>161</v>
      </c>
      <c r="E101" s="42"/>
      <c r="F101" s="221" t="s">
        <v>182</v>
      </c>
      <c r="G101" s="42"/>
      <c r="H101" s="42"/>
      <c r="I101" s="222"/>
      <c r="J101" s="42"/>
      <c r="K101" s="42"/>
      <c r="L101" s="46"/>
      <c r="M101" s="223"/>
      <c r="N101" s="224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161</v>
      </c>
      <c r="AU101" s="19" t="s">
        <v>83</v>
      </c>
    </row>
    <row r="102" spans="1:65" s="2" customFormat="1" ht="24.15" customHeight="1">
      <c r="A102" s="40"/>
      <c r="B102" s="41"/>
      <c r="C102" s="207" t="s">
        <v>183</v>
      </c>
      <c r="D102" s="207" t="s">
        <v>154</v>
      </c>
      <c r="E102" s="208" t="s">
        <v>184</v>
      </c>
      <c r="F102" s="209" t="s">
        <v>185</v>
      </c>
      <c r="G102" s="210" t="s">
        <v>186</v>
      </c>
      <c r="H102" s="211">
        <v>60</v>
      </c>
      <c r="I102" s="212"/>
      <c r="J102" s="213">
        <f>ROUND(I102*H102,2)</f>
        <v>0</v>
      </c>
      <c r="K102" s="209" t="s">
        <v>19</v>
      </c>
      <c r="L102" s="46"/>
      <c r="M102" s="214" t="s">
        <v>19</v>
      </c>
      <c r="N102" s="215" t="s">
        <v>43</v>
      </c>
      <c r="O102" s="86"/>
      <c r="P102" s="216">
        <f>O102*H102</f>
        <v>0</v>
      </c>
      <c r="Q102" s="216">
        <v>0.00064</v>
      </c>
      <c r="R102" s="216">
        <f>Q102*H102</f>
        <v>0.038400000000000004</v>
      </c>
      <c r="S102" s="216">
        <v>0</v>
      </c>
      <c r="T102" s="21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8" t="s">
        <v>159</v>
      </c>
      <c r="AT102" s="218" t="s">
        <v>154</v>
      </c>
      <c r="AU102" s="218" t="s">
        <v>83</v>
      </c>
      <c r="AY102" s="19" t="s">
        <v>152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9" t="s">
        <v>80</v>
      </c>
      <c r="BK102" s="219">
        <f>ROUND(I102*H102,2)</f>
        <v>0</v>
      </c>
      <c r="BL102" s="19" t="s">
        <v>159</v>
      </c>
      <c r="BM102" s="218" t="s">
        <v>187</v>
      </c>
    </row>
    <row r="103" spans="1:47" s="2" customFormat="1" ht="12">
      <c r="A103" s="40"/>
      <c r="B103" s="41"/>
      <c r="C103" s="42"/>
      <c r="D103" s="227" t="s">
        <v>177</v>
      </c>
      <c r="E103" s="42"/>
      <c r="F103" s="248" t="s">
        <v>188</v>
      </c>
      <c r="G103" s="42"/>
      <c r="H103" s="42"/>
      <c r="I103" s="222"/>
      <c r="J103" s="42"/>
      <c r="K103" s="42"/>
      <c r="L103" s="46"/>
      <c r="M103" s="223"/>
      <c r="N103" s="224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177</v>
      </c>
      <c r="AU103" s="19" t="s">
        <v>83</v>
      </c>
    </row>
    <row r="104" spans="1:51" s="13" customFormat="1" ht="12">
      <c r="A104" s="13"/>
      <c r="B104" s="225"/>
      <c r="C104" s="226"/>
      <c r="D104" s="227" t="s">
        <v>163</v>
      </c>
      <c r="E104" s="228" t="s">
        <v>19</v>
      </c>
      <c r="F104" s="229" t="s">
        <v>189</v>
      </c>
      <c r="G104" s="226"/>
      <c r="H104" s="230">
        <v>60</v>
      </c>
      <c r="I104" s="231"/>
      <c r="J104" s="226"/>
      <c r="K104" s="226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163</v>
      </c>
      <c r="AU104" s="236" t="s">
        <v>83</v>
      </c>
      <c r="AV104" s="13" t="s">
        <v>83</v>
      </c>
      <c r="AW104" s="13" t="s">
        <v>33</v>
      </c>
      <c r="AX104" s="13" t="s">
        <v>72</v>
      </c>
      <c r="AY104" s="236" t="s">
        <v>152</v>
      </c>
    </row>
    <row r="105" spans="1:51" s="14" customFormat="1" ht="12">
      <c r="A105" s="14"/>
      <c r="B105" s="237"/>
      <c r="C105" s="238"/>
      <c r="D105" s="227" t="s">
        <v>163</v>
      </c>
      <c r="E105" s="239" t="s">
        <v>19</v>
      </c>
      <c r="F105" s="240" t="s">
        <v>170</v>
      </c>
      <c r="G105" s="238"/>
      <c r="H105" s="241">
        <v>60</v>
      </c>
      <c r="I105" s="242"/>
      <c r="J105" s="238"/>
      <c r="K105" s="238"/>
      <c r="L105" s="243"/>
      <c r="M105" s="244"/>
      <c r="N105" s="245"/>
      <c r="O105" s="245"/>
      <c r="P105" s="245"/>
      <c r="Q105" s="245"/>
      <c r="R105" s="245"/>
      <c r="S105" s="245"/>
      <c r="T105" s="24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7" t="s">
        <v>163</v>
      </c>
      <c r="AU105" s="247" t="s">
        <v>83</v>
      </c>
      <c r="AV105" s="14" t="s">
        <v>159</v>
      </c>
      <c r="AW105" s="14" t="s">
        <v>4</v>
      </c>
      <c r="AX105" s="14" t="s">
        <v>80</v>
      </c>
      <c r="AY105" s="247" t="s">
        <v>152</v>
      </c>
    </row>
    <row r="106" spans="1:65" s="2" customFormat="1" ht="16.5" customHeight="1">
      <c r="A106" s="40"/>
      <c r="B106" s="41"/>
      <c r="C106" s="207" t="s">
        <v>190</v>
      </c>
      <c r="D106" s="207" t="s">
        <v>154</v>
      </c>
      <c r="E106" s="208" t="s">
        <v>191</v>
      </c>
      <c r="F106" s="209" t="s">
        <v>192</v>
      </c>
      <c r="G106" s="210" t="s">
        <v>193</v>
      </c>
      <c r="H106" s="211">
        <v>40</v>
      </c>
      <c r="I106" s="212"/>
      <c r="J106" s="213">
        <f>ROUND(I106*H106,2)</f>
        <v>0</v>
      </c>
      <c r="K106" s="209" t="s">
        <v>19</v>
      </c>
      <c r="L106" s="46"/>
      <c r="M106" s="214" t="s">
        <v>19</v>
      </c>
      <c r="N106" s="215" t="s">
        <v>43</v>
      </c>
      <c r="O106" s="86"/>
      <c r="P106" s="216">
        <f>O106*H106</f>
        <v>0</v>
      </c>
      <c r="Q106" s="216">
        <v>0.00064</v>
      </c>
      <c r="R106" s="216">
        <f>Q106*H106</f>
        <v>0.0256</v>
      </c>
      <c r="S106" s="216">
        <v>0</v>
      </c>
      <c r="T106" s="21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8" t="s">
        <v>159</v>
      </c>
      <c r="AT106" s="218" t="s">
        <v>154</v>
      </c>
      <c r="AU106" s="218" t="s">
        <v>83</v>
      </c>
      <c r="AY106" s="19" t="s">
        <v>152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9" t="s">
        <v>80</v>
      </c>
      <c r="BK106" s="219">
        <f>ROUND(I106*H106,2)</f>
        <v>0</v>
      </c>
      <c r="BL106" s="19" t="s">
        <v>159</v>
      </c>
      <c r="BM106" s="218" t="s">
        <v>194</v>
      </c>
    </row>
    <row r="107" spans="1:51" s="13" customFormat="1" ht="12">
      <c r="A107" s="13"/>
      <c r="B107" s="225"/>
      <c r="C107" s="226"/>
      <c r="D107" s="227" t="s">
        <v>163</v>
      </c>
      <c r="E107" s="228" t="s">
        <v>19</v>
      </c>
      <c r="F107" s="229" t="s">
        <v>195</v>
      </c>
      <c r="G107" s="226"/>
      <c r="H107" s="230">
        <v>40</v>
      </c>
      <c r="I107" s="231"/>
      <c r="J107" s="226"/>
      <c r="K107" s="226"/>
      <c r="L107" s="232"/>
      <c r="M107" s="233"/>
      <c r="N107" s="234"/>
      <c r="O107" s="234"/>
      <c r="P107" s="234"/>
      <c r="Q107" s="234"/>
      <c r="R107" s="234"/>
      <c r="S107" s="234"/>
      <c r="T107" s="23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6" t="s">
        <v>163</v>
      </c>
      <c r="AU107" s="236" t="s">
        <v>83</v>
      </c>
      <c r="AV107" s="13" t="s">
        <v>83</v>
      </c>
      <c r="AW107" s="13" t="s">
        <v>33</v>
      </c>
      <c r="AX107" s="13" t="s">
        <v>72</v>
      </c>
      <c r="AY107" s="236" t="s">
        <v>152</v>
      </c>
    </row>
    <row r="108" spans="1:51" s="14" customFormat="1" ht="12">
      <c r="A108" s="14"/>
      <c r="B108" s="237"/>
      <c r="C108" s="238"/>
      <c r="D108" s="227" t="s">
        <v>163</v>
      </c>
      <c r="E108" s="239" t="s">
        <v>19</v>
      </c>
      <c r="F108" s="240" t="s">
        <v>170</v>
      </c>
      <c r="G108" s="238"/>
      <c r="H108" s="241">
        <v>40</v>
      </c>
      <c r="I108" s="242"/>
      <c r="J108" s="238"/>
      <c r="K108" s="238"/>
      <c r="L108" s="243"/>
      <c r="M108" s="244"/>
      <c r="N108" s="245"/>
      <c r="O108" s="245"/>
      <c r="P108" s="245"/>
      <c r="Q108" s="245"/>
      <c r="R108" s="245"/>
      <c r="S108" s="245"/>
      <c r="T108" s="246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7" t="s">
        <v>163</v>
      </c>
      <c r="AU108" s="247" t="s">
        <v>83</v>
      </c>
      <c r="AV108" s="14" t="s">
        <v>159</v>
      </c>
      <c r="AW108" s="14" t="s">
        <v>4</v>
      </c>
      <c r="AX108" s="14" t="s">
        <v>80</v>
      </c>
      <c r="AY108" s="247" t="s">
        <v>152</v>
      </c>
    </row>
    <row r="109" spans="1:65" s="2" customFormat="1" ht="16.5" customHeight="1">
      <c r="A109" s="40"/>
      <c r="B109" s="41"/>
      <c r="C109" s="207" t="s">
        <v>196</v>
      </c>
      <c r="D109" s="207" t="s">
        <v>154</v>
      </c>
      <c r="E109" s="208" t="s">
        <v>197</v>
      </c>
      <c r="F109" s="209" t="s">
        <v>198</v>
      </c>
      <c r="G109" s="210" t="s">
        <v>199</v>
      </c>
      <c r="H109" s="211">
        <v>3</v>
      </c>
      <c r="I109" s="212"/>
      <c r="J109" s="213">
        <f>ROUND(I109*H109,2)</f>
        <v>0</v>
      </c>
      <c r="K109" s="209" t="s">
        <v>19</v>
      </c>
      <c r="L109" s="46"/>
      <c r="M109" s="214" t="s">
        <v>19</v>
      </c>
      <c r="N109" s="215" t="s">
        <v>43</v>
      </c>
      <c r="O109" s="86"/>
      <c r="P109" s="216">
        <f>O109*H109</f>
        <v>0</v>
      </c>
      <c r="Q109" s="216">
        <v>0.008</v>
      </c>
      <c r="R109" s="216">
        <f>Q109*H109</f>
        <v>0.024</v>
      </c>
      <c r="S109" s="216">
        <v>0</v>
      </c>
      <c r="T109" s="21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8" t="s">
        <v>159</v>
      </c>
      <c r="AT109" s="218" t="s">
        <v>154</v>
      </c>
      <c r="AU109" s="218" t="s">
        <v>83</v>
      </c>
      <c r="AY109" s="19" t="s">
        <v>152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9" t="s">
        <v>80</v>
      </c>
      <c r="BK109" s="219">
        <f>ROUND(I109*H109,2)</f>
        <v>0</v>
      </c>
      <c r="BL109" s="19" t="s">
        <v>159</v>
      </c>
      <c r="BM109" s="218" t="s">
        <v>200</v>
      </c>
    </row>
    <row r="110" spans="1:47" s="2" customFormat="1" ht="12">
      <c r="A110" s="40"/>
      <c r="B110" s="41"/>
      <c r="C110" s="42"/>
      <c r="D110" s="227" t="s">
        <v>177</v>
      </c>
      <c r="E110" s="42"/>
      <c r="F110" s="248" t="s">
        <v>201</v>
      </c>
      <c r="G110" s="42"/>
      <c r="H110" s="42"/>
      <c r="I110" s="222"/>
      <c r="J110" s="42"/>
      <c r="K110" s="42"/>
      <c r="L110" s="46"/>
      <c r="M110" s="223"/>
      <c r="N110" s="224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177</v>
      </c>
      <c r="AU110" s="19" t="s">
        <v>83</v>
      </c>
    </row>
    <row r="111" spans="1:51" s="13" customFormat="1" ht="12">
      <c r="A111" s="13"/>
      <c r="B111" s="225"/>
      <c r="C111" s="226"/>
      <c r="D111" s="227" t="s">
        <v>163</v>
      </c>
      <c r="E111" s="228" t="s">
        <v>19</v>
      </c>
      <c r="F111" s="229" t="s">
        <v>202</v>
      </c>
      <c r="G111" s="226"/>
      <c r="H111" s="230">
        <v>3</v>
      </c>
      <c r="I111" s="231"/>
      <c r="J111" s="226"/>
      <c r="K111" s="226"/>
      <c r="L111" s="232"/>
      <c r="M111" s="233"/>
      <c r="N111" s="234"/>
      <c r="O111" s="234"/>
      <c r="P111" s="234"/>
      <c r="Q111" s="234"/>
      <c r="R111" s="234"/>
      <c r="S111" s="234"/>
      <c r="T111" s="23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163</v>
      </c>
      <c r="AU111" s="236" t="s">
        <v>83</v>
      </c>
      <c r="AV111" s="13" t="s">
        <v>83</v>
      </c>
      <c r="AW111" s="13" t="s">
        <v>33</v>
      </c>
      <c r="AX111" s="13" t="s">
        <v>72</v>
      </c>
      <c r="AY111" s="236" t="s">
        <v>152</v>
      </c>
    </row>
    <row r="112" spans="1:51" s="14" customFormat="1" ht="12">
      <c r="A112" s="14"/>
      <c r="B112" s="237"/>
      <c r="C112" s="238"/>
      <c r="D112" s="227" t="s">
        <v>163</v>
      </c>
      <c r="E112" s="239" t="s">
        <v>19</v>
      </c>
      <c r="F112" s="240" t="s">
        <v>170</v>
      </c>
      <c r="G112" s="238"/>
      <c r="H112" s="241">
        <v>3</v>
      </c>
      <c r="I112" s="242"/>
      <c r="J112" s="238"/>
      <c r="K112" s="238"/>
      <c r="L112" s="243"/>
      <c r="M112" s="244"/>
      <c r="N112" s="245"/>
      <c r="O112" s="245"/>
      <c r="P112" s="245"/>
      <c r="Q112" s="245"/>
      <c r="R112" s="245"/>
      <c r="S112" s="245"/>
      <c r="T112" s="246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7" t="s">
        <v>163</v>
      </c>
      <c r="AU112" s="247" t="s">
        <v>83</v>
      </c>
      <c r="AV112" s="14" t="s">
        <v>159</v>
      </c>
      <c r="AW112" s="14" t="s">
        <v>4</v>
      </c>
      <c r="AX112" s="14" t="s">
        <v>80</v>
      </c>
      <c r="AY112" s="247" t="s">
        <v>152</v>
      </c>
    </row>
    <row r="113" spans="1:65" s="2" customFormat="1" ht="16.5" customHeight="1">
      <c r="A113" s="40"/>
      <c r="B113" s="41"/>
      <c r="C113" s="207" t="s">
        <v>203</v>
      </c>
      <c r="D113" s="207" t="s">
        <v>154</v>
      </c>
      <c r="E113" s="208" t="s">
        <v>204</v>
      </c>
      <c r="F113" s="209" t="s">
        <v>205</v>
      </c>
      <c r="G113" s="210" t="s">
        <v>157</v>
      </c>
      <c r="H113" s="211">
        <v>286.46</v>
      </c>
      <c r="I113" s="212"/>
      <c r="J113" s="213">
        <f>ROUND(I113*H113,2)</f>
        <v>0</v>
      </c>
      <c r="K113" s="209" t="s">
        <v>158</v>
      </c>
      <c r="L113" s="46"/>
      <c r="M113" s="214" t="s">
        <v>19</v>
      </c>
      <c r="N113" s="215" t="s">
        <v>43</v>
      </c>
      <c r="O113" s="86"/>
      <c r="P113" s="216">
        <f>O113*H113</f>
        <v>0</v>
      </c>
      <c r="Q113" s="216">
        <v>0.00025</v>
      </c>
      <c r="R113" s="216">
        <f>Q113*H113</f>
        <v>0.071615</v>
      </c>
      <c r="S113" s="216">
        <v>0</v>
      </c>
      <c r="T113" s="217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8" t="s">
        <v>159</v>
      </c>
      <c r="AT113" s="218" t="s">
        <v>154</v>
      </c>
      <c r="AU113" s="218" t="s">
        <v>83</v>
      </c>
      <c r="AY113" s="19" t="s">
        <v>152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9" t="s">
        <v>80</v>
      </c>
      <c r="BK113" s="219">
        <f>ROUND(I113*H113,2)</f>
        <v>0</v>
      </c>
      <c r="BL113" s="19" t="s">
        <v>159</v>
      </c>
      <c r="BM113" s="218" t="s">
        <v>206</v>
      </c>
    </row>
    <row r="114" spans="1:47" s="2" customFormat="1" ht="12">
      <c r="A114" s="40"/>
      <c r="B114" s="41"/>
      <c r="C114" s="42"/>
      <c r="D114" s="220" t="s">
        <v>161</v>
      </c>
      <c r="E114" s="42"/>
      <c r="F114" s="221" t="s">
        <v>207</v>
      </c>
      <c r="G114" s="42"/>
      <c r="H114" s="42"/>
      <c r="I114" s="222"/>
      <c r="J114" s="42"/>
      <c r="K114" s="42"/>
      <c r="L114" s="46"/>
      <c r="M114" s="223"/>
      <c r="N114" s="224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161</v>
      </c>
      <c r="AU114" s="19" t="s">
        <v>83</v>
      </c>
    </row>
    <row r="115" spans="1:51" s="13" customFormat="1" ht="12">
      <c r="A115" s="13"/>
      <c r="B115" s="225"/>
      <c r="C115" s="226"/>
      <c r="D115" s="227" t="s">
        <v>163</v>
      </c>
      <c r="E115" s="228" t="s">
        <v>19</v>
      </c>
      <c r="F115" s="229" t="s">
        <v>673</v>
      </c>
      <c r="G115" s="226"/>
      <c r="H115" s="230">
        <v>286.46</v>
      </c>
      <c r="I115" s="231"/>
      <c r="J115" s="226"/>
      <c r="K115" s="226"/>
      <c r="L115" s="232"/>
      <c r="M115" s="233"/>
      <c r="N115" s="234"/>
      <c r="O115" s="234"/>
      <c r="P115" s="234"/>
      <c r="Q115" s="234"/>
      <c r="R115" s="234"/>
      <c r="S115" s="234"/>
      <c r="T115" s="23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6" t="s">
        <v>163</v>
      </c>
      <c r="AU115" s="236" t="s">
        <v>83</v>
      </c>
      <c r="AV115" s="13" t="s">
        <v>83</v>
      </c>
      <c r="AW115" s="13" t="s">
        <v>33</v>
      </c>
      <c r="AX115" s="13" t="s">
        <v>80</v>
      </c>
      <c r="AY115" s="236" t="s">
        <v>152</v>
      </c>
    </row>
    <row r="116" spans="1:65" s="2" customFormat="1" ht="16.5" customHeight="1">
      <c r="A116" s="40"/>
      <c r="B116" s="41"/>
      <c r="C116" s="207" t="s">
        <v>209</v>
      </c>
      <c r="D116" s="207" t="s">
        <v>154</v>
      </c>
      <c r="E116" s="208" t="s">
        <v>210</v>
      </c>
      <c r="F116" s="209" t="s">
        <v>211</v>
      </c>
      <c r="G116" s="210" t="s">
        <v>157</v>
      </c>
      <c r="H116" s="211">
        <v>286.46</v>
      </c>
      <c r="I116" s="212"/>
      <c r="J116" s="213">
        <f>ROUND(I116*H116,2)</f>
        <v>0</v>
      </c>
      <c r="K116" s="209" t="s">
        <v>158</v>
      </c>
      <c r="L116" s="46"/>
      <c r="M116" s="214" t="s">
        <v>19</v>
      </c>
      <c r="N116" s="215" t="s">
        <v>43</v>
      </c>
      <c r="O116" s="86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8" t="s">
        <v>159</v>
      </c>
      <c r="AT116" s="218" t="s">
        <v>154</v>
      </c>
      <c r="AU116" s="218" t="s">
        <v>83</v>
      </c>
      <c r="AY116" s="19" t="s">
        <v>152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9" t="s">
        <v>80</v>
      </c>
      <c r="BK116" s="219">
        <f>ROUND(I116*H116,2)</f>
        <v>0</v>
      </c>
      <c r="BL116" s="19" t="s">
        <v>159</v>
      </c>
      <c r="BM116" s="218" t="s">
        <v>212</v>
      </c>
    </row>
    <row r="117" spans="1:47" s="2" customFormat="1" ht="12">
      <c r="A117" s="40"/>
      <c r="B117" s="41"/>
      <c r="C117" s="42"/>
      <c r="D117" s="220" t="s">
        <v>161</v>
      </c>
      <c r="E117" s="42"/>
      <c r="F117" s="221" t="s">
        <v>213</v>
      </c>
      <c r="G117" s="42"/>
      <c r="H117" s="42"/>
      <c r="I117" s="222"/>
      <c r="J117" s="42"/>
      <c r="K117" s="42"/>
      <c r="L117" s="46"/>
      <c r="M117" s="223"/>
      <c r="N117" s="224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161</v>
      </c>
      <c r="AU117" s="19" t="s">
        <v>83</v>
      </c>
    </row>
    <row r="118" spans="1:65" s="2" customFormat="1" ht="16.5" customHeight="1">
      <c r="A118" s="40"/>
      <c r="B118" s="41"/>
      <c r="C118" s="207" t="s">
        <v>214</v>
      </c>
      <c r="D118" s="207" t="s">
        <v>154</v>
      </c>
      <c r="E118" s="208" t="s">
        <v>215</v>
      </c>
      <c r="F118" s="209" t="s">
        <v>216</v>
      </c>
      <c r="G118" s="210" t="s">
        <v>157</v>
      </c>
      <c r="H118" s="211">
        <v>4.2</v>
      </c>
      <c r="I118" s="212"/>
      <c r="J118" s="213">
        <f>ROUND(I118*H118,2)</f>
        <v>0</v>
      </c>
      <c r="K118" s="209" t="s">
        <v>158</v>
      </c>
      <c r="L118" s="46"/>
      <c r="M118" s="214" t="s">
        <v>19</v>
      </c>
      <c r="N118" s="215" t="s">
        <v>43</v>
      </c>
      <c r="O118" s="86"/>
      <c r="P118" s="216">
        <f>O118*H118</f>
        <v>0</v>
      </c>
      <c r="Q118" s="216">
        <v>0.00047</v>
      </c>
      <c r="R118" s="216">
        <f>Q118*H118</f>
        <v>0.001974</v>
      </c>
      <c r="S118" s="216">
        <v>0</v>
      </c>
      <c r="T118" s="217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8" t="s">
        <v>159</v>
      </c>
      <c r="AT118" s="218" t="s">
        <v>154</v>
      </c>
      <c r="AU118" s="218" t="s">
        <v>83</v>
      </c>
      <c r="AY118" s="19" t="s">
        <v>152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9" t="s">
        <v>80</v>
      </c>
      <c r="BK118" s="219">
        <f>ROUND(I118*H118,2)</f>
        <v>0</v>
      </c>
      <c r="BL118" s="19" t="s">
        <v>159</v>
      </c>
      <c r="BM118" s="218" t="s">
        <v>217</v>
      </c>
    </row>
    <row r="119" spans="1:47" s="2" customFormat="1" ht="12">
      <c r="A119" s="40"/>
      <c r="B119" s="41"/>
      <c r="C119" s="42"/>
      <c r="D119" s="220" t="s">
        <v>161</v>
      </c>
      <c r="E119" s="42"/>
      <c r="F119" s="221" t="s">
        <v>218</v>
      </c>
      <c r="G119" s="42"/>
      <c r="H119" s="42"/>
      <c r="I119" s="222"/>
      <c r="J119" s="42"/>
      <c r="K119" s="42"/>
      <c r="L119" s="46"/>
      <c r="M119" s="223"/>
      <c r="N119" s="224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161</v>
      </c>
      <c r="AU119" s="19" t="s">
        <v>83</v>
      </c>
    </row>
    <row r="120" spans="1:47" s="2" customFormat="1" ht="12">
      <c r="A120" s="40"/>
      <c r="B120" s="41"/>
      <c r="C120" s="42"/>
      <c r="D120" s="227" t="s">
        <v>177</v>
      </c>
      <c r="E120" s="42"/>
      <c r="F120" s="248" t="s">
        <v>178</v>
      </c>
      <c r="G120" s="42"/>
      <c r="H120" s="42"/>
      <c r="I120" s="222"/>
      <c r="J120" s="42"/>
      <c r="K120" s="42"/>
      <c r="L120" s="46"/>
      <c r="M120" s="223"/>
      <c r="N120" s="224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177</v>
      </c>
      <c r="AU120" s="19" t="s">
        <v>83</v>
      </c>
    </row>
    <row r="121" spans="1:51" s="13" customFormat="1" ht="12">
      <c r="A121" s="13"/>
      <c r="B121" s="225"/>
      <c r="C121" s="226"/>
      <c r="D121" s="227" t="s">
        <v>163</v>
      </c>
      <c r="E121" s="228" t="s">
        <v>19</v>
      </c>
      <c r="F121" s="229" t="s">
        <v>674</v>
      </c>
      <c r="G121" s="226"/>
      <c r="H121" s="230">
        <v>4.2</v>
      </c>
      <c r="I121" s="231"/>
      <c r="J121" s="226"/>
      <c r="K121" s="226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163</v>
      </c>
      <c r="AU121" s="236" t="s">
        <v>83</v>
      </c>
      <c r="AV121" s="13" t="s">
        <v>83</v>
      </c>
      <c r="AW121" s="13" t="s">
        <v>33</v>
      </c>
      <c r="AX121" s="13" t="s">
        <v>80</v>
      </c>
      <c r="AY121" s="236" t="s">
        <v>152</v>
      </c>
    </row>
    <row r="122" spans="1:65" s="2" customFormat="1" ht="16.5" customHeight="1">
      <c r="A122" s="40"/>
      <c r="B122" s="41"/>
      <c r="C122" s="207" t="s">
        <v>220</v>
      </c>
      <c r="D122" s="207" t="s">
        <v>154</v>
      </c>
      <c r="E122" s="208" t="s">
        <v>221</v>
      </c>
      <c r="F122" s="209" t="s">
        <v>222</v>
      </c>
      <c r="G122" s="210" t="s">
        <v>157</v>
      </c>
      <c r="H122" s="211">
        <v>4.2</v>
      </c>
      <c r="I122" s="212"/>
      <c r="J122" s="213">
        <f>ROUND(I122*H122,2)</f>
        <v>0</v>
      </c>
      <c r="K122" s="209" t="s">
        <v>158</v>
      </c>
      <c r="L122" s="46"/>
      <c r="M122" s="214" t="s">
        <v>19</v>
      </c>
      <c r="N122" s="215" t="s">
        <v>43</v>
      </c>
      <c r="O122" s="86"/>
      <c r="P122" s="216">
        <f>O122*H122</f>
        <v>0</v>
      </c>
      <c r="Q122" s="216">
        <v>0</v>
      </c>
      <c r="R122" s="216">
        <f>Q122*H122</f>
        <v>0</v>
      </c>
      <c r="S122" s="216">
        <v>0</v>
      </c>
      <c r="T122" s="21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8" t="s">
        <v>159</v>
      </c>
      <c r="AT122" s="218" t="s">
        <v>154</v>
      </c>
      <c r="AU122" s="218" t="s">
        <v>83</v>
      </c>
      <c r="AY122" s="19" t="s">
        <v>152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9" t="s">
        <v>80</v>
      </c>
      <c r="BK122" s="219">
        <f>ROUND(I122*H122,2)</f>
        <v>0</v>
      </c>
      <c r="BL122" s="19" t="s">
        <v>159</v>
      </c>
      <c r="BM122" s="218" t="s">
        <v>223</v>
      </c>
    </row>
    <row r="123" spans="1:47" s="2" customFormat="1" ht="12">
      <c r="A123" s="40"/>
      <c r="B123" s="41"/>
      <c r="C123" s="42"/>
      <c r="D123" s="220" t="s">
        <v>161</v>
      </c>
      <c r="E123" s="42"/>
      <c r="F123" s="221" t="s">
        <v>224</v>
      </c>
      <c r="G123" s="42"/>
      <c r="H123" s="42"/>
      <c r="I123" s="222"/>
      <c r="J123" s="42"/>
      <c r="K123" s="42"/>
      <c r="L123" s="46"/>
      <c r="M123" s="223"/>
      <c r="N123" s="224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161</v>
      </c>
      <c r="AU123" s="19" t="s">
        <v>83</v>
      </c>
    </row>
    <row r="124" spans="1:65" s="2" customFormat="1" ht="24.15" customHeight="1">
      <c r="A124" s="40"/>
      <c r="B124" s="41"/>
      <c r="C124" s="207" t="s">
        <v>225</v>
      </c>
      <c r="D124" s="207" t="s">
        <v>154</v>
      </c>
      <c r="E124" s="208" t="s">
        <v>226</v>
      </c>
      <c r="F124" s="209" t="s">
        <v>227</v>
      </c>
      <c r="G124" s="210" t="s">
        <v>111</v>
      </c>
      <c r="H124" s="211">
        <v>25.248</v>
      </c>
      <c r="I124" s="212"/>
      <c r="J124" s="213">
        <f>ROUND(I124*H124,2)</f>
        <v>0</v>
      </c>
      <c r="K124" s="209" t="s">
        <v>158</v>
      </c>
      <c r="L124" s="46"/>
      <c r="M124" s="214" t="s">
        <v>19</v>
      </c>
      <c r="N124" s="215" t="s">
        <v>43</v>
      </c>
      <c r="O124" s="86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8" t="s">
        <v>159</v>
      </c>
      <c r="AT124" s="218" t="s">
        <v>154</v>
      </c>
      <c r="AU124" s="218" t="s">
        <v>83</v>
      </c>
      <c r="AY124" s="19" t="s">
        <v>152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9" t="s">
        <v>80</v>
      </c>
      <c r="BK124" s="219">
        <f>ROUND(I124*H124,2)</f>
        <v>0</v>
      </c>
      <c r="BL124" s="19" t="s">
        <v>159</v>
      </c>
      <c r="BM124" s="218" t="s">
        <v>228</v>
      </c>
    </row>
    <row r="125" spans="1:47" s="2" customFormat="1" ht="12">
      <c r="A125" s="40"/>
      <c r="B125" s="41"/>
      <c r="C125" s="42"/>
      <c r="D125" s="220" t="s">
        <v>161</v>
      </c>
      <c r="E125" s="42"/>
      <c r="F125" s="221" t="s">
        <v>229</v>
      </c>
      <c r="G125" s="42"/>
      <c r="H125" s="42"/>
      <c r="I125" s="222"/>
      <c r="J125" s="42"/>
      <c r="K125" s="42"/>
      <c r="L125" s="46"/>
      <c r="M125" s="223"/>
      <c r="N125" s="224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161</v>
      </c>
      <c r="AU125" s="19" t="s">
        <v>83</v>
      </c>
    </row>
    <row r="126" spans="1:51" s="13" customFormat="1" ht="12">
      <c r="A126" s="13"/>
      <c r="B126" s="225"/>
      <c r="C126" s="226"/>
      <c r="D126" s="227" t="s">
        <v>163</v>
      </c>
      <c r="E126" s="228" t="s">
        <v>19</v>
      </c>
      <c r="F126" s="229" t="s">
        <v>230</v>
      </c>
      <c r="G126" s="226"/>
      <c r="H126" s="230">
        <v>25.248</v>
      </c>
      <c r="I126" s="231"/>
      <c r="J126" s="226"/>
      <c r="K126" s="226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163</v>
      </c>
      <c r="AU126" s="236" t="s">
        <v>83</v>
      </c>
      <c r="AV126" s="13" t="s">
        <v>83</v>
      </c>
      <c r="AW126" s="13" t="s">
        <v>33</v>
      </c>
      <c r="AX126" s="13" t="s">
        <v>72</v>
      </c>
      <c r="AY126" s="236" t="s">
        <v>152</v>
      </c>
    </row>
    <row r="127" spans="1:51" s="14" customFormat="1" ht="12">
      <c r="A127" s="14"/>
      <c r="B127" s="237"/>
      <c r="C127" s="238"/>
      <c r="D127" s="227" t="s">
        <v>163</v>
      </c>
      <c r="E127" s="239" t="s">
        <v>19</v>
      </c>
      <c r="F127" s="240" t="s">
        <v>170</v>
      </c>
      <c r="G127" s="238"/>
      <c r="H127" s="241">
        <v>25.248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7" t="s">
        <v>163</v>
      </c>
      <c r="AU127" s="247" t="s">
        <v>83</v>
      </c>
      <c r="AV127" s="14" t="s">
        <v>159</v>
      </c>
      <c r="AW127" s="14" t="s">
        <v>33</v>
      </c>
      <c r="AX127" s="14" t="s">
        <v>80</v>
      </c>
      <c r="AY127" s="247" t="s">
        <v>152</v>
      </c>
    </row>
    <row r="128" spans="1:65" s="2" customFormat="1" ht="24.15" customHeight="1">
      <c r="A128" s="40"/>
      <c r="B128" s="41"/>
      <c r="C128" s="207" t="s">
        <v>231</v>
      </c>
      <c r="D128" s="207" t="s">
        <v>154</v>
      </c>
      <c r="E128" s="208" t="s">
        <v>232</v>
      </c>
      <c r="F128" s="209" t="s">
        <v>233</v>
      </c>
      <c r="G128" s="210" t="s">
        <v>111</v>
      </c>
      <c r="H128" s="211">
        <v>126.242</v>
      </c>
      <c r="I128" s="212"/>
      <c r="J128" s="213">
        <f>ROUND(I128*H128,2)</f>
        <v>0</v>
      </c>
      <c r="K128" s="209" t="s">
        <v>158</v>
      </c>
      <c r="L128" s="46"/>
      <c r="M128" s="214" t="s">
        <v>19</v>
      </c>
      <c r="N128" s="215" t="s">
        <v>43</v>
      </c>
      <c r="O128" s="86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8" t="s">
        <v>159</v>
      </c>
      <c r="AT128" s="218" t="s">
        <v>154</v>
      </c>
      <c r="AU128" s="218" t="s">
        <v>83</v>
      </c>
      <c r="AY128" s="19" t="s">
        <v>152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9" t="s">
        <v>80</v>
      </c>
      <c r="BK128" s="219">
        <f>ROUND(I128*H128,2)</f>
        <v>0</v>
      </c>
      <c r="BL128" s="19" t="s">
        <v>159</v>
      </c>
      <c r="BM128" s="218" t="s">
        <v>234</v>
      </c>
    </row>
    <row r="129" spans="1:47" s="2" customFormat="1" ht="12">
      <c r="A129" s="40"/>
      <c r="B129" s="41"/>
      <c r="C129" s="42"/>
      <c r="D129" s="220" t="s">
        <v>161</v>
      </c>
      <c r="E129" s="42"/>
      <c r="F129" s="221" t="s">
        <v>235</v>
      </c>
      <c r="G129" s="42"/>
      <c r="H129" s="42"/>
      <c r="I129" s="222"/>
      <c r="J129" s="42"/>
      <c r="K129" s="42"/>
      <c r="L129" s="46"/>
      <c r="M129" s="223"/>
      <c r="N129" s="224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161</v>
      </c>
      <c r="AU129" s="19" t="s">
        <v>83</v>
      </c>
    </row>
    <row r="130" spans="1:51" s="13" customFormat="1" ht="12">
      <c r="A130" s="13"/>
      <c r="B130" s="225"/>
      <c r="C130" s="226"/>
      <c r="D130" s="227" t="s">
        <v>163</v>
      </c>
      <c r="E130" s="228" t="s">
        <v>19</v>
      </c>
      <c r="F130" s="229" t="s">
        <v>236</v>
      </c>
      <c r="G130" s="226"/>
      <c r="H130" s="230">
        <v>126.242</v>
      </c>
      <c r="I130" s="231"/>
      <c r="J130" s="226"/>
      <c r="K130" s="226"/>
      <c r="L130" s="232"/>
      <c r="M130" s="233"/>
      <c r="N130" s="234"/>
      <c r="O130" s="234"/>
      <c r="P130" s="234"/>
      <c r="Q130" s="234"/>
      <c r="R130" s="234"/>
      <c r="S130" s="234"/>
      <c r="T130" s="23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6" t="s">
        <v>163</v>
      </c>
      <c r="AU130" s="236" t="s">
        <v>83</v>
      </c>
      <c r="AV130" s="13" t="s">
        <v>83</v>
      </c>
      <c r="AW130" s="13" t="s">
        <v>33</v>
      </c>
      <c r="AX130" s="13" t="s">
        <v>80</v>
      </c>
      <c r="AY130" s="236" t="s">
        <v>152</v>
      </c>
    </row>
    <row r="131" spans="1:65" s="2" customFormat="1" ht="24.15" customHeight="1">
      <c r="A131" s="40"/>
      <c r="B131" s="41"/>
      <c r="C131" s="207" t="s">
        <v>237</v>
      </c>
      <c r="D131" s="207" t="s">
        <v>154</v>
      </c>
      <c r="E131" s="208" t="s">
        <v>238</v>
      </c>
      <c r="F131" s="209" t="s">
        <v>239</v>
      </c>
      <c r="G131" s="210" t="s">
        <v>111</v>
      </c>
      <c r="H131" s="211">
        <v>168.323</v>
      </c>
      <c r="I131" s="212"/>
      <c r="J131" s="213">
        <f>ROUND(I131*H131,2)</f>
        <v>0</v>
      </c>
      <c r="K131" s="209" t="s">
        <v>158</v>
      </c>
      <c r="L131" s="46"/>
      <c r="M131" s="214" t="s">
        <v>19</v>
      </c>
      <c r="N131" s="215" t="s">
        <v>43</v>
      </c>
      <c r="O131" s="86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8" t="s">
        <v>159</v>
      </c>
      <c r="AT131" s="218" t="s">
        <v>154</v>
      </c>
      <c r="AU131" s="218" t="s">
        <v>83</v>
      </c>
      <c r="AY131" s="19" t="s">
        <v>152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9" t="s">
        <v>80</v>
      </c>
      <c r="BK131" s="219">
        <f>ROUND(I131*H131,2)</f>
        <v>0</v>
      </c>
      <c r="BL131" s="19" t="s">
        <v>159</v>
      </c>
      <c r="BM131" s="218" t="s">
        <v>240</v>
      </c>
    </row>
    <row r="132" spans="1:47" s="2" customFormat="1" ht="12">
      <c r="A132" s="40"/>
      <c r="B132" s="41"/>
      <c r="C132" s="42"/>
      <c r="D132" s="220" t="s">
        <v>161</v>
      </c>
      <c r="E132" s="42"/>
      <c r="F132" s="221" t="s">
        <v>241</v>
      </c>
      <c r="G132" s="42"/>
      <c r="H132" s="42"/>
      <c r="I132" s="222"/>
      <c r="J132" s="42"/>
      <c r="K132" s="42"/>
      <c r="L132" s="46"/>
      <c r="M132" s="223"/>
      <c r="N132" s="224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161</v>
      </c>
      <c r="AU132" s="19" t="s">
        <v>83</v>
      </c>
    </row>
    <row r="133" spans="1:51" s="13" customFormat="1" ht="12">
      <c r="A133" s="13"/>
      <c r="B133" s="225"/>
      <c r="C133" s="226"/>
      <c r="D133" s="227" t="s">
        <v>163</v>
      </c>
      <c r="E133" s="228" t="s">
        <v>19</v>
      </c>
      <c r="F133" s="229" t="s">
        <v>675</v>
      </c>
      <c r="G133" s="226"/>
      <c r="H133" s="230">
        <v>444.451</v>
      </c>
      <c r="I133" s="231"/>
      <c r="J133" s="226"/>
      <c r="K133" s="226"/>
      <c r="L133" s="232"/>
      <c r="M133" s="233"/>
      <c r="N133" s="234"/>
      <c r="O133" s="234"/>
      <c r="P133" s="234"/>
      <c r="Q133" s="234"/>
      <c r="R133" s="234"/>
      <c r="S133" s="234"/>
      <c r="T133" s="23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6" t="s">
        <v>163</v>
      </c>
      <c r="AU133" s="236" t="s">
        <v>83</v>
      </c>
      <c r="AV133" s="13" t="s">
        <v>83</v>
      </c>
      <c r="AW133" s="13" t="s">
        <v>33</v>
      </c>
      <c r="AX133" s="13" t="s">
        <v>72</v>
      </c>
      <c r="AY133" s="236" t="s">
        <v>152</v>
      </c>
    </row>
    <row r="134" spans="1:51" s="15" customFormat="1" ht="12">
      <c r="A134" s="15"/>
      <c r="B134" s="249"/>
      <c r="C134" s="250"/>
      <c r="D134" s="227" t="s">
        <v>163</v>
      </c>
      <c r="E134" s="251" t="s">
        <v>19</v>
      </c>
      <c r="F134" s="252" t="s">
        <v>243</v>
      </c>
      <c r="G134" s="250"/>
      <c r="H134" s="251" t="s">
        <v>19</v>
      </c>
      <c r="I134" s="253"/>
      <c r="J134" s="250"/>
      <c r="K134" s="250"/>
      <c r="L134" s="254"/>
      <c r="M134" s="255"/>
      <c r="N134" s="256"/>
      <c r="O134" s="256"/>
      <c r="P134" s="256"/>
      <c r="Q134" s="256"/>
      <c r="R134" s="256"/>
      <c r="S134" s="256"/>
      <c r="T134" s="257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58" t="s">
        <v>163</v>
      </c>
      <c r="AU134" s="258" t="s">
        <v>83</v>
      </c>
      <c r="AV134" s="15" t="s">
        <v>80</v>
      </c>
      <c r="AW134" s="15" t="s">
        <v>33</v>
      </c>
      <c r="AX134" s="15" t="s">
        <v>72</v>
      </c>
      <c r="AY134" s="258" t="s">
        <v>152</v>
      </c>
    </row>
    <row r="135" spans="1:51" s="13" customFormat="1" ht="12">
      <c r="A135" s="13"/>
      <c r="B135" s="225"/>
      <c r="C135" s="226"/>
      <c r="D135" s="227" t="s">
        <v>163</v>
      </c>
      <c r="E135" s="228" t="s">
        <v>19</v>
      </c>
      <c r="F135" s="229" t="s">
        <v>676</v>
      </c>
      <c r="G135" s="226"/>
      <c r="H135" s="230">
        <v>43.55</v>
      </c>
      <c r="I135" s="231"/>
      <c r="J135" s="226"/>
      <c r="K135" s="226"/>
      <c r="L135" s="232"/>
      <c r="M135" s="233"/>
      <c r="N135" s="234"/>
      <c r="O135" s="234"/>
      <c r="P135" s="234"/>
      <c r="Q135" s="234"/>
      <c r="R135" s="234"/>
      <c r="S135" s="234"/>
      <c r="T135" s="23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6" t="s">
        <v>163</v>
      </c>
      <c r="AU135" s="236" t="s">
        <v>83</v>
      </c>
      <c r="AV135" s="13" t="s">
        <v>83</v>
      </c>
      <c r="AW135" s="13" t="s">
        <v>33</v>
      </c>
      <c r="AX135" s="13" t="s">
        <v>72</v>
      </c>
      <c r="AY135" s="236" t="s">
        <v>152</v>
      </c>
    </row>
    <row r="136" spans="1:51" s="13" customFormat="1" ht="12">
      <c r="A136" s="13"/>
      <c r="B136" s="225"/>
      <c r="C136" s="226"/>
      <c r="D136" s="227" t="s">
        <v>163</v>
      </c>
      <c r="E136" s="228" t="s">
        <v>19</v>
      </c>
      <c r="F136" s="229" t="s">
        <v>245</v>
      </c>
      <c r="G136" s="226"/>
      <c r="H136" s="230">
        <v>10.938</v>
      </c>
      <c r="I136" s="231"/>
      <c r="J136" s="226"/>
      <c r="K136" s="226"/>
      <c r="L136" s="232"/>
      <c r="M136" s="233"/>
      <c r="N136" s="234"/>
      <c r="O136" s="234"/>
      <c r="P136" s="234"/>
      <c r="Q136" s="234"/>
      <c r="R136" s="234"/>
      <c r="S136" s="234"/>
      <c r="T136" s="23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6" t="s">
        <v>163</v>
      </c>
      <c r="AU136" s="236" t="s">
        <v>83</v>
      </c>
      <c r="AV136" s="13" t="s">
        <v>83</v>
      </c>
      <c r="AW136" s="13" t="s">
        <v>33</v>
      </c>
      <c r="AX136" s="13" t="s">
        <v>72</v>
      </c>
      <c r="AY136" s="236" t="s">
        <v>152</v>
      </c>
    </row>
    <row r="137" spans="1:51" s="15" customFormat="1" ht="12">
      <c r="A137" s="15"/>
      <c r="B137" s="249"/>
      <c r="C137" s="250"/>
      <c r="D137" s="227" t="s">
        <v>163</v>
      </c>
      <c r="E137" s="251" t="s">
        <v>19</v>
      </c>
      <c r="F137" s="252" t="s">
        <v>246</v>
      </c>
      <c r="G137" s="250"/>
      <c r="H137" s="251" t="s">
        <v>19</v>
      </c>
      <c r="I137" s="253"/>
      <c r="J137" s="250"/>
      <c r="K137" s="250"/>
      <c r="L137" s="254"/>
      <c r="M137" s="255"/>
      <c r="N137" s="256"/>
      <c r="O137" s="256"/>
      <c r="P137" s="256"/>
      <c r="Q137" s="256"/>
      <c r="R137" s="256"/>
      <c r="S137" s="256"/>
      <c r="T137" s="257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58" t="s">
        <v>163</v>
      </c>
      <c r="AU137" s="258" t="s">
        <v>83</v>
      </c>
      <c r="AV137" s="15" t="s">
        <v>80</v>
      </c>
      <c r="AW137" s="15" t="s">
        <v>33</v>
      </c>
      <c r="AX137" s="15" t="s">
        <v>72</v>
      </c>
      <c r="AY137" s="258" t="s">
        <v>152</v>
      </c>
    </row>
    <row r="138" spans="1:51" s="13" customFormat="1" ht="12">
      <c r="A138" s="13"/>
      <c r="B138" s="225"/>
      <c r="C138" s="226"/>
      <c r="D138" s="227" t="s">
        <v>163</v>
      </c>
      <c r="E138" s="228" t="s">
        <v>19</v>
      </c>
      <c r="F138" s="229" t="s">
        <v>677</v>
      </c>
      <c r="G138" s="226"/>
      <c r="H138" s="230">
        <v>-78.132</v>
      </c>
      <c r="I138" s="231"/>
      <c r="J138" s="226"/>
      <c r="K138" s="226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163</v>
      </c>
      <c r="AU138" s="236" t="s">
        <v>83</v>
      </c>
      <c r="AV138" s="13" t="s">
        <v>83</v>
      </c>
      <c r="AW138" s="13" t="s">
        <v>33</v>
      </c>
      <c r="AX138" s="13" t="s">
        <v>72</v>
      </c>
      <c r="AY138" s="236" t="s">
        <v>152</v>
      </c>
    </row>
    <row r="139" spans="1:51" s="16" customFormat="1" ht="12">
      <c r="A139" s="16"/>
      <c r="B139" s="259"/>
      <c r="C139" s="260"/>
      <c r="D139" s="227" t="s">
        <v>163</v>
      </c>
      <c r="E139" s="261" t="s">
        <v>49</v>
      </c>
      <c r="F139" s="262" t="s">
        <v>248</v>
      </c>
      <c r="G139" s="260"/>
      <c r="H139" s="263">
        <v>420.807</v>
      </c>
      <c r="I139" s="264"/>
      <c r="J139" s="260"/>
      <c r="K139" s="260"/>
      <c r="L139" s="265"/>
      <c r="M139" s="266"/>
      <c r="N139" s="267"/>
      <c r="O139" s="267"/>
      <c r="P139" s="267"/>
      <c r="Q139" s="267"/>
      <c r="R139" s="267"/>
      <c r="S139" s="267"/>
      <c r="T139" s="268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T139" s="269" t="s">
        <v>163</v>
      </c>
      <c r="AU139" s="269" t="s">
        <v>83</v>
      </c>
      <c r="AV139" s="16" t="s">
        <v>171</v>
      </c>
      <c r="AW139" s="16" t="s">
        <v>33</v>
      </c>
      <c r="AX139" s="16" t="s">
        <v>72</v>
      </c>
      <c r="AY139" s="269" t="s">
        <v>152</v>
      </c>
    </row>
    <row r="140" spans="1:51" s="13" customFormat="1" ht="12">
      <c r="A140" s="13"/>
      <c r="B140" s="225"/>
      <c r="C140" s="226"/>
      <c r="D140" s="227" t="s">
        <v>163</v>
      </c>
      <c r="E140" s="228" t="s">
        <v>19</v>
      </c>
      <c r="F140" s="229" t="s">
        <v>249</v>
      </c>
      <c r="G140" s="226"/>
      <c r="H140" s="230">
        <v>168.323</v>
      </c>
      <c r="I140" s="231"/>
      <c r="J140" s="226"/>
      <c r="K140" s="226"/>
      <c r="L140" s="232"/>
      <c r="M140" s="233"/>
      <c r="N140" s="234"/>
      <c r="O140" s="234"/>
      <c r="P140" s="234"/>
      <c r="Q140" s="234"/>
      <c r="R140" s="234"/>
      <c r="S140" s="234"/>
      <c r="T140" s="23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6" t="s">
        <v>163</v>
      </c>
      <c r="AU140" s="236" t="s">
        <v>83</v>
      </c>
      <c r="AV140" s="13" t="s">
        <v>83</v>
      </c>
      <c r="AW140" s="13" t="s">
        <v>33</v>
      </c>
      <c r="AX140" s="13" t="s">
        <v>80</v>
      </c>
      <c r="AY140" s="236" t="s">
        <v>152</v>
      </c>
    </row>
    <row r="141" spans="1:65" s="2" customFormat="1" ht="24.15" customHeight="1">
      <c r="A141" s="40"/>
      <c r="B141" s="41"/>
      <c r="C141" s="207" t="s">
        <v>8</v>
      </c>
      <c r="D141" s="207" t="s">
        <v>154</v>
      </c>
      <c r="E141" s="208" t="s">
        <v>250</v>
      </c>
      <c r="F141" s="209" t="s">
        <v>251</v>
      </c>
      <c r="G141" s="210" t="s">
        <v>111</v>
      </c>
      <c r="H141" s="211">
        <v>126.242</v>
      </c>
      <c r="I141" s="212"/>
      <c r="J141" s="213">
        <f>ROUND(I141*H141,2)</f>
        <v>0</v>
      </c>
      <c r="K141" s="209" t="s">
        <v>158</v>
      </c>
      <c r="L141" s="46"/>
      <c r="M141" s="214" t="s">
        <v>19</v>
      </c>
      <c r="N141" s="215" t="s">
        <v>43</v>
      </c>
      <c r="O141" s="86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8" t="s">
        <v>159</v>
      </c>
      <c r="AT141" s="218" t="s">
        <v>154</v>
      </c>
      <c r="AU141" s="218" t="s">
        <v>83</v>
      </c>
      <c r="AY141" s="19" t="s">
        <v>152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9" t="s">
        <v>80</v>
      </c>
      <c r="BK141" s="219">
        <f>ROUND(I141*H141,2)</f>
        <v>0</v>
      </c>
      <c r="BL141" s="19" t="s">
        <v>159</v>
      </c>
      <c r="BM141" s="218" t="s">
        <v>252</v>
      </c>
    </row>
    <row r="142" spans="1:47" s="2" customFormat="1" ht="12">
      <c r="A142" s="40"/>
      <c r="B142" s="41"/>
      <c r="C142" s="42"/>
      <c r="D142" s="220" t="s">
        <v>161</v>
      </c>
      <c r="E142" s="42"/>
      <c r="F142" s="221" t="s">
        <v>253</v>
      </c>
      <c r="G142" s="42"/>
      <c r="H142" s="42"/>
      <c r="I142" s="222"/>
      <c r="J142" s="42"/>
      <c r="K142" s="42"/>
      <c r="L142" s="46"/>
      <c r="M142" s="223"/>
      <c r="N142" s="224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161</v>
      </c>
      <c r="AU142" s="19" t="s">
        <v>83</v>
      </c>
    </row>
    <row r="143" spans="1:51" s="13" customFormat="1" ht="12">
      <c r="A143" s="13"/>
      <c r="B143" s="225"/>
      <c r="C143" s="226"/>
      <c r="D143" s="227" t="s">
        <v>163</v>
      </c>
      <c r="E143" s="228" t="s">
        <v>19</v>
      </c>
      <c r="F143" s="229" t="s">
        <v>236</v>
      </c>
      <c r="G143" s="226"/>
      <c r="H143" s="230">
        <v>126.242</v>
      </c>
      <c r="I143" s="231"/>
      <c r="J143" s="226"/>
      <c r="K143" s="226"/>
      <c r="L143" s="232"/>
      <c r="M143" s="233"/>
      <c r="N143" s="234"/>
      <c r="O143" s="234"/>
      <c r="P143" s="234"/>
      <c r="Q143" s="234"/>
      <c r="R143" s="234"/>
      <c r="S143" s="234"/>
      <c r="T143" s="23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6" t="s">
        <v>163</v>
      </c>
      <c r="AU143" s="236" t="s">
        <v>83</v>
      </c>
      <c r="AV143" s="13" t="s">
        <v>83</v>
      </c>
      <c r="AW143" s="13" t="s">
        <v>33</v>
      </c>
      <c r="AX143" s="13" t="s">
        <v>80</v>
      </c>
      <c r="AY143" s="236" t="s">
        <v>152</v>
      </c>
    </row>
    <row r="144" spans="1:65" s="2" customFormat="1" ht="21.75" customHeight="1">
      <c r="A144" s="40"/>
      <c r="B144" s="41"/>
      <c r="C144" s="207" t="s">
        <v>254</v>
      </c>
      <c r="D144" s="207" t="s">
        <v>154</v>
      </c>
      <c r="E144" s="208" t="s">
        <v>255</v>
      </c>
      <c r="F144" s="209" t="s">
        <v>256</v>
      </c>
      <c r="G144" s="210" t="s">
        <v>257</v>
      </c>
      <c r="H144" s="211">
        <v>740.752</v>
      </c>
      <c r="I144" s="212"/>
      <c r="J144" s="213">
        <f>ROUND(I144*H144,2)</f>
        <v>0</v>
      </c>
      <c r="K144" s="209" t="s">
        <v>158</v>
      </c>
      <c r="L144" s="46"/>
      <c r="M144" s="214" t="s">
        <v>19</v>
      </c>
      <c r="N144" s="215" t="s">
        <v>43</v>
      </c>
      <c r="O144" s="86"/>
      <c r="P144" s="216">
        <f>O144*H144</f>
        <v>0</v>
      </c>
      <c r="Q144" s="216">
        <v>0.00085</v>
      </c>
      <c r="R144" s="216">
        <f>Q144*H144</f>
        <v>0.6296392</v>
      </c>
      <c r="S144" s="216">
        <v>0</v>
      </c>
      <c r="T144" s="217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8" t="s">
        <v>159</v>
      </c>
      <c r="AT144" s="218" t="s">
        <v>154</v>
      </c>
      <c r="AU144" s="218" t="s">
        <v>83</v>
      </c>
      <c r="AY144" s="19" t="s">
        <v>152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9" t="s">
        <v>80</v>
      </c>
      <c r="BK144" s="219">
        <f>ROUND(I144*H144,2)</f>
        <v>0</v>
      </c>
      <c r="BL144" s="19" t="s">
        <v>159</v>
      </c>
      <c r="BM144" s="218" t="s">
        <v>258</v>
      </c>
    </row>
    <row r="145" spans="1:47" s="2" customFormat="1" ht="12">
      <c r="A145" s="40"/>
      <c r="B145" s="41"/>
      <c r="C145" s="42"/>
      <c r="D145" s="220" t="s">
        <v>161</v>
      </c>
      <c r="E145" s="42"/>
      <c r="F145" s="221" t="s">
        <v>259</v>
      </c>
      <c r="G145" s="42"/>
      <c r="H145" s="42"/>
      <c r="I145" s="222"/>
      <c r="J145" s="42"/>
      <c r="K145" s="42"/>
      <c r="L145" s="46"/>
      <c r="M145" s="223"/>
      <c r="N145" s="224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161</v>
      </c>
      <c r="AU145" s="19" t="s">
        <v>83</v>
      </c>
    </row>
    <row r="146" spans="1:51" s="13" customFormat="1" ht="12">
      <c r="A146" s="13"/>
      <c r="B146" s="225"/>
      <c r="C146" s="226"/>
      <c r="D146" s="227" t="s">
        <v>163</v>
      </c>
      <c r="E146" s="228" t="s">
        <v>19</v>
      </c>
      <c r="F146" s="229" t="s">
        <v>678</v>
      </c>
      <c r="G146" s="226"/>
      <c r="H146" s="230">
        <v>740.752</v>
      </c>
      <c r="I146" s="231"/>
      <c r="J146" s="226"/>
      <c r="K146" s="226"/>
      <c r="L146" s="232"/>
      <c r="M146" s="233"/>
      <c r="N146" s="234"/>
      <c r="O146" s="234"/>
      <c r="P146" s="234"/>
      <c r="Q146" s="234"/>
      <c r="R146" s="234"/>
      <c r="S146" s="234"/>
      <c r="T146" s="23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6" t="s">
        <v>163</v>
      </c>
      <c r="AU146" s="236" t="s">
        <v>83</v>
      </c>
      <c r="AV146" s="13" t="s">
        <v>83</v>
      </c>
      <c r="AW146" s="13" t="s">
        <v>33</v>
      </c>
      <c r="AX146" s="13" t="s">
        <v>72</v>
      </c>
      <c r="AY146" s="236" t="s">
        <v>152</v>
      </c>
    </row>
    <row r="147" spans="1:51" s="14" customFormat="1" ht="12">
      <c r="A147" s="14"/>
      <c r="B147" s="237"/>
      <c r="C147" s="238"/>
      <c r="D147" s="227" t="s">
        <v>163</v>
      </c>
      <c r="E147" s="239" t="s">
        <v>19</v>
      </c>
      <c r="F147" s="240" t="s">
        <v>170</v>
      </c>
      <c r="G147" s="238"/>
      <c r="H147" s="241">
        <v>740.752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7" t="s">
        <v>163</v>
      </c>
      <c r="AU147" s="247" t="s">
        <v>83</v>
      </c>
      <c r="AV147" s="14" t="s">
        <v>159</v>
      </c>
      <c r="AW147" s="14" t="s">
        <v>33</v>
      </c>
      <c r="AX147" s="14" t="s">
        <v>80</v>
      </c>
      <c r="AY147" s="247" t="s">
        <v>152</v>
      </c>
    </row>
    <row r="148" spans="1:65" s="2" customFormat="1" ht="24.15" customHeight="1">
      <c r="A148" s="40"/>
      <c r="B148" s="41"/>
      <c r="C148" s="207" t="s">
        <v>261</v>
      </c>
      <c r="D148" s="207" t="s">
        <v>154</v>
      </c>
      <c r="E148" s="208" t="s">
        <v>262</v>
      </c>
      <c r="F148" s="209" t="s">
        <v>263</v>
      </c>
      <c r="G148" s="210" t="s">
        <v>257</v>
      </c>
      <c r="H148" s="211">
        <v>740.752</v>
      </c>
      <c r="I148" s="212"/>
      <c r="J148" s="213">
        <f>ROUND(I148*H148,2)</f>
        <v>0</v>
      </c>
      <c r="K148" s="209" t="s">
        <v>158</v>
      </c>
      <c r="L148" s="46"/>
      <c r="M148" s="214" t="s">
        <v>19</v>
      </c>
      <c r="N148" s="215" t="s">
        <v>43</v>
      </c>
      <c r="O148" s="86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8" t="s">
        <v>159</v>
      </c>
      <c r="AT148" s="218" t="s">
        <v>154</v>
      </c>
      <c r="AU148" s="218" t="s">
        <v>83</v>
      </c>
      <c r="AY148" s="19" t="s">
        <v>152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9" t="s">
        <v>80</v>
      </c>
      <c r="BK148" s="219">
        <f>ROUND(I148*H148,2)</f>
        <v>0</v>
      </c>
      <c r="BL148" s="19" t="s">
        <v>159</v>
      </c>
      <c r="BM148" s="218" t="s">
        <v>264</v>
      </c>
    </row>
    <row r="149" spans="1:47" s="2" customFormat="1" ht="12">
      <c r="A149" s="40"/>
      <c r="B149" s="41"/>
      <c r="C149" s="42"/>
      <c r="D149" s="220" t="s">
        <v>161</v>
      </c>
      <c r="E149" s="42"/>
      <c r="F149" s="221" t="s">
        <v>265</v>
      </c>
      <c r="G149" s="42"/>
      <c r="H149" s="42"/>
      <c r="I149" s="222"/>
      <c r="J149" s="42"/>
      <c r="K149" s="42"/>
      <c r="L149" s="46"/>
      <c r="M149" s="223"/>
      <c r="N149" s="224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161</v>
      </c>
      <c r="AU149" s="19" t="s">
        <v>83</v>
      </c>
    </row>
    <row r="150" spans="1:65" s="2" customFormat="1" ht="37.8" customHeight="1">
      <c r="A150" s="40"/>
      <c r="B150" s="41"/>
      <c r="C150" s="207" t="s">
        <v>266</v>
      </c>
      <c r="D150" s="207" t="s">
        <v>154</v>
      </c>
      <c r="E150" s="208" t="s">
        <v>267</v>
      </c>
      <c r="F150" s="209" t="s">
        <v>268</v>
      </c>
      <c r="G150" s="210" t="s">
        <v>111</v>
      </c>
      <c r="H150" s="211">
        <v>115.178</v>
      </c>
      <c r="I150" s="212"/>
      <c r="J150" s="213">
        <f>ROUND(I150*H150,2)</f>
        <v>0</v>
      </c>
      <c r="K150" s="209" t="s">
        <v>158</v>
      </c>
      <c r="L150" s="46"/>
      <c r="M150" s="214" t="s">
        <v>19</v>
      </c>
      <c r="N150" s="215" t="s">
        <v>43</v>
      </c>
      <c r="O150" s="86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8" t="s">
        <v>159</v>
      </c>
      <c r="AT150" s="218" t="s">
        <v>154</v>
      </c>
      <c r="AU150" s="218" t="s">
        <v>83</v>
      </c>
      <c r="AY150" s="19" t="s">
        <v>152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9" t="s">
        <v>80</v>
      </c>
      <c r="BK150" s="219">
        <f>ROUND(I150*H150,2)</f>
        <v>0</v>
      </c>
      <c r="BL150" s="19" t="s">
        <v>159</v>
      </c>
      <c r="BM150" s="218" t="s">
        <v>269</v>
      </c>
    </row>
    <row r="151" spans="1:47" s="2" customFormat="1" ht="12">
      <c r="A151" s="40"/>
      <c r="B151" s="41"/>
      <c r="C151" s="42"/>
      <c r="D151" s="220" t="s">
        <v>161</v>
      </c>
      <c r="E151" s="42"/>
      <c r="F151" s="221" t="s">
        <v>270</v>
      </c>
      <c r="G151" s="42"/>
      <c r="H151" s="42"/>
      <c r="I151" s="222"/>
      <c r="J151" s="42"/>
      <c r="K151" s="42"/>
      <c r="L151" s="46"/>
      <c r="M151" s="223"/>
      <c r="N151" s="224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161</v>
      </c>
      <c r="AU151" s="19" t="s">
        <v>83</v>
      </c>
    </row>
    <row r="152" spans="1:47" s="2" customFormat="1" ht="12">
      <c r="A152" s="40"/>
      <c r="B152" s="41"/>
      <c r="C152" s="42"/>
      <c r="D152" s="227" t="s">
        <v>177</v>
      </c>
      <c r="E152" s="42"/>
      <c r="F152" s="248" t="s">
        <v>271</v>
      </c>
      <c r="G152" s="42"/>
      <c r="H152" s="42"/>
      <c r="I152" s="222"/>
      <c r="J152" s="42"/>
      <c r="K152" s="42"/>
      <c r="L152" s="46"/>
      <c r="M152" s="223"/>
      <c r="N152" s="224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177</v>
      </c>
      <c r="AU152" s="19" t="s">
        <v>83</v>
      </c>
    </row>
    <row r="153" spans="1:51" s="13" customFormat="1" ht="12">
      <c r="A153" s="13"/>
      <c r="B153" s="225"/>
      <c r="C153" s="226"/>
      <c r="D153" s="227" t="s">
        <v>163</v>
      </c>
      <c r="E153" s="228" t="s">
        <v>19</v>
      </c>
      <c r="F153" s="229" t="s">
        <v>272</v>
      </c>
      <c r="G153" s="226"/>
      <c r="H153" s="230">
        <v>115.178</v>
      </c>
      <c r="I153" s="231"/>
      <c r="J153" s="226"/>
      <c r="K153" s="226"/>
      <c r="L153" s="232"/>
      <c r="M153" s="233"/>
      <c r="N153" s="234"/>
      <c r="O153" s="234"/>
      <c r="P153" s="234"/>
      <c r="Q153" s="234"/>
      <c r="R153" s="234"/>
      <c r="S153" s="234"/>
      <c r="T153" s="23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6" t="s">
        <v>163</v>
      </c>
      <c r="AU153" s="236" t="s">
        <v>83</v>
      </c>
      <c r="AV153" s="13" t="s">
        <v>83</v>
      </c>
      <c r="AW153" s="13" t="s">
        <v>33</v>
      </c>
      <c r="AX153" s="13" t="s">
        <v>72</v>
      </c>
      <c r="AY153" s="236" t="s">
        <v>152</v>
      </c>
    </row>
    <row r="154" spans="1:51" s="14" customFormat="1" ht="12">
      <c r="A154" s="14"/>
      <c r="B154" s="237"/>
      <c r="C154" s="238"/>
      <c r="D154" s="227" t="s">
        <v>163</v>
      </c>
      <c r="E154" s="239" t="s">
        <v>19</v>
      </c>
      <c r="F154" s="240" t="s">
        <v>170</v>
      </c>
      <c r="G154" s="238"/>
      <c r="H154" s="241">
        <v>115.178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7" t="s">
        <v>163</v>
      </c>
      <c r="AU154" s="247" t="s">
        <v>83</v>
      </c>
      <c r="AV154" s="14" t="s">
        <v>159</v>
      </c>
      <c r="AW154" s="14" t="s">
        <v>33</v>
      </c>
      <c r="AX154" s="14" t="s">
        <v>80</v>
      </c>
      <c r="AY154" s="247" t="s">
        <v>152</v>
      </c>
    </row>
    <row r="155" spans="1:65" s="2" customFormat="1" ht="37.8" customHeight="1">
      <c r="A155" s="40"/>
      <c r="B155" s="41"/>
      <c r="C155" s="207" t="s">
        <v>273</v>
      </c>
      <c r="D155" s="207" t="s">
        <v>154</v>
      </c>
      <c r="E155" s="208" t="s">
        <v>274</v>
      </c>
      <c r="F155" s="209" t="s">
        <v>275</v>
      </c>
      <c r="G155" s="210" t="s">
        <v>111</v>
      </c>
      <c r="H155" s="211">
        <v>294.565</v>
      </c>
      <c r="I155" s="212"/>
      <c r="J155" s="213">
        <f>ROUND(I155*H155,2)</f>
        <v>0</v>
      </c>
      <c r="K155" s="209" t="s">
        <v>158</v>
      </c>
      <c r="L155" s="46"/>
      <c r="M155" s="214" t="s">
        <v>19</v>
      </c>
      <c r="N155" s="215" t="s">
        <v>43</v>
      </c>
      <c r="O155" s="86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8" t="s">
        <v>159</v>
      </c>
      <c r="AT155" s="218" t="s">
        <v>154</v>
      </c>
      <c r="AU155" s="218" t="s">
        <v>83</v>
      </c>
      <c r="AY155" s="19" t="s">
        <v>152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9" t="s">
        <v>80</v>
      </c>
      <c r="BK155" s="219">
        <f>ROUND(I155*H155,2)</f>
        <v>0</v>
      </c>
      <c r="BL155" s="19" t="s">
        <v>159</v>
      </c>
      <c r="BM155" s="218" t="s">
        <v>276</v>
      </c>
    </row>
    <row r="156" spans="1:47" s="2" customFormat="1" ht="12">
      <c r="A156" s="40"/>
      <c r="B156" s="41"/>
      <c r="C156" s="42"/>
      <c r="D156" s="220" t="s">
        <v>161</v>
      </c>
      <c r="E156" s="42"/>
      <c r="F156" s="221" t="s">
        <v>277</v>
      </c>
      <c r="G156" s="42"/>
      <c r="H156" s="42"/>
      <c r="I156" s="222"/>
      <c r="J156" s="42"/>
      <c r="K156" s="42"/>
      <c r="L156" s="46"/>
      <c r="M156" s="223"/>
      <c r="N156" s="224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161</v>
      </c>
      <c r="AU156" s="19" t="s">
        <v>83</v>
      </c>
    </row>
    <row r="157" spans="1:51" s="13" customFormat="1" ht="12">
      <c r="A157" s="13"/>
      <c r="B157" s="225"/>
      <c r="C157" s="226"/>
      <c r="D157" s="227" t="s">
        <v>163</v>
      </c>
      <c r="E157" s="228" t="s">
        <v>19</v>
      </c>
      <c r="F157" s="229" t="s">
        <v>278</v>
      </c>
      <c r="G157" s="226"/>
      <c r="H157" s="230">
        <v>294.565</v>
      </c>
      <c r="I157" s="231"/>
      <c r="J157" s="226"/>
      <c r="K157" s="226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163</v>
      </c>
      <c r="AU157" s="236" t="s">
        <v>83</v>
      </c>
      <c r="AV157" s="13" t="s">
        <v>83</v>
      </c>
      <c r="AW157" s="13" t="s">
        <v>33</v>
      </c>
      <c r="AX157" s="13" t="s">
        <v>72</v>
      </c>
      <c r="AY157" s="236" t="s">
        <v>152</v>
      </c>
    </row>
    <row r="158" spans="1:51" s="14" customFormat="1" ht="12">
      <c r="A158" s="14"/>
      <c r="B158" s="237"/>
      <c r="C158" s="238"/>
      <c r="D158" s="227" t="s">
        <v>163</v>
      </c>
      <c r="E158" s="239" t="s">
        <v>19</v>
      </c>
      <c r="F158" s="240" t="s">
        <v>170</v>
      </c>
      <c r="G158" s="238"/>
      <c r="H158" s="241">
        <v>294.565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7" t="s">
        <v>163</v>
      </c>
      <c r="AU158" s="247" t="s">
        <v>83</v>
      </c>
      <c r="AV158" s="14" t="s">
        <v>159</v>
      </c>
      <c r="AW158" s="14" t="s">
        <v>33</v>
      </c>
      <c r="AX158" s="14" t="s">
        <v>80</v>
      </c>
      <c r="AY158" s="247" t="s">
        <v>152</v>
      </c>
    </row>
    <row r="159" spans="1:65" s="2" customFormat="1" ht="37.8" customHeight="1">
      <c r="A159" s="40"/>
      <c r="B159" s="41"/>
      <c r="C159" s="207" t="s">
        <v>279</v>
      </c>
      <c r="D159" s="207" t="s">
        <v>154</v>
      </c>
      <c r="E159" s="208" t="s">
        <v>280</v>
      </c>
      <c r="F159" s="209" t="s">
        <v>281</v>
      </c>
      <c r="G159" s="210" t="s">
        <v>111</v>
      </c>
      <c r="H159" s="211">
        <v>883.695</v>
      </c>
      <c r="I159" s="212"/>
      <c r="J159" s="213">
        <f>ROUND(I159*H159,2)</f>
        <v>0</v>
      </c>
      <c r="K159" s="209" t="s">
        <v>158</v>
      </c>
      <c r="L159" s="46"/>
      <c r="M159" s="214" t="s">
        <v>19</v>
      </c>
      <c r="N159" s="215" t="s">
        <v>43</v>
      </c>
      <c r="O159" s="86"/>
      <c r="P159" s="216">
        <f>O159*H159</f>
        <v>0</v>
      </c>
      <c r="Q159" s="216">
        <v>0</v>
      </c>
      <c r="R159" s="216">
        <f>Q159*H159</f>
        <v>0</v>
      </c>
      <c r="S159" s="216">
        <v>0</v>
      </c>
      <c r="T159" s="217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8" t="s">
        <v>159</v>
      </c>
      <c r="AT159" s="218" t="s">
        <v>154</v>
      </c>
      <c r="AU159" s="218" t="s">
        <v>83</v>
      </c>
      <c r="AY159" s="19" t="s">
        <v>152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9" t="s">
        <v>80</v>
      </c>
      <c r="BK159" s="219">
        <f>ROUND(I159*H159,2)</f>
        <v>0</v>
      </c>
      <c r="BL159" s="19" t="s">
        <v>159</v>
      </c>
      <c r="BM159" s="218" t="s">
        <v>282</v>
      </c>
    </row>
    <row r="160" spans="1:47" s="2" customFormat="1" ht="12">
      <c r="A160" s="40"/>
      <c r="B160" s="41"/>
      <c r="C160" s="42"/>
      <c r="D160" s="220" t="s">
        <v>161</v>
      </c>
      <c r="E160" s="42"/>
      <c r="F160" s="221" t="s">
        <v>283</v>
      </c>
      <c r="G160" s="42"/>
      <c r="H160" s="42"/>
      <c r="I160" s="222"/>
      <c r="J160" s="42"/>
      <c r="K160" s="42"/>
      <c r="L160" s="46"/>
      <c r="M160" s="223"/>
      <c r="N160" s="224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161</v>
      </c>
      <c r="AU160" s="19" t="s">
        <v>83</v>
      </c>
    </row>
    <row r="161" spans="1:51" s="13" customFormat="1" ht="12">
      <c r="A161" s="13"/>
      <c r="B161" s="225"/>
      <c r="C161" s="226"/>
      <c r="D161" s="227" t="s">
        <v>163</v>
      </c>
      <c r="E161" s="228" t="s">
        <v>19</v>
      </c>
      <c r="F161" s="229" t="s">
        <v>278</v>
      </c>
      <c r="G161" s="226"/>
      <c r="H161" s="230">
        <v>294.565</v>
      </c>
      <c r="I161" s="231"/>
      <c r="J161" s="226"/>
      <c r="K161" s="226"/>
      <c r="L161" s="232"/>
      <c r="M161" s="233"/>
      <c r="N161" s="234"/>
      <c r="O161" s="234"/>
      <c r="P161" s="234"/>
      <c r="Q161" s="234"/>
      <c r="R161" s="234"/>
      <c r="S161" s="234"/>
      <c r="T161" s="23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6" t="s">
        <v>163</v>
      </c>
      <c r="AU161" s="236" t="s">
        <v>83</v>
      </c>
      <c r="AV161" s="13" t="s">
        <v>83</v>
      </c>
      <c r="AW161" s="13" t="s">
        <v>33</v>
      </c>
      <c r="AX161" s="13" t="s">
        <v>80</v>
      </c>
      <c r="AY161" s="236" t="s">
        <v>152</v>
      </c>
    </row>
    <row r="162" spans="1:51" s="13" customFormat="1" ht="12">
      <c r="A162" s="13"/>
      <c r="B162" s="225"/>
      <c r="C162" s="226"/>
      <c r="D162" s="227" t="s">
        <v>163</v>
      </c>
      <c r="E162" s="226"/>
      <c r="F162" s="229" t="s">
        <v>679</v>
      </c>
      <c r="G162" s="226"/>
      <c r="H162" s="230">
        <v>883.695</v>
      </c>
      <c r="I162" s="231"/>
      <c r="J162" s="226"/>
      <c r="K162" s="226"/>
      <c r="L162" s="232"/>
      <c r="M162" s="233"/>
      <c r="N162" s="234"/>
      <c r="O162" s="234"/>
      <c r="P162" s="234"/>
      <c r="Q162" s="234"/>
      <c r="R162" s="234"/>
      <c r="S162" s="234"/>
      <c r="T162" s="23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6" t="s">
        <v>163</v>
      </c>
      <c r="AU162" s="236" t="s">
        <v>83</v>
      </c>
      <c r="AV162" s="13" t="s">
        <v>83</v>
      </c>
      <c r="AW162" s="13" t="s">
        <v>4</v>
      </c>
      <c r="AX162" s="13" t="s">
        <v>80</v>
      </c>
      <c r="AY162" s="236" t="s">
        <v>152</v>
      </c>
    </row>
    <row r="163" spans="1:65" s="2" customFormat="1" ht="37.8" customHeight="1">
      <c r="A163" s="40"/>
      <c r="B163" s="41"/>
      <c r="C163" s="207" t="s">
        <v>7</v>
      </c>
      <c r="D163" s="207" t="s">
        <v>154</v>
      </c>
      <c r="E163" s="208" t="s">
        <v>285</v>
      </c>
      <c r="F163" s="209" t="s">
        <v>286</v>
      </c>
      <c r="G163" s="210" t="s">
        <v>111</v>
      </c>
      <c r="H163" s="211">
        <v>126.242</v>
      </c>
      <c r="I163" s="212"/>
      <c r="J163" s="213">
        <f>ROUND(I163*H163,2)</f>
        <v>0</v>
      </c>
      <c r="K163" s="209" t="s">
        <v>158</v>
      </c>
      <c r="L163" s="46"/>
      <c r="M163" s="214" t="s">
        <v>19</v>
      </c>
      <c r="N163" s="215" t="s">
        <v>43</v>
      </c>
      <c r="O163" s="86"/>
      <c r="P163" s="216">
        <f>O163*H163</f>
        <v>0</v>
      </c>
      <c r="Q163" s="216">
        <v>0</v>
      </c>
      <c r="R163" s="216">
        <f>Q163*H163</f>
        <v>0</v>
      </c>
      <c r="S163" s="216">
        <v>0</v>
      </c>
      <c r="T163" s="217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8" t="s">
        <v>159</v>
      </c>
      <c r="AT163" s="218" t="s">
        <v>154</v>
      </c>
      <c r="AU163" s="218" t="s">
        <v>83</v>
      </c>
      <c r="AY163" s="19" t="s">
        <v>152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9" t="s">
        <v>80</v>
      </c>
      <c r="BK163" s="219">
        <f>ROUND(I163*H163,2)</f>
        <v>0</v>
      </c>
      <c r="BL163" s="19" t="s">
        <v>159</v>
      </c>
      <c r="BM163" s="218" t="s">
        <v>287</v>
      </c>
    </row>
    <row r="164" spans="1:47" s="2" customFormat="1" ht="12">
      <c r="A164" s="40"/>
      <c r="B164" s="41"/>
      <c r="C164" s="42"/>
      <c r="D164" s="220" t="s">
        <v>161</v>
      </c>
      <c r="E164" s="42"/>
      <c r="F164" s="221" t="s">
        <v>288</v>
      </c>
      <c r="G164" s="42"/>
      <c r="H164" s="42"/>
      <c r="I164" s="222"/>
      <c r="J164" s="42"/>
      <c r="K164" s="42"/>
      <c r="L164" s="46"/>
      <c r="M164" s="223"/>
      <c r="N164" s="224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161</v>
      </c>
      <c r="AU164" s="19" t="s">
        <v>83</v>
      </c>
    </row>
    <row r="165" spans="1:51" s="13" customFormat="1" ht="12">
      <c r="A165" s="13"/>
      <c r="B165" s="225"/>
      <c r="C165" s="226"/>
      <c r="D165" s="227" t="s">
        <v>163</v>
      </c>
      <c r="E165" s="228" t="s">
        <v>19</v>
      </c>
      <c r="F165" s="229" t="s">
        <v>236</v>
      </c>
      <c r="G165" s="226"/>
      <c r="H165" s="230">
        <v>126.242</v>
      </c>
      <c r="I165" s="231"/>
      <c r="J165" s="226"/>
      <c r="K165" s="226"/>
      <c r="L165" s="232"/>
      <c r="M165" s="233"/>
      <c r="N165" s="234"/>
      <c r="O165" s="234"/>
      <c r="P165" s="234"/>
      <c r="Q165" s="234"/>
      <c r="R165" s="234"/>
      <c r="S165" s="234"/>
      <c r="T165" s="23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6" t="s">
        <v>163</v>
      </c>
      <c r="AU165" s="236" t="s">
        <v>83</v>
      </c>
      <c r="AV165" s="13" t="s">
        <v>83</v>
      </c>
      <c r="AW165" s="13" t="s">
        <v>33</v>
      </c>
      <c r="AX165" s="13" t="s">
        <v>72</v>
      </c>
      <c r="AY165" s="236" t="s">
        <v>152</v>
      </c>
    </row>
    <row r="166" spans="1:51" s="14" customFormat="1" ht="12">
      <c r="A166" s="14"/>
      <c r="B166" s="237"/>
      <c r="C166" s="238"/>
      <c r="D166" s="227" t="s">
        <v>163</v>
      </c>
      <c r="E166" s="239" t="s">
        <v>19</v>
      </c>
      <c r="F166" s="240" t="s">
        <v>170</v>
      </c>
      <c r="G166" s="238"/>
      <c r="H166" s="241">
        <v>126.242</v>
      </c>
      <c r="I166" s="242"/>
      <c r="J166" s="238"/>
      <c r="K166" s="238"/>
      <c r="L166" s="243"/>
      <c r="M166" s="244"/>
      <c r="N166" s="245"/>
      <c r="O166" s="245"/>
      <c r="P166" s="245"/>
      <c r="Q166" s="245"/>
      <c r="R166" s="245"/>
      <c r="S166" s="245"/>
      <c r="T166" s="24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7" t="s">
        <v>163</v>
      </c>
      <c r="AU166" s="247" t="s">
        <v>83</v>
      </c>
      <c r="AV166" s="14" t="s">
        <v>159</v>
      </c>
      <c r="AW166" s="14" t="s">
        <v>33</v>
      </c>
      <c r="AX166" s="14" t="s">
        <v>80</v>
      </c>
      <c r="AY166" s="247" t="s">
        <v>152</v>
      </c>
    </row>
    <row r="167" spans="1:65" s="2" customFormat="1" ht="37.8" customHeight="1">
      <c r="A167" s="40"/>
      <c r="B167" s="41"/>
      <c r="C167" s="207" t="s">
        <v>289</v>
      </c>
      <c r="D167" s="207" t="s">
        <v>154</v>
      </c>
      <c r="E167" s="208" t="s">
        <v>290</v>
      </c>
      <c r="F167" s="209" t="s">
        <v>291</v>
      </c>
      <c r="G167" s="210" t="s">
        <v>111</v>
      </c>
      <c r="H167" s="211">
        <v>378.726</v>
      </c>
      <c r="I167" s="212"/>
      <c r="J167" s="213">
        <f>ROUND(I167*H167,2)</f>
        <v>0</v>
      </c>
      <c r="K167" s="209" t="s">
        <v>158</v>
      </c>
      <c r="L167" s="46"/>
      <c r="M167" s="214" t="s">
        <v>19</v>
      </c>
      <c r="N167" s="215" t="s">
        <v>43</v>
      </c>
      <c r="O167" s="86"/>
      <c r="P167" s="216">
        <f>O167*H167</f>
        <v>0</v>
      </c>
      <c r="Q167" s="216">
        <v>0</v>
      </c>
      <c r="R167" s="216">
        <f>Q167*H167</f>
        <v>0</v>
      </c>
      <c r="S167" s="216">
        <v>0</v>
      </c>
      <c r="T167" s="217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8" t="s">
        <v>159</v>
      </c>
      <c r="AT167" s="218" t="s">
        <v>154</v>
      </c>
      <c r="AU167" s="218" t="s">
        <v>83</v>
      </c>
      <c r="AY167" s="19" t="s">
        <v>152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19" t="s">
        <v>80</v>
      </c>
      <c r="BK167" s="219">
        <f>ROUND(I167*H167,2)</f>
        <v>0</v>
      </c>
      <c r="BL167" s="19" t="s">
        <v>159</v>
      </c>
      <c r="BM167" s="218" t="s">
        <v>292</v>
      </c>
    </row>
    <row r="168" spans="1:47" s="2" customFormat="1" ht="12">
      <c r="A168" s="40"/>
      <c r="B168" s="41"/>
      <c r="C168" s="42"/>
      <c r="D168" s="220" t="s">
        <v>161</v>
      </c>
      <c r="E168" s="42"/>
      <c r="F168" s="221" t="s">
        <v>293</v>
      </c>
      <c r="G168" s="42"/>
      <c r="H168" s="42"/>
      <c r="I168" s="222"/>
      <c r="J168" s="42"/>
      <c r="K168" s="42"/>
      <c r="L168" s="46"/>
      <c r="M168" s="223"/>
      <c r="N168" s="224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161</v>
      </c>
      <c r="AU168" s="19" t="s">
        <v>83</v>
      </c>
    </row>
    <row r="169" spans="1:51" s="13" customFormat="1" ht="12">
      <c r="A169" s="13"/>
      <c r="B169" s="225"/>
      <c r="C169" s="226"/>
      <c r="D169" s="227" t="s">
        <v>163</v>
      </c>
      <c r="E169" s="228" t="s">
        <v>19</v>
      </c>
      <c r="F169" s="229" t="s">
        <v>236</v>
      </c>
      <c r="G169" s="226"/>
      <c r="H169" s="230">
        <v>126.242</v>
      </c>
      <c r="I169" s="231"/>
      <c r="J169" s="226"/>
      <c r="K169" s="226"/>
      <c r="L169" s="232"/>
      <c r="M169" s="233"/>
      <c r="N169" s="234"/>
      <c r="O169" s="234"/>
      <c r="P169" s="234"/>
      <c r="Q169" s="234"/>
      <c r="R169" s="234"/>
      <c r="S169" s="234"/>
      <c r="T169" s="23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6" t="s">
        <v>163</v>
      </c>
      <c r="AU169" s="236" t="s">
        <v>83</v>
      </c>
      <c r="AV169" s="13" t="s">
        <v>83</v>
      </c>
      <c r="AW169" s="13" t="s">
        <v>33</v>
      </c>
      <c r="AX169" s="13" t="s">
        <v>80</v>
      </c>
      <c r="AY169" s="236" t="s">
        <v>152</v>
      </c>
    </row>
    <row r="170" spans="1:51" s="13" customFormat="1" ht="12">
      <c r="A170" s="13"/>
      <c r="B170" s="225"/>
      <c r="C170" s="226"/>
      <c r="D170" s="227" t="s">
        <v>163</v>
      </c>
      <c r="E170" s="226"/>
      <c r="F170" s="229" t="s">
        <v>680</v>
      </c>
      <c r="G170" s="226"/>
      <c r="H170" s="230">
        <v>378.726</v>
      </c>
      <c r="I170" s="231"/>
      <c r="J170" s="226"/>
      <c r="K170" s="226"/>
      <c r="L170" s="232"/>
      <c r="M170" s="233"/>
      <c r="N170" s="234"/>
      <c r="O170" s="234"/>
      <c r="P170" s="234"/>
      <c r="Q170" s="234"/>
      <c r="R170" s="234"/>
      <c r="S170" s="234"/>
      <c r="T170" s="23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6" t="s">
        <v>163</v>
      </c>
      <c r="AU170" s="236" t="s">
        <v>83</v>
      </c>
      <c r="AV170" s="13" t="s">
        <v>83</v>
      </c>
      <c r="AW170" s="13" t="s">
        <v>4</v>
      </c>
      <c r="AX170" s="13" t="s">
        <v>80</v>
      </c>
      <c r="AY170" s="236" t="s">
        <v>152</v>
      </c>
    </row>
    <row r="171" spans="1:65" s="2" customFormat="1" ht="24.15" customHeight="1">
      <c r="A171" s="40"/>
      <c r="B171" s="41"/>
      <c r="C171" s="207" t="s">
        <v>295</v>
      </c>
      <c r="D171" s="207" t="s">
        <v>154</v>
      </c>
      <c r="E171" s="208" t="s">
        <v>296</v>
      </c>
      <c r="F171" s="209" t="s">
        <v>297</v>
      </c>
      <c r="G171" s="210" t="s">
        <v>111</v>
      </c>
      <c r="H171" s="211">
        <v>115.178</v>
      </c>
      <c r="I171" s="212"/>
      <c r="J171" s="213">
        <f>ROUND(I171*H171,2)</f>
        <v>0</v>
      </c>
      <c r="K171" s="209" t="s">
        <v>158</v>
      </c>
      <c r="L171" s="46"/>
      <c r="M171" s="214" t="s">
        <v>19</v>
      </c>
      <c r="N171" s="215" t="s">
        <v>43</v>
      </c>
      <c r="O171" s="86"/>
      <c r="P171" s="216">
        <f>O171*H171</f>
        <v>0</v>
      </c>
      <c r="Q171" s="216">
        <v>0</v>
      </c>
      <c r="R171" s="216">
        <f>Q171*H171</f>
        <v>0</v>
      </c>
      <c r="S171" s="216">
        <v>0</v>
      </c>
      <c r="T171" s="217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8" t="s">
        <v>159</v>
      </c>
      <c r="AT171" s="218" t="s">
        <v>154</v>
      </c>
      <c r="AU171" s="218" t="s">
        <v>83</v>
      </c>
      <c r="AY171" s="19" t="s">
        <v>152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19" t="s">
        <v>80</v>
      </c>
      <c r="BK171" s="219">
        <f>ROUND(I171*H171,2)</f>
        <v>0</v>
      </c>
      <c r="BL171" s="19" t="s">
        <v>159</v>
      </c>
      <c r="BM171" s="218" t="s">
        <v>298</v>
      </c>
    </row>
    <row r="172" spans="1:47" s="2" customFormat="1" ht="12">
      <c r="A172" s="40"/>
      <c r="B172" s="41"/>
      <c r="C172" s="42"/>
      <c r="D172" s="220" t="s">
        <v>161</v>
      </c>
      <c r="E172" s="42"/>
      <c r="F172" s="221" t="s">
        <v>299</v>
      </c>
      <c r="G172" s="42"/>
      <c r="H172" s="42"/>
      <c r="I172" s="222"/>
      <c r="J172" s="42"/>
      <c r="K172" s="42"/>
      <c r="L172" s="46"/>
      <c r="M172" s="223"/>
      <c r="N172" s="224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161</v>
      </c>
      <c r="AU172" s="19" t="s">
        <v>83</v>
      </c>
    </row>
    <row r="173" spans="1:51" s="13" customFormat="1" ht="12">
      <c r="A173" s="13"/>
      <c r="B173" s="225"/>
      <c r="C173" s="226"/>
      <c r="D173" s="227" t="s">
        <v>163</v>
      </c>
      <c r="E173" s="228" t="s">
        <v>19</v>
      </c>
      <c r="F173" s="229" t="s">
        <v>300</v>
      </c>
      <c r="G173" s="226"/>
      <c r="H173" s="230">
        <v>115.178</v>
      </c>
      <c r="I173" s="231"/>
      <c r="J173" s="226"/>
      <c r="K173" s="226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163</v>
      </c>
      <c r="AU173" s="236" t="s">
        <v>83</v>
      </c>
      <c r="AV173" s="13" t="s">
        <v>83</v>
      </c>
      <c r="AW173" s="13" t="s">
        <v>33</v>
      </c>
      <c r="AX173" s="13" t="s">
        <v>72</v>
      </c>
      <c r="AY173" s="236" t="s">
        <v>152</v>
      </c>
    </row>
    <row r="174" spans="1:51" s="14" customFormat="1" ht="12">
      <c r="A174" s="14"/>
      <c r="B174" s="237"/>
      <c r="C174" s="238"/>
      <c r="D174" s="227" t="s">
        <v>163</v>
      </c>
      <c r="E174" s="239" t="s">
        <v>19</v>
      </c>
      <c r="F174" s="240" t="s">
        <v>170</v>
      </c>
      <c r="G174" s="238"/>
      <c r="H174" s="241">
        <v>115.178</v>
      </c>
      <c r="I174" s="242"/>
      <c r="J174" s="238"/>
      <c r="K174" s="238"/>
      <c r="L174" s="243"/>
      <c r="M174" s="244"/>
      <c r="N174" s="245"/>
      <c r="O174" s="245"/>
      <c r="P174" s="245"/>
      <c r="Q174" s="245"/>
      <c r="R174" s="245"/>
      <c r="S174" s="245"/>
      <c r="T174" s="24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7" t="s">
        <v>163</v>
      </c>
      <c r="AU174" s="247" t="s">
        <v>83</v>
      </c>
      <c r="AV174" s="14" t="s">
        <v>159</v>
      </c>
      <c r="AW174" s="14" t="s">
        <v>33</v>
      </c>
      <c r="AX174" s="14" t="s">
        <v>80</v>
      </c>
      <c r="AY174" s="247" t="s">
        <v>152</v>
      </c>
    </row>
    <row r="175" spans="1:65" s="2" customFormat="1" ht="24.15" customHeight="1">
      <c r="A175" s="40"/>
      <c r="B175" s="41"/>
      <c r="C175" s="207" t="s">
        <v>301</v>
      </c>
      <c r="D175" s="207" t="s">
        <v>154</v>
      </c>
      <c r="E175" s="208" t="s">
        <v>302</v>
      </c>
      <c r="F175" s="209" t="s">
        <v>303</v>
      </c>
      <c r="G175" s="210" t="s">
        <v>111</v>
      </c>
      <c r="H175" s="211">
        <v>115.178</v>
      </c>
      <c r="I175" s="212"/>
      <c r="J175" s="213">
        <f>ROUND(I175*H175,2)</f>
        <v>0</v>
      </c>
      <c r="K175" s="209" t="s">
        <v>158</v>
      </c>
      <c r="L175" s="46"/>
      <c r="M175" s="214" t="s">
        <v>19</v>
      </c>
      <c r="N175" s="215" t="s">
        <v>43</v>
      </c>
      <c r="O175" s="86"/>
      <c r="P175" s="216">
        <f>O175*H175</f>
        <v>0</v>
      </c>
      <c r="Q175" s="216">
        <v>0</v>
      </c>
      <c r="R175" s="216">
        <f>Q175*H175</f>
        <v>0</v>
      </c>
      <c r="S175" s="216">
        <v>0</v>
      </c>
      <c r="T175" s="217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8" t="s">
        <v>159</v>
      </c>
      <c r="AT175" s="218" t="s">
        <v>154</v>
      </c>
      <c r="AU175" s="218" t="s">
        <v>83</v>
      </c>
      <c r="AY175" s="19" t="s">
        <v>152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9" t="s">
        <v>80</v>
      </c>
      <c r="BK175" s="219">
        <f>ROUND(I175*H175,2)</f>
        <v>0</v>
      </c>
      <c r="BL175" s="19" t="s">
        <v>159</v>
      </c>
      <c r="BM175" s="218" t="s">
        <v>304</v>
      </c>
    </row>
    <row r="176" spans="1:47" s="2" customFormat="1" ht="12">
      <c r="A176" s="40"/>
      <c r="B176" s="41"/>
      <c r="C176" s="42"/>
      <c r="D176" s="220" t="s">
        <v>161</v>
      </c>
      <c r="E176" s="42"/>
      <c r="F176" s="221" t="s">
        <v>305</v>
      </c>
      <c r="G176" s="42"/>
      <c r="H176" s="42"/>
      <c r="I176" s="222"/>
      <c r="J176" s="42"/>
      <c r="K176" s="42"/>
      <c r="L176" s="46"/>
      <c r="M176" s="223"/>
      <c r="N176" s="224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161</v>
      </c>
      <c r="AU176" s="19" t="s">
        <v>83</v>
      </c>
    </row>
    <row r="177" spans="1:51" s="15" customFormat="1" ht="12">
      <c r="A177" s="15"/>
      <c r="B177" s="249"/>
      <c r="C177" s="250"/>
      <c r="D177" s="227" t="s">
        <v>163</v>
      </c>
      <c r="E177" s="251" t="s">
        <v>19</v>
      </c>
      <c r="F177" s="252" t="s">
        <v>306</v>
      </c>
      <c r="G177" s="250"/>
      <c r="H177" s="251" t="s">
        <v>19</v>
      </c>
      <c r="I177" s="253"/>
      <c r="J177" s="250"/>
      <c r="K177" s="250"/>
      <c r="L177" s="254"/>
      <c r="M177" s="255"/>
      <c r="N177" s="256"/>
      <c r="O177" s="256"/>
      <c r="P177" s="256"/>
      <c r="Q177" s="256"/>
      <c r="R177" s="256"/>
      <c r="S177" s="256"/>
      <c r="T177" s="257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58" t="s">
        <v>163</v>
      </c>
      <c r="AU177" s="258" t="s">
        <v>83</v>
      </c>
      <c r="AV177" s="15" t="s">
        <v>80</v>
      </c>
      <c r="AW177" s="15" t="s">
        <v>33</v>
      </c>
      <c r="AX177" s="15" t="s">
        <v>72</v>
      </c>
      <c r="AY177" s="258" t="s">
        <v>152</v>
      </c>
    </row>
    <row r="178" spans="1:51" s="13" customFormat="1" ht="12">
      <c r="A178" s="13"/>
      <c r="B178" s="225"/>
      <c r="C178" s="226"/>
      <c r="D178" s="227" t="s">
        <v>163</v>
      </c>
      <c r="E178" s="228" t="s">
        <v>19</v>
      </c>
      <c r="F178" s="229" t="s">
        <v>307</v>
      </c>
      <c r="G178" s="226"/>
      <c r="H178" s="230">
        <v>115.178</v>
      </c>
      <c r="I178" s="231"/>
      <c r="J178" s="226"/>
      <c r="K178" s="226"/>
      <c r="L178" s="232"/>
      <c r="M178" s="233"/>
      <c r="N178" s="234"/>
      <c r="O178" s="234"/>
      <c r="P178" s="234"/>
      <c r="Q178" s="234"/>
      <c r="R178" s="234"/>
      <c r="S178" s="234"/>
      <c r="T178" s="23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6" t="s">
        <v>163</v>
      </c>
      <c r="AU178" s="236" t="s">
        <v>83</v>
      </c>
      <c r="AV178" s="13" t="s">
        <v>83</v>
      </c>
      <c r="AW178" s="13" t="s">
        <v>33</v>
      </c>
      <c r="AX178" s="13" t="s">
        <v>72</v>
      </c>
      <c r="AY178" s="236" t="s">
        <v>152</v>
      </c>
    </row>
    <row r="179" spans="1:51" s="14" customFormat="1" ht="12">
      <c r="A179" s="14"/>
      <c r="B179" s="237"/>
      <c r="C179" s="238"/>
      <c r="D179" s="227" t="s">
        <v>163</v>
      </c>
      <c r="E179" s="239" t="s">
        <v>19</v>
      </c>
      <c r="F179" s="240" t="s">
        <v>170</v>
      </c>
      <c r="G179" s="238"/>
      <c r="H179" s="241">
        <v>115.178</v>
      </c>
      <c r="I179" s="242"/>
      <c r="J179" s="238"/>
      <c r="K179" s="238"/>
      <c r="L179" s="243"/>
      <c r="M179" s="244"/>
      <c r="N179" s="245"/>
      <c r="O179" s="245"/>
      <c r="P179" s="245"/>
      <c r="Q179" s="245"/>
      <c r="R179" s="245"/>
      <c r="S179" s="245"/>
      <c r="T179" s="24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7" t="s">
        <v>163</v>
      </c>
      <c r="AU179" s="247" t="s">
        <v>83</v>
      </c>
      <c r="AV179" s="14" t="s">
        <v>159</v>
      </c>
      <c r="AW179" s="14" t="s">
        <v>33</v>
      </c>
      <c r="AX179" s="14" t="s">
        <v>80</v>
      </c>
      <c r="AY179" s="247" t="s">
        <v>152</v>
      </c>
    </row>
    <row r="180" spans="1:65" s="2" customFormat="1" ht="24.15" customHeight="1">
      <c r="A180" s="40"/>
      <c r="B180" s="41"/>
      <c r="C180" s="207" t="s">
        <v>308</v>
      </c>
      <c r="D180" s="207" t="s">
        <v>154</v>
      </c>
      <c r="E180" s="208" t="s">
        <v>309</v>
      </c>
      <c r="F180" s="209" t="s">
        <v>310</v>
      </c>
      <c r="G180" s="210" t="s">
        <v>311</v>
      </c>
      <c r="H180" s="211">
        <v>841.614</v>
      </c>
      <c r="I180" s="212"/>
      <c r="J180" s="213">
        <f>ROUND(I180*H180,2)</f>
        <v>0</v>
      </c>
      <c r="K180" s="209" t="s">
        <v>19</v>
      </c>
      <c r="L180" s="46"/>
      <c r="M180" s="214" t="s">
        <v>19</v>
      </c>
      <c r="N180" s="215" t="s">
        <v>43</v>
      </c>
      <c r="O180" s="86"/>
      <c r="P180" s="216">
        <f>O180*H180</f>
        <v>0</v>
      </c>
      <c r="Q180" s="216">
        <v>0</v>
      </c>
      <c r="R180" s="216">
        <f>Q180*H180</f>
        <v>0</v>
      </c>
      <c r="S180" s="216">
        <v>0</v>
      </c>
      <c r="T180" s="217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8" t="s">
        <v>159</v>
      </c>
      <c r="AT180" s="218" t="s">
        <v>154</v>
      </c>
      <c r="AU180" s="218" t="s">
        <v>83</v>
      </c>
      <c r="AY180" s="19" t="s">
        <v>152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9" t="s">
        <v>80</v>
      </c>
      <c r="BK180" s="219">
        <f>ROUND(I180*H180,2)</f>
        <v>0</v>
      </c>
      <c r="BL180" s="19" t="s">
        <v>159</v>
      </c>
      <c r="BM180" s="218" t="s">
        <v>312</v>
      </c>
    </row>
    <row r="181" spans="1:47" s="2" customFormat="1" ht="12">
      <c r="A181" s="40"/>
      <c r="B181" s="41"/>
      <c r="C181" s="42"/>
      <c r="D181" s="227" t="s">
        <v>177</v>
      </c>
      <c r="E181" s="42"/>
      <c r="F181" s="248" t="s">
        <v>313</v>
      </c>
      <c r="G181" s="42"/>
      <c r="H181" s="42"/>
      <c r="I181" s="222"/>
      <c r="J181" s="42"/>
      <c r="K181" s="42"/>
      <c r="L181" s="46"/>
      <c r="M181" s="223"/>
      <c r="N181" s="224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177</v>
      </c>
      <c r="AU181" s="19" t="s">
        <v>83</v>
      </c>
    </row>
    <row r="182" spans="1:51" s="13" customFormat="1" ht="12">
      <c r="A182" s="13"/>
      <c r="B182" s="225"/>
      <c r="C182" s="226"/>
      <c r="D182" s="227" t="s">
        <v>163</v>
      </c>
      <c r="E182" s="228" t="s">
        <v>19</v>
      </c>
      <c r="F182" s="229" t="s">
        <v>49</v>
      </c>
      <c r="G182" s="226"/>
      <c r="H182" s="230">
        <v>420.807</v>
      </c>
      <c r="I182" s="231"/>
      <c r="J182" s="226"/>
      <c r="K182" s="226"/>
      <c r="L182" s="232"/>
      <c r="M182" s="233"/>
      <c r="N182" s="234"/>
      <c r="O182" s="234"/>
      <c r="P182" s="234"/>
      <c r="Q182" s="234"/>
      <c r="R182" s="234"/>
      <c r="S182" s="234"/>
      <c r="T182" s="23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6" t="s">
        <v>163</v>
      </c>
      <c r="AU182" s="236" t="s">
        <v>83</v>
      </c>
      <c r="AV182" s="13" t="s">
        <v>83</v>
      </c>
      <c r="AW182" s="13" t="s">
        <v>33</v>
      </c>
      <c r="AX182" s="13" t="s">
        <v>72</v>
      </c>
      <c r="AY182" s="236" t="s">
        <v>152</v>
      </c>
    </row>
    <row r="183" spans="1:51" s="14" customFormat="1" ht="12">
      <c r="A183" s="14"/>
      <c r="B183" s="237"/>
      <c r="C183" s="238"/>
      <c r="D183" s="227" t="s">
        <v>163</v>
      </c>
      <c r="E183" s="239" t="s">
        <v>19</v>
      </c>
      <c r="F183" s="240" t="s">
        <v>170</v>
      </c>
      <c r="G183" s="238"/>
      <c r="H183" s="241">
        <v>420.807</v>
      </c>
      <c r="I183" s="242"/>
      <c r="J183" s="238"/>
      <c r="K183" s="238"/>
      <c r="L183" s="243"/>
      <c r="M183" s="244"/>
      <c r="N183" s="245"/>
      <c r="O183" s="245"/>
      <c r="P183" s="245"/>
      <c r="Q183" s="245"/>
      <c r="R183" s="245"/>
      <c r="S183" s="245"/>
      <c r="T183" s="246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7" t="s">
        <v>163</v>
      </c>
      <c r="AU183" s="247" t="s">
        <v>83</v>
      </c>
      <c r="AV183" s="14" t="s">
        <v>159</v>
      </c>
      <c r="AW183" s="14" t="s">
        <v>33</v>
      </c>
      <c r="AX183" s="14" t="s">
        <v>80</v>
      </c>
      <c r="AY183" s="247" t="s">
        <v>152</v>
      </c>
    </row>
    <row r="184" spans="1:51" s="13" customFormat="1" ht="12">
      <c r="A184" s="13"/>
      <c r="B184" s="225"/>
      <c r="C184" s="226"/>
      <c r="D184" s="227" t="s">
        <v>163</v>
      </c>
      <c r="E184" s="226"/>
      <c r="F184" s="229" t="s">
        <v>681</v>
      </c>
      <c r="G184" s="226"/>
      <c r="H184" s="230">
        <v>841.614</v>
      </c>
      <c r="I184" s="231"/>
      <c r="J184" s="226"/>
      <c r="K184" s="226"/>
      <c r="L184" s="232"/>
      <c r="M184" s="233"/>
      <c r="N184" s="234"/>
      <c r="O184" s="234"/>
      <c r="P184" s="234"/>
      <c r="Q184" s="234"/>
      <c r="R184" s="234"/>
      <c r="S184" s="234"/>
      <c r="T184" s="23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6" t="s">
        <v>163</v>
      </c>
      <c r="AU184" s="236" t="s">
        <v>83</v>
      </c>
      <c r="AV184" s="13" t="s">
        <v>83</v>
      </c>
      <c r="AW184" s="13" t="s">
        <v>4</v>
      </c>
      <c r="AX184" s="13" t="s">
        <v>80</v>
      </c>
      <c r="AY184" s="236" t="s">
        <v>152</v>
      </c>
    </row>
    <row r="185" spans="1:65" s="2" customFormat="1" ht="24.15" customHeight="1">
      <c r="A185" s="40"/>
      <c r="B185" s="41"/>
      <c r="C185" s="207" t="s">
        <v>315</v>
      </c>
      <c r="D185" s="207" t="s">
        <v>154</v>
      </c>
      <c r="E185" s="208" t="s">
        <v>316</v>
      </c>
      <c r="F185" s="209" t="s">
        <v>317</v>
      </c>
      <c r="G185" s="210" t="s">
        <v>111</v>
      </c>
      <c r="H185" s="211">
        <v>291.95</v>
      </c>
      <c r="I185" s="212"/>
      <c r="J185" s="213">
        <f>ROUND(I185*H185,2)</f>
        <v>0</v>
      </c>
      <c r="K185" s="209" t="s">
        <v>158</v>
      </c>
      <c r="L185" s="46"/>
      <c r="M185" s="214" t="s">
        <v>19</v>
      </c>
      <c r="N185" s="215" t="s">
        <v>43</v>
      </c>
      <c r="O185" s="86"/>
      <c r="P185" s="216">
        <f>O185*H185</f>
        <v>0</v>
      </c>
      <c r="Q185" s="216">
        <v>0</v>
      </c>
      <c r="R185" s="216">
        <f>Q185*H185</f>
        <v>0</v>
      </c>
      <c r="S185" s="216">
        <v>0</v>
      </c>
      <c r="T185" s="217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8" t="s">
        <v>159</v>
      </c>
      <c r="AT185" s="218" t="s">
        <v>154</v>
      </c>
      <c r="AU185" s="218" t="s">
        <v>83</v>
      </c>
      <c r="AY185" s="19" t="s">
        <v>152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9" t="s">
        <v>80</v>
      </c>
      <c r="BK185" s="219">
        <f>ROUND(I185*H185,2)</f>
        <v>0</v>
      </c>
      <c r="BL185" s="19" t="s">
        <v>159</v>
      </c>
      <c r="BM185" s="218" t="s">
        <v>318</v>
      </c>
    </row>
    <row r="186" spans="1:47" s="2" customFormat="1" ht="12">
      <c r="A186" s="40"/>
      <c r="B186" s="41"/>
      <c r="C186" s="42"/>
      <c r="D186" s="220" t="s">
        <v>161</v>
      </c>
      <c r="E186" s="42"/>
      <c r="F186" s="221" t="s">
        <v>319</v>
      </c>
      <c r="G186" s="42"/>
      <c r="H186" s="42"/>
      <c r="I186" s="222"/>
      <c r="J186" s="42"/>
      <c r="K186" s="42"/>
      <c r="L186" s="46"/>
      <c r="M186" s="223"/>
      <c r="N186" s="224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161</v>
      </c>
      <c r="AU186" s="19" t="s">
        <v>83</v>
      </c>
    </row>
    <row r="187" spans="1:51" s="15" customFormat="1" ht="12">
      <c r="A187" s="15"/>
      <c r="B187" s="249"/>
      <c r="C187" s="250"/>
      <c r="D187" s="227" t="s">
        <v>163</v>
      </c>
      <c r="E187" s="251" t="s">
        <v>19</v>
      </c>
      <c r="F187" s="252" t="s">
        <v>123</v>
      </c>
      <c r="G187" s="250"/>
      <c r="H187" s="251" t="s">
        <v>19</v>
      </c>
      <c r="I187" s="253"/>
      <c r="J187" s="250"/>
      <c r="K187" s="250"/>
      <c r="L187" s="254"/>
      <c r="M187" s="255"/>
      <c r="N187" s="256"/>
      <c r="O187" s="256"/>
      <c r="P187" s="256"/>
      <c r="Q187" s="256"/>
      <c r="R187" s="256"/>
      <c r="S187" s="256"/>
      <c r="T187" s="257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58" t="s">
        <v>163</v>
      </c>
      <c r="AU187" s="258" t="s">
        <v>83</v>
      </c>
      <c r="AV187" s="15" t="s">
        <v>80</v>
      </c>
      <c r="AW187" s="15" t="s">
        <v>33</v>
      </c>
      <c r="AX187" s="15" t="s">
        <v>72</v>
      </c>
      <c r="AY187" s="258" t="s">
        <v>152</v>
      </c>
    </row>
    <row r="188" spans="1:51" s="13" customFormat="1" ht="12">
      <c r="A188" s="13"/>
      <c r="B188" s="225"/>
      <c r="C188" s="226"/>
      <c r="D188" s="227" t="s">
        <v>163</v>
      </c>
      <c r="E188" s="228" t="s">
        <v>122</v>
      </c>
      <c r="F188" s="229" t="s">
        <v>320</v>
      </c>
      <c r="G188" s="226"/>
      <c r="H188" s="230">
        <v>291.95</v>
      </c>
      <c r="I188" s="231"/>
      <c r="J188" s="226"/>
      <c r="K188" s="226"/>
      <c r="L188" s="232"/>
      <c r="M188" s="233"/>
      <c r="N188" s="234"/>
      <c r="O188" s="234"/>
      <c r="P188" s="234"/>
      <c r="Q188" s="234"/>
      <c r="R188" s="234"/>
      <c r="S188" s="234"/>
      <c r="T188" s="23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6" t="s">
        <v>163</v>
      </c>
      <c r="AU188" s="236" t="s">
        <v>83</v>
      </c>
      <c r="AV188" s="13" t="s">
        <v>83</v>
      </c>
      <c r="AW188" s="13" t="s">
        <v>33</v>
      </c>
      <c r="AX188" s="13" t="s">
        <v>72</v>
      </c>
      <c r="AY188" s="236" t="s">
        <v>152</v>
      </c>
    </row>
    <row r="189" spans="1:51" s="14" customFormat="1" ht="12">
      <c r="A189" s="14"/>
      <c r="B189" s="237"/>
      <c r="C189" s="238"/>
      <c r="D189" s="227" t="s">
        <v>163</v>
      </c>
      <c r="E189" s="239" t="s">
        <v>19</v>
      </c>
      <c r="F189" s="240" t="s">
        <v>170</v>
      </c>
      <c r="G189" s="238"/>
      <c r="H189" s="241">
        <v>291.95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7" t="s">
        <v>163</v>
      </c>
      <c r="AU189" s="247" t="s">
        <v>83</v>
      </c>
      <c r="AV189" s="14" t="s">
        <v>159</v>
      </c>
      <c r="AW189" s="14" t="s">
        <v>33</v>
      </c>
      <c r="AX189" s="14" t="s">
        <v>80</v>
      </c>
      <c r="AY189" s="247" t="s">
        <v>152</v>
      </c>
    </row>
    <row r="190" spans="1:65" s="2" customFormat="1" ht="16.5" customHeight="1">
      <c r="A190" s="40"/>
      <c r="B190" s="41"/>
      <c r="C190" s="270" t="s">
        <v>321</v>
      </c>
      <c r="D190" s="270" t="s">
        <v>322</v>
      </c>
      <c r="E190" s="271" t="s">
        <v>323</v>
      </c>
      <c r="F190" s="272" t="s">
        <v>324</v>
      </c>
      <c r="G190" s="273" t="s">
        <v>311</v>
      </c>
      <c r="H190" s="274">
        <v>525.51</v>
      </c>
      <c r="I190" s="275"/>
      <c r="J190" s="276">
        <f>ROUND(I190*H190,2)</f>
        <v>0</v>
      </c>
      <c r="K190" s="272" t="s">
        <v>19</v>
      </c>
      <c r="L190" s="277"/>
      <c r="M190" s="278" t="s">
        <v>19</v>
      </c>
      <c r="N190" s="279" t="s">
        <v>43</v>
      </c>
      <c r="O190" s="86"/>
      <c r="P190" s="216">
        <f>O190*H190</f>
        <v>0</v>
      </c>
      <c r="Q190" s="216">
        <v>0</v>
      </c>
      <c r="R190" s="216">
        <f>Q190*H190</f>
        <v>0</v>
      </c>
      <c r="S190" s="216">
        <v>0</v>
      </c>
      <c r="T190" s="217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8" t="s">
        <v>203</v>
      </c>
      <c r="AT190" s="218" t="s">
        <v>322</v>
      </c>
      <c r="AU190" s="218" t="s">
        <v>83</v>
      </c>
      <c r="AY190" s="19" t="s">
        <v>152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9" t="s">
        <v>80</v>
      </c>
      <c r="BK190" s="219">
        <f>ROUND(I190*H190,2)</f>
        <v>0</v>
      </c>
      <c r="BL190" s="19" t="s">
        <v>159</v>
      </c>
      <c r="BM190" s="218" t="s">
        <v>325</v>
      </c>
    </row>
    <row r="191" spans="1:51" s="13" customFormat="1" ht="12">
      <c r="A191" s="13"/>
      <c r="B191" s="225"/>
      <c r="C191" s="226"/>
      <c r="D191" s="227" t="s">
        <v>163</v>
      </c>
      <c r="E191" s="228" t="s">
        <v>19</v>
      </c>
      <c r="F191" s="229" t="s">
        <v>326</v>
      </c>
      <c r="G191" s="226"/>
      <c r="H191" s="230">
        <v>291.95</v>
      </c>
      <c r="I191" s="231"/>
      <c r="J191" s="226"/>
      <c r="K191" s="226"/>
      <c r="L191" s="232"/>
      <c r="M191" s="233"/>
      <c r="N191" s="234"/>
      <c r="O191" s="234"/>
      <c r="P191" s="234"/>
      <c r="Q191" s="234"/>
      <c r="R191" s="234"/>
      <c r="S191" s="234"/>
      <c r="T191" s="23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6" t="s">
        <v>163</v>
      </c>
      <c r="AU191" s="236" t="s">
        <v>83</v>
      </c>
      <c r="AV191" s="13" t="s">
        <v>83</v>
      </c>
      <c r="AW191" s="13" t="s">
        <v>33</v>
      </c>
      <c r="AX191" s="13" t="s">
        <v>72</v>
      </c>
      <c r="AY191" s="236" t="s">
        <v>152</v>
      </c>
    </row>
    <row r="192" spans="1:51" s="14" customFormat="1" ht="12">
      <c r="A192" s="14"/>
      <c r="B192" s="237"/>
      <c r="C192" s="238"/>
      <c r="D192" s="227" t="s">
        <v>163</v>
      </c>
      <c r="E192" s="239" t="s">
        <v>19</v>
      </c>
      <c r="F192" s="240" t="s">
        <v>170</v>
      </c>
      <c r="G192" s="238"/>
      <c r="H192" s="241">
        <v>291.95</v>
      </c>
      <c r="I192" s="242"/>
      <c r="J192" s="238"/>
      <c r="K192" s="238"/>
      <c r="L192" s="243"/>
      <c r="M192" s="244"/>
      <c r="N192" s="245"/>
      <c r="O192" s="245"/>
      <c r="P192" s="245"/>
      <c r="Q192" s="245"/>
      <c r="R192" s="245"/>
      <c r="S192" s="245"/>
      <c r="T192" s="246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7" t="s">
        <v>163</v>
      </c>
      <c r="AU192" s="247" t="s">
        <v>83</v>
      </c>
      <c r="AV192" s="14" t="s">
        <v>159</v>
      </c>
      <c r="AW192" s="14" t="s">
        <v>33</v>
      </c>
      <c r="AX192" s="14" t="s">
        <v>80</v>
      </c>
      <c r="AY192" s="247" t="s">
        <v>152</v>
      </c>
    </row>
    <row r="193" spans="1:51" s="13" customFormat="1" ht="12">
      <c r="A193" s="13"/>
      <c r="B193" s="225"/>
      <c r="C193" s="226"/>
      <c r="D193" s="227" t="s">
        <v>163</v>
      </c>
      <c r="E193" s="226"/>
      <c r="F193" s="229" t="s">
        <v>682</v>
      </c>
      <c r="G193" s="226"/>
      <c r="H193" s="230">
        <v>525.51</v>
      </c>
      <c r="I193" s="231"/>
      <c r="J193" s="226"/>
      <c r="K193" s="226"/>
      <c r="L193" s="232"/>
      <c r="M193" s="233"/>
      <c r="N193" s="234"/>
      <c r="O193" s="234"/>
      <c r="P193" s="234"/>
      <c r="Q193" s="234"/>
      <c r="R193" s="234"/>
      <c r="S193" s="234"/>
      <c r="T193" s="23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6" t="s">
        <v>163</v>
      </c>
      <c r="AU193" s="236" t="s">
        <v>83</v>
      </c>
      <c r="AV193" s="13" t="s">
        <v>83</v>
      </c>
      <c r="AW193" s="13" t="s">
        <v>4</v>
      </c>
      <c r="AX193" s="13" t="s">
        <v>80</v>
      </c>
      <c r="AY193" s="236" t="s">
        <v>152</v>
      </c>
    </row>
    <row r="194" spans="1:65" s="2" customFormat="1" ht="37.8" customHeight="1">
      <c r="A194" s="40"/>
      <c r="B194" s="41"/>
      <c r="C194" s="207" t="s">
        <v>328</v>
      </c>
      <c r="D194" s="207" t="s">
        <v>154</v>
      </c>
      <c r="E194" s="208" t="s">
        <v>329</v>
      </c>
      <c r="F194" s="209" t="s">
        <v>330</v>
      </c>
      <c r="G194" s="210" t="s">
        <v>111</v>
      </c>
      <c r="H194" s="211">
        <v>80.352</v>
      </c>
      <c r="I194" s="212"/>
      <c r="J194" s="213">
        <f>ROUND(I194*H194,2)</f>
        <v>0</v>
      </c>
      <c r="K194" s="209" t="s">
        <v>158</v>
      </c>
      <c r="L194" s="46"/>
      <c r="M194" s="214" t="s">
        <v>19</v>
      </c>
      <c r="N194" s="215" t="s">
        <v>43</v>
      </c>
      <c r="O194" s="86"/>
      <c r="P194" s="216">
        <f>O194*H194</f>
        <v>0</v>
      </c>
      <c r="Q194" s="216">
        <v>0</v>
      </c>
      <c r="R194" s="216">
        <f>Q194*H194</f>
        <v>0</v>
      </c>
      <c r="S194" s="216">
        <v>0</v>
      </c>
      <c r="T194" s="217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8" t="s">
        <v>159</v>
      </c>
      <c r="AT194" s="218" t="s">
        <v>154</v>
      </c>
      <c r="AU194" s="218" t="s">
        <v>83</v>
      </c>
      <c r="AY194" s="19" t="s">
        <v>152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9" t="s">
        <v>80</v>
      </c>
      <c r="BK194" s="219">
        <f>ROUND(I194*H194,2)</f>
        <v>0</v>
      </c>
      <c r="BL194" s="19" t="s">
        <v>159</v>
      </c>
      <c r="BM194" s="218" t="s">
        <v>331</v>
      </c>
    </row>
    <row r="195" spans="1:47" s="2" customFormat="1" ht="12">
      <c r="A195" s="40"/>
      <c r="B195" s="41"/>
      <c r="C195" s="42"/>
      <c r="D195" s="220" t="s">
        <v>161</v>
      </c>
      <c r="E195" s="42"/>
      <c r="F195" s="221" t="s">
        <v>332</v>
      </c>
      <c r="G195" s="42"/>
      <c r="H195" s="42"/>
      <c r="I195" s="222"/>
      <c r="J195" s="42"/>
      <c r="K195" s="42"/>
      <c r="L195" s="46"/>
      <c r="M195" s="223"/>
      <c r="N195" s="224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161</v>
      </c>
      <c r="AU195" s="19" t="s">
        <v>83</v>
      </c>
    </row>
    <row r="196" spans="1:51" s="13" customFormat="1" ht="12">
      <c r="A196" s="13"/>
      <c r="B196" s="225"/>
      <c r="C196" s="226"/>
      <c r="D196" s="227" t="s">
        <v>163</v>
      </c>
      <c r="E196" s="228" t="s">
        <v>19</v>
      </c>
      <c r="F196" s="229" t="s">
        <v>683</v>
      </c>
      <c r="G196" s="226"/>
      <c r="H196" s="230">
        <v>94.031</v>
      </c>
      <c r="I196" s="231"/>
      <c r="J196" s="226"/>
      <c r="K196" s="226"/>
      <c r="L196" s="232"/>
      <c r="M196" s="233"/>
      <c r="N196" s="234"/>
      <c r="O196" s="234"/>
      <c r="P196" s="234"/>
      <c r="Q196" s="234"/>
      <c r="R196" s="234"/>
      <c r="S196" s="234"/>
      <c r="T196" s="23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6" t="s">
        <v>163</v>
      </c>
      <c r="AU196" s="236" t="s">
        <v>83</v>
      </c>
      <c r="AV196" s="13" t="s">
        <v>83</v>
      </c>
      <c r="AW196" s="13" t="s">
        <v>33</v>
      </c>
      <c r="AX196" s="13" t="s">
        <v>72</v>
      </c>
      <c r="AY196" s="236" t="s">
        <v>152</v>
      </c>
    </row>
    <row r="197" spans="1:51" s="16" customFormat="1" ht="12">
      <c r="A197" s="16"/>
      <c r="B197" s="259"/>
      <c r="C197" s="260"/>
      <c r="D197" s="227" t="s">
        <v>163</v>
      </c>
      <c r="E197" s="261" t="s">
        <v>117</v>
      </c>
      <c r="F197" s="262" t="s">
        <v>248</v>
      </c>
      <c r="G197" s="260"/>
      <c r="H197" s="263">
        <v>94.031</v>
      </c>
      <c r="I197" s="264"/>
      <c r="J197" s="260"/>
      <c r="K197" s="260"/>
      <c r="L197" s="265"/>
      <c r="M197" s="266"/>
      <c r="N197" s="267"/>
      <c r="O197" s="267"/>
      <c r="P197" s="267"/>
      <c r="Q197" s="267"/>
      <c r="R197" s="267"/>
      <c r="S197" s="267"/>
      <c r="T197" s="268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T197" s="269" t="s">
        <v>163</v>
      </c>
      <c r="AU197" s="269" t="s">
        <v>83</v>
      </c>
      <c r="AV197" s="16" t="s">
        <v>171</v>
      </c>
      <c r="AW197" s="16" t="s">
        <v>33</v>
      </c>
      <c r="AX197" s="16" t="s">
        <v>72</v>
      </c>
      <c r="AY197" s="269" t="s">
        <v>152</v>
      </c>
    </row>
    <row r="198" spans="1:51" s="13" customFormat="1" ht="12">
      <c r="A198" s="13"/>
      <c r="B198" s="225"/>
      <c r="C198" s="226"/>
      <c r="D198" s="227" t="s">
        <v>163</v>
      </c>
      <c r="E198" s="228" t="s">
        <v>19</v>
      </c>
      <c r="F198" s="229" t="s">
        <v>684</v>
      </c>
      <c r="G198" s="226"/>
      <c r="H198" s="230">
        <v>-13.679</v>
      </c>
      <c r="I198" s="231"/>
      <c r="J198" s="226"/>
      <c r="K198" s="226"/>
      <c r="L198" s="232"/>
      <c r="M198" s="233"/>
      <c r="N198" s="234"/>
      <c r="O198" s="234"/>
      <c r="P198" s="234"/>
      <c r="Q198" s="234"/>
      <c r="R198" s="234"/>
      <c r="S198" s="234"/>
      <c r="T198" s="23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6" t="s">
        <v>163</v>
      </c>
      <c r="AU198" s="236" t="s">
        <v>83</v>
      </c>
      <c r="AV198" s="13" t="s">
        <v>83</v>
      </c>
      <c r="AW198" s="13" t="s">
        <v>33</v>
      </c>
      <c r="AX198" s="13" t="s">
        <v>72</v>
      </c>
      <c r="AY198" s="236" t="s">
        <v>152</v>
      </c>
    </row>
    <row r="199" spans="1:51" s="14" customFormat="1" ht="12">
      <c r="A199" s="14"/>
      <c r="B199" s="237"/>
      <c r="C199" s="238"/>
      <c r="D199" s="227" t="s">
        <v>163</v>
      </c>
      <c r="E199" s="239" t="s">
        <v>113</v>
      </c>
      <c r="F199" s="240" t="s">
        <v>170</v>
      </c>
      <c r="G199" s="238"/>
      <c r="H199" s="241">
        <v>80.352</v>
      </c>
      <c r="I199" s="242"/>
      <c r="J199" s="238"/>
      <c r="K199" s="238"/>
      <c r="L199" s="243"/>
      <c r="M199" s="244"/>
      <c r="N199" s="245"/>
      <c r="O199" s="245"/>
      <c r="P199" s="245"/>
      <c r="Q199" s="245"/>
      <c r="R199" s="245"/>
      <c r="S199" s="245"/>
      <c r="T199" s="246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7" t="s">
        <v>163</v>
      </c>
      <c r="AU199" s="247" t="s">
        <v>83</v>
      </c>
      <c r="AV199" s="14" t="s">
        <v>159</v>
      </c>
      <c r="AW199" s="14" t="s">
        <v>33</v>
      </c>
      <c r="AX199" s="14" t="s">
        <v>80</v>
      </c>
      <c r="AY199" s="247" t="s">
        <v>152</v>
      </c>
    </row>
    <row r="200" spans="1:65" s="2" customFormat="1" ht="16.5" customHeight="1">
      <c r="A200" s="40"/>
      <c r="B200" s="41"/>
      <c r="C200" s="270" t="s">
        <v>335</v>
      </c>
      <c r="D200" s="270" t="s">
        <v>322</v>
      </c>
      <c r="E200" s="271" t="s">
        <v>336</v>
      </c>
      <c r="F200" s="272" t="s">
        <v>337</v>
      </c>
      <c r="G200" s="273" t="s">
        <v>311</v>
      </c>
      <c r="H200" s="274">
        <v>144.634</v>
      </c>
      <c r="I200" s="275"/>
      <c r="J200" s="276">
        <f>ROUND(I200*H200,2)</f>
        <v>0</v>
      </c>
      <c r="K200" s="272" t="s">
        <v>158</v>
      </c>
      <c r="L200" s="277"/>
      <c r="M200" s="278" t="s">
        <v>19</v>
      </c>
      <c r="N200" s="279" t="s">
        <v>43</v>
      </c>
      <c r="O200" s="86"/>
      <c r="P200" s="216">
        <f>O200*H200</f>
        <v>0</v>
      </c>
      <c r="Q200" s="216">
        <v>0</v>
      </c>
      <c r="R200" s="216">
        <f>Q200*H200</f>
        <v>0</v>
      </c>
      <c r="S200" s="216">
        <v>0</v>
      </c>
      <c r="T200" s="217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8" t="s">
        <v>203</v>
      </c>
      <c r="AT200" s="218" t="s">
        <v>322</v>
      </c>
      <c r="AU200" s="218" t="s">
        <v>83</v>
      </c>
      <c r="AY200" s="19" t="s">
        <v>152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9" t="s">
        <v>80</v>
      </c>
      <c r="BK200" s="219">
        <f>ROUND(I200*H200,2)</f>
        <v>0</v>
      </c>
      <c r="BL200" s="19" t="s">
        <v>159</v>
      </c>
      <c r="BM200" s="218" t="s">
        <v>338</v>
      </c>
    </row>
    <row r="201" spans="1:47" s="2" customFormat="1" ht="12">
      <c r="A201" s="40"/>
      <c r="B201" s="41"/>
      <c r="C201" s="42"/>
      <c r="D201" s="220" t="s">
        <v>161</v>
      </c>
      <c r="E201" s="42"/>
      <c r="F201" s="221" t="s">
        <v>339</v>
      </c>
      <c r="G201" s="42"/>
      <c r="H201" s="42"/>
      <c r="I201" s="222"/>
      <c r="J201" s="42"/>
      <c r="K201" s="42"/>
      <c r="L201" s="46"/>
      <c r="M201" s="223"/>
      <c r="N201" s="224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161</v>
      </c>
      <c r="AU201" s="19" t="s">
        <v>83</v>
      </c>
    </row>
    <row r="202" spans="1:51" s="13" customFormat="1" ht="12">
      <c r="A202" s="13"/>
      <c r="B202" s="225"/>
      <c r="C202" s="226"/>
      <c r="D202" s="227" t="s">
        <v>163</v>
      </c>
      <c r="E202" s="228" t="s">
        <v>19</v>
      </c>
      <c r="F202" s="229" t="s">
        <v>340</v>
      </c>
      <c r="G202" s="226"/>
      <c r="H202" s="230">
        <v>144.634</v>
      </c>
      <c r="I202" s="231"/>
      <c r="J202" s="226"/>
      <c r="K202" s="226"/>
      <c r="L202" s="232"/>
      <c r="M202" s="233"/>
      <c r="N202" s="234"/>
      <c r="O202" s="234"/>
      <c r="P202" s="234"/>
      <c r="Q202" s="234"/>
      <c r="R202" s="234"/>
      <c r="S202" s="234"/>
      <c r="T202" s="23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6" t="s">
        <v>163</v>
      </c>
      <c r="AU202" s="236" t="s">
        <v>83</v>
      </c>
      <c r="AV202" s="13" t="s">
        <v>83</v>
      </c>
      <c r="AW202" s="13" t="s">
        <v>33</v>
      </c>
      <c r="AX202" s="13" t="s">
        <v>80</v>
      </c>
      <c r="AY202" s="236" t="s">
        <v>152</v>
      </c>
    </row>
    <row r="203" spans="1:63" s="12" customFormat="1" ht="22.8" customHeight="1">
      <c r="A203" s="12"/>
      <c r="B203" s="191"/>
      <c r="C203" s="192"/>
      <c r="D203" s="193" t="s">
        <v>71</v>
      </c>
      <c r="E203" s="205" t="s">
        <v>171</v>
      </c>
      <c r="F203" s="205" t="s">
        <v>341</v>
      </c>
      <c r="G203" s="192"/>
      <c r="H203" s="192"/>
      <c r="I203" s="195"/>
      <c r="J203" s="206">
        <f>BK203</f>
        <v>0</v>
      </c>
      <c r="K203" s="192"/>
      <c r="L203" s="197"/>
      <c r="M203" s="198"/>
      <c r="N203" s="199"/>
      <c r="O203" s="199"/>
      <c r="P203" s="200">
        <f>SUM(P204:P205)</f>
        <v>0</v>
      </c>
      <c r="Q203" s="199"/>
      <c r="R203" s="200">
        <f>SUM(R204:R205)</f>
        <v>0</v>
      </c>
      <c r="S203" s="199"/>
      <c r="T203" s="201">
        <f>SUM(T204:T205)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2" t="s">
        <v>80</v>
      </c>
      <c r="AT203" s="203" t="s">
        <v>71</v>
      </c>
      <c r="AU203" s="203" t="s">
        <v>80</v>
      </c>
      <c r="AY203" s="202" t="s">
        <v>152</v>
      </c>
      <c r="BK203" s="204">
        <f>SUM(BK204:BK205)</f>
        <v>0</v>
      </c>
    </row>
    <row r="204" spans="1:65" s="2" customFormat="1" ht="16.5" customHeight="1">
      <c r="A204" s="40"/>
      <c r="B204" s="41"/>
      <c r="C204" s="207" t="s">
        <v>342</v>
      </c>
      <c r="D204" s="207" t="s">
        <v>154</v>
      </c>
      <c r="E204" s="208" t="s">
        <v>343</v>
      </c>
      <c r="F204" s="209" t="s">
        <v>344</v>
      </c>
      <c r="G204" s="210" t="s">
        <v>157</v>
      </c>
      <c r="H204" s="211">
        <v>138.2</v>
      </c>
      <c r="I204" s="212"/>
      <c r="J204" s="213">
        <f>ROUND(I204*H204,2)</f>
        <v>0</v>
      </c>
      <c r="K204" s="209" t="s">
        <v>158</v>
      </c>
      <c r="L204" s="46"/>
      <c r="M204" s="214" t="s">
        <v>19</v>
      </c>
      <c r="N204" s="215" t="s">
        <v>43</v>
      </c>
      <c r="O204" s="86"/>
      <c r="P204" s="216">
        <f>O204*H204</f>
        <v>0</v>
      </c>
      <c r="Q204" s="216">
        <v>0</v>
      </c>
      <c r="R204" s="216">
        <f>Q204*H204</f>
        <v>0</v>
      </c>
      <c r="S204" s="216">
        <v>0</v>
      </c>
      <c r="T204" s="217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8" t="s">
        <v>159</v>
      </c>
      <c r="AT204" s="218" t="s">
        <v>154</v>
      </c>
      <c r="AU204" s="218" t="s">
        <v>83</v>
      </c>
      <c r="AY204" s="19" t="s">
        <v>152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9" t="s">
        <v>80</v>
      </c>
      <c r="BK204" s="219">
        <f>ROUND(I204*H204,2)</f>
        <v>0</v>
      </c>
      <c r="BL204" s="19" t="s">
        <v>159</v>
      </c>
      <c r="BM204" s="218" t="s">
        <v>345</v>
      </c>
    </row>
    <row r="205" spans="1:47" s="2" customFormat="1" ht="12">
      <c r="A205" s="40"/>
      <c r="B205" s="41"/>
      <c r="C205" s="42"/>
      <c r="D205" s="220" t="s">
        <v>161</v>
      </c>
      <c r="E205" s="42"/>
      <c r="F205" s="221" t="s">
        <v>346</v>
      </c>
      <c r="G205" s="42"/>
      <c r="H205" s="42"/>
      <c r="I205" s="222"/>
      <c r="J205" s="42"/>
      <c r="K205" s="42"/>
      <c r="L205" s="46"/>
      <c r="M205" s="223"/>
      <c r="N205" s="224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161</v>
      </c>
      <c r="AU205" s="19" t="s">
        <v>83</v>
      </c>
    </row>
    <row r="206" spans="1:63" s="12" customFormat="1" ht="22.8" customHeight="1">
      <c r="A206" s="12"/>
      <c r="B206" s="191"/>
      <c r="C206" s="192"/>
      <c r="D206" s="193" t="s">
        <v>71</v>
      </c>
      <c r="E206" s="205" t="s">
        <v>159</v>
      </c>
      <c r="F206" s="205" t="s">
        <v>347</v>
      </c>
      <c r="G206" s="192"/>
      <c r="H206" s="192"/>
      <c r="I206" s="195"/>
      <c r="J206" s="206">
        <f>BK206</f>
        <v>0</v>
      </c>
      <c r="K206" s="192"/>
      <c r="L206" s="197"/>
      <c r="M206" s="198"/>
      <c r="N206" s="199"/>
      <c r="O206" s="199"/>
      <c r="P206" s="200">
        <f>SUM(P207:P226)</f>
        <v>0</v>
      </c>
      <c r="Q206" s="199"/>
      <c r="R206" s="200">
        <f>SUM(R207:R226)</f>
        <v>0.553528</v>
      </c>
      <c r="S206" s="199"/>
      <c r="T206" s="201">
        <f>SUM(T207:T226)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2" t="s">
        <v>80</v>
      </c>
      <c r="AT206" s="203" t="s">
        <v>71</v>
      </c>
      <c r="AU206" s="203" t="s">
        <v>80</v>
      </c>
      <c r="AY206" s="202" t="s">
        <v>152</v>
      </c>
      <c r="BK206" s="204">
        <f>SUM(BK207:BK226)</f>
        <v>0</v>
      </c>
    </row>
    <row r="207" spans="1:65" s="2" customFormat="1" ht="16.5" customHeight="1">
      <c r="A207" s="40"/>
      <c r="B207" s="41"/>
      <c r="C207" s="207" t="s">
        <v>348</v>
      </c>
      <c r="D207" s="207" t="s">
        <v>154</v>
      </c>
      <c r="E207" s="208" t="s">
        <v>349</v>
      </c>
      <c r="F207" s="209" t="s">
        <v>350</v>
      </c>
      <c r="G207" s="210" t="s">
        <v>111</v>
      </c>
      <c r="H207" s="211">
        <v>34.826</v>
      </c>
      <c r="I207" s="212"/>
      <c r="J207" s="213">
        <f>ROUND(I207*H207,2)</f>
        <v>0</v>
      </c>
      <c r="K207" s="209" t="s">
        <v>19</v>
      </c>
      <c r="L207" s="46"/>
      <c r="M207" s="214" t="s">
        <v>19</v>
      </c>
      <c r="N207" s="215" t="s">
        <v>43</v>
      </c>
      <c r="O207" s="86"/>
      <c r="P207" s="216">
        <f>O207*H207</f>
        <v>0</v>
      </c>
      <c r="Q207" s="216">
        <v>0</v>
      </c>
      <c r="R207" s="216">
        <f>Q207*H207</f>
        <v>0</v>
      </c>
      <c r="S207" s="216">
        <v>0</v>
      </c>
      <c r="T207" s="217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8" t="s">
        <v>159</v>
      </c>
      <c r="AT207" s="218" t="s">
        <v>154</v>
      </c>
      <c r="AU207" s="218" t="s">
        <v>83</v>
      </c>
      <c r="AY207" s="19" t="s">
        <v>152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9" t="s">
        <v>80</v>
      </c>
      <c r="BK207" s="219">
        <f>ROUND(I207*H207,2)</f>
        <v>0</v>
      </c>
      <c r="BL207" s="19" t="s">
        <v>159</v>
      </c>
      <c r="BM207" s="218" t="s">
        <v>351</v>
      </c>
    </row>
    <row r="208" spans="1:51" s="13" customFormat="1" ht="12">
      <c r="A208" s="13"/>
      <c r="B208" s="225"/>
      <c r="C208" s="226"/>
      <c r="D208" s="227" t="s">
        <v>163</v>
      </c>
      <c r="E208" s="228" t="s">
        <v>19</v>
      </c>
      <c r="F208" s="229" t="s">
        <v>685</v>
      </c>
      <c r="G208" s="226"/>
      <c r="H208" s="230">
        <v>34.826</v>
      </c>
      <c r="I208" s="231"/>
      <c r="J208" s="226"/>
      <c r="K208" s="226"/>
      <c r="L208" s="232"/>
      <c r="M208" s="233"/>
      <c r="N208" s="234"/>
      <c r="O208" s="234"/>
      <c r="P208" s="234"/>
      <c r="Q208" s="234"/>
      <c r="R208" s="234"/>
      <c r="S208" s="234"/>
      <c r="T208" s="23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6" t="s">
        <v>163</v>
      </c>
      <c r="AU208" s="236" t="s">
        <v>83</v>
      </c>
      <c r="AV208" s="13" t="s">
        <v>83</v>
      </c>
      <c r="AW208" s="13" t="s">
        <v>33</v>
      </c>
      <c r="AX208" s="13" t="s">
        <v>72</v>
      </c>
      <c r="AY208" s="236" t="s">
        <v>152</v>
      </c>
    </row>
    <row r="209" spans="1:51" s="14" customFormat="1" ht="12">
      <c r="A209" s="14"/>
      <c r="B209" s="237"/>
      <c r="C209" s="238"/>
      <c r="D209" s="227" t="s">
        <v>163</v>
      </c>
      <c r="E209" s="239" t="s">
        <v>109</v>
      </c>
      <c r="F209" s="240" t="s">
        <v>170</v>
      </c>
      <c r="G209" s="238"/>
      <c r="H209" s="241">
        <v>34.826</v>
      </c>
      <c r="I209" s="242"/>
      <c r="J209" s="238"/>
      <c r="K209" s="238"/>
      <c r="L209" s="243"/>
      <c r="M209" s="244"/>
      <c r="N209" s="245"/>
      <c r="O209" s="245"/>
      <c r="P209" s="245"/>
      <c r="Q209" s="245"/>
      <c r="R209" s="245"/>
      <c r="S209" s="245"/>
      <c r="T209" s="246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7" t="s">
        <v>163</v>
      </c>
      <c r="AU209" s="247" t="s">
        <v>83</v>
      </c>
      <c r="AV209" s="14" t="s">
        <v>159</v>
      </c>
      <c r="AW209" s="14" t="s">
        <v>33</v>
      </c>
      <c r="AX209" s="14" t="s">
        <v>80</v>
      </c>
      <c r="AY209" s="247" t="s">
        <v>152</v>
      </c>
    </row>
    <row r="210" spans="1:65" s="2" customFormat="1" ht="16.5" customHeight="1">
      <c r="A210" s="40"/>
      <c r="B210" s="41"/>
      <c r="C210" s="207" t="s">
        <v>353</v>
      </c>
      <c r="D210" s="207" t="s">
        <v>154</v>
      </c>
      <c r="E210" s="208" t="s">
        <v>354</v>
      </c>
      <c r="F210" s="209" t="s">
        <v>355</v>
      </c>
      <c r="G210" s="210" t="s">
        <v>174</v>
      </c>
      <c r="H210" s="211">
        <v>9</v>
      </c>
      <c r="I210" s="212"/>
      <c r="J210" s="213">
        <f>ROUND(I210*H210,2)</f>
        <v>0</v>
      </c>
      <c r="K210" s="209" t="s">
        <v>158</v>
      </c>
      <c r="L210" s="46"/>
      <c r="M210" s="214" t="s">
        <v>19</v>
      </c>
      <c r="N210" s="215" t="s">
        <v>43</v>
      </c>
      <c r="O210" s="86"/>
      <c r="P210" s="216">
        <f>O210*H210</f>
        <v>0</v>
      </c>
      <c r="Q210" s="216">
        <v>0.0066</v>
      </c>
      <c r="R210" s="216">
        <f>Q210*H210</f>
        <v>0.0594</v>
      </c>
      <c r="S210" s="216">
        <v>0</v>
      </c>
      <c r="T210" s="217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8" t="s">
        <v>159</v>
      </c>
      <c r="AT210" s="218" t="s">
        <v>154</v>
      </c>
      <c r="AU210" s="218" t="s">
        <v>83</v>
      </c>
      <c r="AY210" s="19" t="s">
        <v>152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9" t="s">
        <v>80</v>
      </c>
      <c r="BK210" s="219">
        <f>ROUND(I210*H210,2)</f>
        <v>0</v>
      </c>
      <c r="BL210" s="19" t="s">
        <v>159</v>
      </c>
      <c r="BM210" s="218" t="s">
        <v>356</v>
      </c>
    </row>
    <row r="211" spans="1:47" s="2" customFormat="1" ht="12">
      <c r="A211" s="40"/>
      <c r="B211" s="41"/>
      <c r="C211" s="42"/>
      <c r="D211" s="220" t="s">
        <v>161</v>
      </c>
      <c r="E211" s="42"/>
      <c r="F211" s="221" t="s">
        <v>357</v>
      </c>
      <c r="G211" s="42"/>
      <c r="H211" s="42"/>
      <c r="I211" s="222"/>
      <c r="J211" s="42"/>
      <c r="K211" s="42"/>
      <c r="L211" s="46"/>
      <c r="M211" s="223"/>
      <c r="N211" s="224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161</v>
      </c>
      <c r="AU211" s="19" t="s">
        <v>83</v>
      </c>
    </row>
    <row r="212" spans="1:51" s="13" customFormat="1" ht="12">
      <c r="A212" s="13"/>
      <c r="B212" s="225"/>
      <c r="C212" s="226"/>
      <c r="D212" s="227" t="s">
        <v>163</v>
      </c>
      <c r="E212" s="228" t="s">
        <v>19</v>
      </c>
      <c r="F212" s="229" t="s">
        <v>686</v>
      </c>
      <c r="G212" s="226"/>
      <c r="H212" s="230">
        <v>9</v>
      </c>
      <c r="I212" s="231"/>
      <c r="J212" s="226"/>
      <c r="K212" s="226"/>
      <c r="L212" s="232"/>
      <c r="M212" s="233"/>
      <c r="N212" s="234"/>
      <c r="O212" s="234"/>
      <c r="P212" s="234"/>
      <c r="Q212" s="234"/>
      <c r="R212" s="234"/>
      <c r="S212" s="234"/>
      <c r="T212" s="23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6" t="s">
        <v>163</v>
      </c>
      <c r="AU212" s="236" t="s">
        <v>83</v>
      </c>
      <c r="AV212" s="13" t="s">
        <v>83</v>
      </c>
      <c r="AW212" s="13" t="s">
        <v>33</v>
      </c>
      <c r="AX212" s="13" t="s">
        <v>80</v>
      </c>
      <c r="AY212" s="236" t="s">
        <v>152</v>
      </c>
    </row>
    <row r="213" spans="1:65" s="2" customFormat="1" ht="16.5" customHeight="1">
      <c r="A213" s="40"/>
      <c r="B213" s="41"/>
      <c r="C213" s="270" t="s">
        <v>359</v>
      </c>
      <c r="D213" s="270" t="s">
        <v>322</v>
      </c>
      <c r="E213" s="271" t="s">
        <v>360</v>
      </c>
      <c r="F213" s="272" t="s">
        <v>361</v>
      </c>
      <c r="G213" s="273" t="s">
        <v>174</v>
      </c>
      <c r="H213" s="274">
        <v>3</v>
      </c>
      <c r="I213" s="275"/>
      <c r="J213" s="276">
        <f>ROUND(I213*H213,2)</f>
        <v>0</v>
      </c>
      <c r="K213" s="272" t="s">
        <v>158</v>
      </c>
      <c r="L213" s="277"/>
      <c r="M213" s="278" t="s">
        <v>19</v>
      </c>
      <c r="N213" s="279" t="s">
        <v>43</v>
      </c>
      <c r="O213" s="86"/>
      <c r="P213" s="216">
        <f>O213*H213</f>
        <v>0</v>
      </c>
      <c r="Q213" s="216">
        <v>0.04</v>
      </c>
      <c r="R213" s="216">
        <f>Q213*H213</f>
        <v>0.12</v>
      </c>
      <c r="S213" s="216">
        <v>0</v>
      </c>
      <c r="T213" s="217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8" t="s">
        <v>203</v>
      </c>
      <c r="AT213" s="218" t="s">
        <v>322</v>
      </c>
      <c r="AU213" s="218" t="s">
        <v>83</v>
      </c>
      <c r="AY213" s="19" t="s">
        <v>152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9" t="s">
        <v>80</v>
      </c>
      <c r="BK213" s="219">
        <f>ROUND(I213*H213,2)</f>
        <v>0</v>
      </c>
      <c r="BL213" s="19" t="s">
        <v>159</v>
      </c>
      <c r="BM213" s="218" t="s">
        <v>362</v>
      </c>
    </row>
    <row r="214" spans="1:47" s="2" customFormat="1" ht="12">
      <c r="A214" s="40"/>
      <c r="B214" s="41"/>
      <c r="C214" s="42"/>
      <c r="D214" s="220" t="s">
        <v>161</v>
      </c>
      <c r="E214" s="42"/>
      <c r="F214" s="221" t="s">
        <v>363</v>
      </c>
      <c r="G214" s="42"/>
      <c r="H214" s="42"/>
      <c r="I214" s="222"/>
      <c r="J214" s="42"/>
      <c r="K214" s="42"/>
      <c r="L214" s="46"/>
      <c r="M214" s="223"/>
      <c r="N214" s="224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161</v>
      </c>
      <c r="AU214" s="19" t="s">
        <v>83</v>
      </c>
    </row>
    <row r="215" spans="1:65" s="2" customFormat="1" ht="16.5" customHeight="1">
      <c r="A215" s="40"/>
      <c r="B215" s="41"/>
      <c r="C215" s="270" t="s">
        <v>364</v>
      </c>
      <c r="D215" s="270" t="s">
        <v>322</v>
      </c>
      <c r="E215" s="271" t="s">
        <v>365</v>
      </c>
      <c r="F215" s="272" t="s">
        <v>366</v>
      </c>
      <c r="G215" s="273" t="s">
        <v>174</v>
      </c>
      <c r="H215" s="274">
        <v>4</v>
      </c>
      <c r="I215" s="275"/>
      <c r="J215" s="276">
        <f>ROUND(I215*H215,2)</f>
        <v>0</v>
      </c>
      <c r="K215" s="272" t="s">
        <v>158</v>
      </c>
      <c r="L215" s="277"/>
      <c r="M215" s="278" t="s">
        <v>19</v>
      </c>
      <c r="N215" s="279" t="s">
        <v>43</v>
      </c>
      <c r="O215" s="86"/>
      <c r="P215" s="216">
        <f>O215*H215</f>
        <v>0</v>
      </c>
      <c r="Q215" s="216">
        <v>0.051</v>
      </c>
      <c r="R215" s="216">
        <f>Q215*H215</f>
        <v>0.204</v>
      </c>
      <c r="S215" s="216">
        <v>0</v>
      </c>
      <c r="T215" s="217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8" t="s">
        <v>203</v>
      </c>
      <c r="AT215" s="218" t="s">
        <v>322</v>
      </c>
      <c r="AU215" s="218" t="s">
        <v>83</v>
      </c>
      <c r="AY215" s="19" t="s">
        <v>152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9" t="s">
        <v>80</v>
      </c>
      <c r="BK215" s="219">
        <f>ROUND(I215*H215,2)</f>
        <v>0</v>
      </c>
      <c r="BL215" s="19" t="s">
        <v>159</v>
      </c>
      <c r="BM215" s="218" t="s">
        <v>367</v>
      </c>
    </row>
    <row r="216" spans="1:47" s="2" customFormat="1" ht="12">
      <c r="A216" s="40"/>
      <c r="B216" s="41"/>
      <c r="C216" s="42"/>
      <c r="D216" s="220" t="s">
        <v>161</v>
      </c>
      <c r="E216" s="42"/>
      <c r="F216" s="221" t="s">
        <v>368</v>
      </c>
      <c r="G216" s="42"/>
      <c r="H216" s="42"/>
      <c r="I216" s="222"/>
      <c r="J216" s="42"/>
      <c r="K216" s="42"/>
      <c r="L216" s="46"/>
      <c r="M216" s="223"/>
      <c r="N216" s="224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161</v>
      </c>
      <c r="AU216" s="19" t="s">
        <v>83</v>
      </c>
    </row>
    <row r="217" spans="1:65" s="2" customFormat="1" ht="16.5" customHeight="1">
      <c r="A217" s="40"/>
      <c r="B217" s="41"/>
      <c r="C217" s="270" t="s">
        <v>369</v>
      </c>
      <c r="D217" s="270" t="s">
        <v>322</v>
      </c>
      <c r="E217" s="271" t="s">
        <v>370</v>
      </c>
      <c r="F217" s="272" t="s">
        <v>371</v>
      </c>
      <c r="G217" s="273" t="s">
        <v>174</v>
      </c>
      <c r="H217" s="274">
        <v>2</v>
      </c>
      <c r="I217" s="275"/>
      <c r="J217" s="276">
        <f>ROUND(I217*H217,2)</f>
        <v>0</v>
      </c>
      <c r="K217" s="272" t="s">
        <v>158</v>
      </c>
      <c r="L217" s="277"/>
      <c r="M217" s="278" t="s">
        <v>19</v>
      </c>
      <c r="N217" s="279" t="s">
        <v>43</v>
      </c>
      <c r="O217" s="86"/>
      <c r="P217" s="216">
        <f>O217*H217</f>
        <v>0</v>
      </c>
      <c r="Q217" s="216">
        <v>0.068</v>
      </c>
      <c r="R217" s="216">
        <f>Q217*H217</f>
        <v>0.136</v>
      </c>
      <c r="S217" s="216">
        <v>0</v>
      </c>
      <c r="T217" s="217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8" t="s">
        <v>203</v>
      </c>
      <c r="AT217" s="218" t="s">
        <v>322</v>
      </c>
      <c r="AU217" s="218" t="s">
        <v>83</v>
      </c>
      <c r="AY217" s="19" t="s">
        <v>152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19" t="s">
        <v>80</v>
      </c>
      <c r="BK217" s="219">
        <f>ROUND(I217*H217,2)</f>
        <v>0</v>
      </c>
      <c r="BL217" s="19" t="s">
        <v>159</v>
      </c>
      <c r="BM217" s="218" t="s">
        <v>687</v>
      </c>
    </row>
    <row r="218" spans="1:47" s="2" customFormat="1" ht="12">
      <c r="A218" s="40"/>
      <c r="B218" s="41"/>
      <c r="C218" s="42"/>
      <c r="D218" s="220" t="s">
        <v>161</v>
      </c>
      <c r="E218" s="42"/>
      <c r="F218" s="221" t="s">
        <v>373</v>
      </c>
      <c r="G218" s="42"/>
      <c r="H218" s="42"/>
      <c r="I218" s="222"/>
      <c r="J218" s="42"/>
      <c r="K218" s="42"/>
      <c r="L218" s="46"/>
      <c r="M218" s="223"/>
      <c r="N218" s="224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161</v>
      </c>
      <c r="AU218" s="19" t="s">
        <v>83</v>
      </c>
    </row>
    <row r="219" spans="1:65" s="2" customFormat="1" ht="24.15" customHeight="1">
      <c r="A219" s="40"/>
      <c r="B219" s="41"/>
      <c r="C219" s="207" t="s">
        <v>374</v>
      </c>
      <c r="D219" s="207" t="s">
        <v>154</v>
      </c>
      <c r="E219" s="208" t="s">
        <v>375</v>
      </c>
      <c r="F219" s="209" t="s">
        <v>376</v>
      </c>
      <c r="G219" s="210" t="s">
        <v>111</v>
      </c>
      <c r="H219" s="211">
        <v>2.43</v>
      </c>
      <c r="I219" s="212"/>
      <c r="J219" s="213">
        <f>ROUND(I219*H219,2)</f>
        <v>0</v>
      </c>
      <c r="K219" s="209" t="s">
        <v>158</v>
      </c>
      <c r="L219" s="46"/>
      <c r="M219" s="214" t="s">
        <v>19</v>
      </c>
      <c r="N219" s="215" t="s">
        <v>43</v>
      </c>
      <c r="O219" s="86"/>
      <c r="P219" s="216">
        <f>O219*H219</f>
        <v>0</v>
      </c>
      <c r="Q219" s="216">
        <v>0</v>
      </c>
      <c r="R219" s="216">
        <f>Q219*H219</f>
        <v>0</v>
      </c>
      <c r="S219" s="216">
        <v>0</v>
      </c>
      <c r="T219" s="217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8" t="s">
        <v>159</v>
      </c>
      <c r="AT219" s="218" t="s">
        <v>154</v>
      </c>
      <c r="AU219" s="218" t="s">
        <v>83</v>
      </c>
      <c r="AY219" s="19" t="s">
        <v>152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9" t="s">
        <v>80</v>
      </c>
      <c r="BK219" s="219">
        <f>ROUND(I219*H219,2)</f>
        <v>0</v>
      </c>
      <c r="BL219" s="19" t="s">
        <v>159</v>
      </c>
      <c r="BM219" s="218" t="s">
        <v>377</v>
      </c>
    </row>
    <row r="220" spans="1:47" s="2" customFormat="1" ht="12">
      <c r="A220" s="40"/>
      <c r="B220" s="41"/>
      <c r="C220" s="42"/>
      <c r="D220" s="220" t="s">
        <v>161</v>
      </c>
      <c r="E220" s="42"/>
      <c r="F220" s="221" t="s">
        <v>378</v>
      </c>
      <c r="G220" s="42"/>
      <c r="H220" s="42"/>
      <c r="I220" s="222"/>
      <c r="J220" s="42"/>
      <c r="K220" s="42"/>
      <c r="L220" s="46"/>
      <c r="M220" s="223"/>
      <c r="N220" s="224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161</v>
      </c>
      <c r="AU220" s="19" t="s">
        <v>83</v>
      </c>
    </row>
    <row r="221" spans="1:51" s="13" customFormat="1" ht="12">
      <c r="A221" s="13"/>
      <c r="B221" s="225"/>
      <c r="C221" s="226"/>
      <c r="D221" s="227" t="s">
        <v>163</v>
      </c>
      <c r="E221" s="228" t="s">
        <v>19</v>
      </c>
      <c r="F221" s="229" t="s">
        <v>379</v>
      </c>
      <c r="G221" s="226"/>
      <c r="H221" s="230">
        <v>2.43</v>
      </c>
      <c r="I221" s="231"/>
      <c r="J221" s="226"/>
      <c r="K221" s="226"/>
      <c r="L221" s="232"/>
      <c r="M221" s="233"/>
      <c r="N221" s="234"/>
      <c r="O221" s="234"/>
      <c r="P221" s="234"/>
      <c r="Q221" s="234"/>
      <c r="R221" s="234"/>
      <c r="S221" s="234"/>
      <c r="T221" s="23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6" t="s">
        <v>163</v>
      </c>
      <c r="AU221" s="236" t="s">
        <v>83</v>
      </c>
      <c r="AV221" s="13" t="s">
        <v>83</v>
      </c>
      <c r="AW221" s="13" t="s">
        <v>33</v>
      </c>
      <c r="AX221" s="13" t="s">
        <v>72</v>
      </c>
      <c r="AY221" s="236" t="s">
        <v>152</v>
      </c>
    </row>
    <row r="222" spans="1:51" s="14" customFormat="1" ht="12">
      <c r="A222" s="14"/>
      <c r="B222" s="237"/>
      <c r="C222" s="238"/>
      <c r="D222" s="227" t="s">
        <v>163</v>
      </c>
      <c r="E222" s="239" t="s">
        <v>19</v>
      </c>
      <c r="F222" s="240" t="s">
        <v>170</v>
      </c>
      <c r="G222" s="238"/>
      <c r="H222" s="241">
        <v>2.43</v>
      </c>
      <c r="I222" s="242"/>
      <c r="J222" s="238"/>
      <c r="K222" s="238"/>
      <c r="L222" s="243"/>
      <c r="M222" s="244"/>
      <c r="N222" s="245"/>
      <c r="O222" s="245"/>
      <c r="P222" s="245"/>
      <c r="Q222" s="245"/>
      <c r="R222" s="245"/>
      <c r="S222" s="245"/>
      <c r="T222" s="24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7" t="s">
        <v>163</v>
      </c>
      <c r="AU222" s="247" t="s">
        <v>83</v>
      </c>
      <c r="AV222" s="14" t="s">
        <v>159</v>
      </c>
      <c r="AW222" s="14" t="s">
        <v>33</v>
      </c>
      <c r="AX222" s="14" t="s">
        <v>80</v>
      </c>
      <c r="AY222" s="247" t="s">
        <v>152</v>
      </c>
    </row>
    <row r="223" spans="1:65" s="2" customFormat="1" ht="24.15" customHeight="1">
      <c r="A223" s="40"/>
      <c r="B223" s="41"/>
      <c r="C223" s="207" t="s">
        <v>380</v>
      </c>
      <c r="D223" s="207" t="s">
        <v>154</v>
      </c>
      <c r="E223" s="208" t="s">
        <v>381</v>
      </c>
      <c r="F223" s="209" t="s">
        <v>382</v>
      </c>
      <c r="G223" s="210" t="s">
        <v>257</v>
      </c>
      <c r="H223" s="211">
        <v>5.4</v>
      </c>
      <c r="I223" s="212"/>
      <c r="J223" s="213">
        <f>ROUND(I223*H223,2)</f>
        <v>0</v>
      </c>
      <c r="K223" s="209" t="s">
        <v>158</v>
      </c>
      <c r="L223" s="46"/>
      <c r="M223" s="214" t="s">
        <v>19</v>
      </c>
      <c r="N223" s="215" t="s">
        <v>43</v>
      </c>
      <c r="O223" s="86"/>
      <c r="P223" s="216">
        <f>O223*H223</f>
        <v>0</v>
      </c>
      <c r="Q223" s="216">
        <v>0.00632</v>
      </c>
      <c r="R223" s="216">
        <f>Q223*H223</f>
        <v>0.034128000000000006</v>
      </c>
      <c r="S223" s="216">
        <v>0</v>
      </c>
      <c r="T223" s="217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8" t="s">
        <v>159</v>
      </c>
      <c r="AT223" s="218" t="s">
        <v>154</v>
      </c>
      <c r="AU223" s="218" t="s">
        <v>83</v>
      </c>
      <c r="AY223" s="19" t="s">
        <v>152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19" t="s">
        <v>80</v>
      </c>
      <c r="BK223" s="219">
        <f>ROUND(I223*H223,2)</f>
        <v>0</v>
      </c>
      <c r="BL223" s="19" t="s">
        <v>159</v>
      </c>
      <c r="BM223" s="218" t="s">
        <v>383</v>
      </c>
    </row>
    <row r="224" spans="1:47" s="2" customFormat="1" ht="12">
      <c r="A224" s="40"/>
      <c r="B224" s="41"/>
      <c r="C224" s="42"/>
      <c r="D224" s="220" t="s">
        <v>161</v>
      </c>
      <c r="E224" s="42"/>
      <c r="F224" s="221" t="s">
        <v>384</v>
      </c>
      <c r="G224" s="42"/>
      <c r="H224" s="42"/>
      <c r="I224" s="222"/>
      <c r="J224" s="42"/>
      <c r="K224" s="42"/>
      <c r="L224" s="46"/>
      <c r="M224" s="223"/>
      <c r="N224" s="224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161</v>
      </c>
      <c r="AU224" s="19" t="s">
        <v>83</v>
      </c>
    </row>
    <row r="225" spans="1:51" s="13" customFormat="1" ht="12">
      <c r="A225" s="13"/>
      <c r="B225" s="225"/>
      <c r="C225" s="226"/>
      <c r="D225" s="227" t="s">
        <v>163</v>
      </c>
      <c r="E225" s="228" t="s">
        <v>19</v>
      </c>
      <c r="F225" s="229" t="s">
        <v>385</v>
      </c>
      <c r="G225" s="226"/>
      <c r="H225" s="230">
        <v>5.4</v>
      </c>
      <c r="I225" s="231"/>
      <c r="J225" s="226"/>
      <c r="K225" s="226"/>
      <c r="L225" s="232"/>
      <c r="M225" s="233"/>
      <c r="N225" s="234"/>
      <c r="O225" s="234"/>
      <c r="P225" s="234"/>
      <c r="Q225" s="234"/>
      <c r="R225" s="234"/>
      <c r="S225" s="234"/>
      <c r="T225" s="23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6" t="s">
        <v>163</v>
      </c>
      <c r="AU225" s="236" t="s">
        <v>83</v>
      </c>
      <c r="AV225" s="13" t="s">
        <v>83</v>
      </c>
      <c r="AW225" s="13" t="s">
        <v>33</v>
      </c>
      <c r="AX225" s="13" t="s">
        <v>72</v>
      </c>
      <c r="AY225" s="236" t="s">
        <v>152</v>
      </c>
    </row>
    <row r="226" spans="1:51" s="14" customFormat="1" ht="12">
      <c r="A226" s="14"/>
      <c r="B226" s="237"/>
      <c r="C226" s="238"/>
      <c r="D226" s="227" t="s">
        <v>163</v>
      </c>
      <c r="E226" s="239" t="s">
        <v>19</v>
      </c>
      <c r="F226" s="240" t="s">
        <v>170</v>
      </c>
      <c r="G226" s="238"/>
      <c r="H226" s="241">
        <v>5.4</v>
      </c>
      <c r="I226" s="242"/>
      <c r="J226" s="238"/>
      <c r="K226" s="238"/>
      <c r="L226" s="243"/>
      <c r="M226" s="244"/>
      <c r="N226" s="245"/>
      <c r="O226" s="245"/>
      <c r="P226" s="245"/>
      <c r="Q226" s="245"/>
      <c r="R226" s="245"/>
      <c r="S226" s="245"/>
      <c r="T226" s="246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7" t="s">
        <v>163</v>
      </c>
      <c r="AU226" s="247" t="s">
        <v>83</v>
      </c>
      <c r="AV226" s="14" t="s">
        <v>159</v>
      </c>
      <c r="AW226" s="14" t="s">
        <v>33</v>
      </c>
      <c r="AX226" s="14" t="s">
        <v>80</v>
      </c>
      <c r="AY226" s="247" t="s">
        <v>152</v>
      </c>
    </row>
    <row r="227" spans="1:63" s="12" customFormat="1" ht="22.8" customHeight="1">
      <c r="A227" s="12"/>
      <c r="B227" s="191"/>
      <c r="C227" s="192"/>
      <c r="D227" s="193" t="s">
        <v>71</v>
      </c>
      <c r="E227" s="205" t="s">
        <v>203</v>
      </c>
      <c r="F227" s="205" t="s">
        <v>386</v>
      </c>
      <c r="G227" s="192"/>
      <c r="H227" s="192"/>
      <c r="I227" s="195"/>
      <c r="J227" s="206">
        <f>BK227</f>
        <v>0</v>
      </c>
      <c r="K227" s="192"/>
      <c r="L227" s="197"/>
      <c r="M227" s="198"/>
      <c r="N227" s="199"/>
      <c r="O227" s="199"/>
      <c r="P227" s="200">
        <f>SUM(P228:P274)</f>
        <v>0</v>
      </c>
      <c r="Q227" s="199"/>
      <c r="R227" s="200">
        <f>SUM(R228:R274)</f>
        <v>29.517278</v>
      </c>
      <c r="S227" s="199"/>
      <c r="T227" s="201">
        <f>SUM(T228:T274)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2" t="s">
        <v>80</v>
      </c>
      <c r="AT227" s="203" t="s">
        <v>71</v>
      </c>
      <c r="AU227" s="203" t="s">
        <v>80</v>
      </c>
      <c r="AY227" s="202" t="s">
        <v>152</v>
      </c>
      <c r="BK227" s="204">
        <f>SUM(BK228:BK274)</f>
        <v>0</v>
      </c>
    </row>
    <row r="228" spans="1:65" s="2" customFormat="1" ht="24.15" customHeight="1">
      <c r="A228" s="40"/>
      <c r="B228" s="41"/>
      <c r="C228" s="207" t="s">
        <v>387</v>
      </c>
      <c r="D228" s="207" t="s">
        <v>154</v>
      </c>
      <c r="E228" s="208" t="s">
        <v>388</v>
      </c>
      <c r="F228" s="209" t="s">
        <v>389</v>
      </c>
      <c r="G228" s="210" t="s">
        <v>157</v>
      </c>
      <c r="H228" s="211">
        <v>138.2</v>
      </c>
      <c r="I228" s="212"/>
      <c r="J228" s="213">
        <f>ROUND(I228*H228,2)</f>
        <v>0</v>
      </c>
      <c r="K228" s="209" t="s">
        <v>158</v>
      </c>
      <c r="L228" s="46"/>
      <c r="M228" s="214" t="s">
        <v>19</v>
      </c>
      <c r="N228" s="215" t="s">
        <v>43</v>
      </c>
      <c r="O228" s="86"/>
      <c r="P228" s="216">
        <f>O228*H228</f>
        <v>0</v>
      </c>
      <c r="Q228" s="216">
        <v>8E-05</v>
      </c>
      <c r="R228" s="216">
        <f>Q228*H228</f>
        <v>0.011056</v>
      </c>
      <c r="S228" s="216">
        <v>0</v>
      </c>
      <c r="T228" s="217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8" t="s">
        <v>159</v>
      </c>
      <c r="AT228" s="218" t="s">
        <v>154</v>
      </c>
      <c r="AU228" s="218" t="s">
        <v>83</v>
      </c>
      <c r="AY228" s="19" t="s">
        <v>152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9" t="s">
        <v>80</v>
      </c>
      <c r="BK228" s="219">
        <f>ROUND(I228*H228,2)</f>
        <v>0</v>
      </c>
      <c r="BL228" s="19" t="s">
        <v>159</v>
      </c>
      <c r="BM228" s="218" t="s">
        <v>390</v>
      </c>
    </row>
    <row r="229" spans="1:47" s="2" customFormat="1" ht="12">
      <c r="A229" s="40"/>
      <c r="B229" s="41"/>
      <c r="C229" s="42"/>
      <c r="D229" s="220" t="s">
        <v>161</v>
      </c>
      <c r="E229" s="42"/>
      <c r="F229" s="221" t="s">
        <v>391</v>
      </c>
      <c r="G229" s="42"/>
      <c r="H229" s="42"/>
      <c r="I229" s="222"/>
      <c r="J229" s="42"/>
      <c r="K229" s="42"/>
      <c r="L229" s="46"/>
      <c r="M229" s="223"/>
      <c r="N229" s="224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161</v>
      </c>
      <c r="AU229" s="19" t="s">
        <v>83</v>
      </c>
    </row>
    <row r="230" spans="1:65" s="2" customFormat="1" ht="16.5" customHeight="1">
      <c r="A230" s="40"/>
      <c r="B230" s="41"/>
      <c r="C230" s="270" t="s">
        <v>392</v>
      </c>
      <c r="D230" s="270" t="s">
        <v>322</v>
      </c>
      <c r="E230" s="271" t="s">
        <v>393</v>
      </c>
      <c r="F230" s="272" t="s">
        <v>394</v>
      </c>
      <c r="G230" s="273" t="s">
        <v>157</v>
      </c>
      <c r="H230" s="274">
        <v>140.273</v>
      </c>
      <c r="I230" s="275"/>
      <c r="J230" s="276">
        <f>ROUND(I230*H230,2)</f>
        <v>0</v>
      </c>
      <c r="K230" s="272" t="s">
        <v>158</v>
      </c>
      <c r="L230" s="277"/>
      <c r="M230" s="278" t="s">
        <v>19</v>
      </c>
      <c r="N230" s="279" t="s">
        <v>43</v>
      </c>
      <c r="O230" s="86"/>
      <c r="P230" s="216">
        <f>O230*H230</f>
        <v>0</v>
      </c>
      <c r="Q230" s="216">
        <v>0.072</v>
      </c>
      <c r="R230" s="216">
        <f>Q230*H230</f>
        <v>10.099656</v>
      </c>
      <c r="S230" s="216">
        <v>0</v>
      </c>
      <c r="T230" s="217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8" t="s">
        <v>203</v>
      </c>
      <c r="AT230" s="218" t="s">
        <v>322</v>
      </c>
      <c r="AU230" s="218" t="s">
        <v>83</v>
      </c>
      <c r="AY230" s="19" t="s">
        <v>152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19" t="s">
        <v>80</v>
      </c>
      <c r="BK230" s="219">
        <f>ROUND(I230*H230,2)</f>
        <v>0</v>
      </c>
      <c r="BL230" s="19" t="s">
        <v>159</v>
      </c>
      <c r="BM230" s="218" t="s">
        <v>395</v>
      </c>
    </row>
    <row r="231" spans="1:47" s="2" customFormat="1" ht="12">
      <c r="A231" s="40"/>
      <c r="B231" s="41"/>
      <c r="C231" s="42"/>
      <c r="D231" s="220" t="s">
        <v>161</v>
      </c>
      <c r="E231" s="42"/>
      <c r="F231" s="221" t="s">
        <v>396</v>
      </c>
      <c r="G231" s="42"/>
      <c r="H231" s="42"/>
      <c r="I231" s="222"/>
      <c r="J231" s="42"/>
      <c r="K231" s="42"/>
      <c r="L231" s="46"/>
      <c r="M231" s="223"/>
      <c r="N231" s="224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161</v>
      </c>
      <c r="AU231" s="19" t="s">
        <v>83</v>
      </c>
    </row>
    <row r="232" spans="1:51" s="13" customFormat="1" ht="12">
      <c r="A232" s="13"/>
      <c r="B232" s="225"/>
      <c r="C232" s="226"/>
      <c r="D232" s="227" t="s">
        <v>163</v>
      </c>
      <c r="E232" s="226"/>
      <c r="F232" s="229" t="s">
        <v>688</v>
      </c>
      <c r="G232" s="226"/>
      <c r="H232" s="230">
        <v>140.273</v>
      </c>
      <c r="I232" s="231"/>
      <c r="J232" s="226"/>
      <c r="K232" s="226"/>
      <c r="L232" s="232"/>
      <c r="M232" s="233"/>
      <c r="N232" s="234"/>
      <c r="O232" s="234"/>
      <c r="P232" s="234"/>
      <c r="Q232" s="234"/>
      <c r="R232" s="234"/>
      <c r="S232" s="234"/>
      <c r="T232" s="23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6" t="s">
        <v>163</v>
      </c>
      <c r="AU232" s="236" t="s">
        <v>83</v>
      </c>
      <c r="AV232" s="13" t="s">
        <v>83</v>
      </c>
      <c r="AW232" s="13" t="s">
        <v>4</v>
      </c>
      <c r="AX232" s="13" t="s">
        <v>80</v>
      </c>
      <c r="AY232" s="236" t="s">
        <v>152</v>
      </c>
    </row>
    <row r="233" spans="1:65" s="2" customFormat="1" ht="24.15" customHeight="1">
      <c r="A233" s="40"/>
      <c r="B233" s="41"/>
      <c r="C233" s="207" t="s">
        <v>398</v>
      </c>
      <c r="D233" s="207" t="s">
        <v>154</v>
      </c>
      <c r="E233" s="208" t="s">
        <v>399</v>
      </c>
      <c r="F233" s="209" t="s">
        <v>400</v>
      </c>
      <c r="G233" s="210" t="s">
        <v>174</v>
      </c>
      <c r="H233" s="211">
        <v>10</v>
      </c>
      <c r="I233" s="212"/>
      <c r="J233" s="213">
        <f>ROUND(I233*H233,2)</f>
        <v>0</v>
      </c>
      <c r="K233" s="209" t="s">
        <v>158</v>
      </c>
      <c r="L233" s="46"/>
      <c r="M233" s="214" t="s">
        <v>19</v>
      </c>
      <c r="N233" s="215" t="s">
        <v>43</v>
      </c>
      <c r="O233" s="86"/>
      <c r="P233" s="216">
        <f>O233*H233</f>
        <v>0</v>
      </c>
      <c r="Q233" s="216">
        <v>9E-05</v>
      </c>
      <c r="R233" s="216">
        <f>Q233*H233</f>
        <v>0.0009000000000000001</v>
      </c>
      <c r="S233" s="216">
        <v>0</v>
      </c>
      <c r="T233" s="217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8" t="s">
        <v>159</v>
      </c>
      <c r="AT233" s="218" t="s">
        <v>154</v>
      </c>
      <c r="AU233" s="218" t="s">
        <v>83</v>
      </c>
      <c r="AY233" s="19" t="s">
        <v>152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19" t="s">
        <v>80</v>
      </c>
      <c r="BK233" s="219">
        <f>ROUND(I233*H233,2)</f>
        <v>0</v>
      </c>
      <c r="BL233" s="19" t="s">
        <v>159</v>
      </c>
      <c r="BM233" s="218" t="s">
        <v>401</v>
      </c>
    </row>
    <row r="234" spans="1:47" s="2" customFormat="1" ht="12">
      <c r="A234" s="40"/>
      <c r="B234" s="41"/>
      <c r="C234" s="42"/>
      <c r="D234" s="220" t="s">
        <v>161</v>
      </c>
      <c r="E234" s="42"/>
      <c r="F234" s="221" t="s">
        <v>402</v>
      </c>
      <c r="G234" s="42"/>
      <c r="H234" s="42"/>
      <c r="I234" s="222"/>
      <c r="J234" s="42"/>
      <c r="K234" s="42"/>
      <c r="L234" s="46"/>
      <c r="M234" s="223"/>
      <c r="N234" s="224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161</v>
      </c>
      <c r="AU234" s="19" t="s">
        <v>83</v>
      </c>
    </row>
    <row r="235" spans="1:51" s="13" customFormat="1" ht="12">
      <c r="A235" s="13"/>
      <c r="B235" s="225"/>
      <c r="C235" s="226"/>
      <c r="D235" s="227" t="s">
        <v>163</v>
      </c>
      <c r="E235" s="228" t="s">
        <v>19</v>
      </c>
      <c r="F235" s="229" t="s">
        <v>403</v>
      </c>
      <c r="G235" s="226"/>
      <c r="H235" s="230">
        <v>10</v>
      </c>
      <c r="I235" s="231"/>
      <c r="J235" s="226"/>
      <c r="K235" s="226"/>
      <c r="L235" s="232"/>
      <c r="M235" s="233"/>
      <c r="N235" s="234"/>
      <c r="O235" s="234"/>
      <c r="P235" s="234"/>
      <c r="Q235" s="234"/>
      <c r="R235" s="234"/>
      <c r="S235" s="234"/>
      <c r="T235" s="23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6" t="s">
        <v>163</v>
      </c>
      <c r="AU235" s="236" t="s">
        <v>83</v>
      </c>
      <c r="AV235" s="13" t="s">
        <v>83</v>
      </c>
      <c r="AW235" s="13" t="s">
        <v>33</v>
      </c>
      <c r="AX235" s="13" t="s">
        <v>80</v>
      </c>
      <c r="AY235" s="236" t="s">
        <v>152</v>
      </c>
    </row>
    <row r="236" spans="1:65" s="2" customFormat="1" ht="16.5" customHeight="1">
      <c r="A236" s="40"/>
      <c r="B236" s="41"/>
      <c r="C236" s="270" t="s">
        <v>404</v>
      </c>
      <c r="D236" s="270" t="s">
        <v>322</v>
      </c>
      <c r="E236" s="271" t="s">
        <v>405</v>
      </c>
      <c r="F236" s="272" t="s">
        <v>406</v>
      </c>
      <c r="G236" s="273" t="s">
        <v>174</v>
      </c>
      <c r="H236" s="274">
        <v>5</v>
      </c>
      <c r="I236" s="275"/>
      <c r="J236" s="276">
        <f>ROUND(I236*H236,2)</f>
        <v>0</v>
      </c>
      <c r="K236" s="272" t="s">
        <v>158</v>
      </c>
      <c r="L236" s="277"/>
      <c r="M236" s="278" t="s">
        <v>19</v>
      </c>
      <c r="N236" s="279" t="s">
        <v>43</v>
      </c>
      <c r="O236" s="86"/>
      <c r="P236" s="216">
        <f>O236*H236</f>
        <v>0</v>
      </c>
      <c r="Q236" s="216">
        <v>0.056</v>
      </c>
      <c r="R236" s="216">
        <f>Q236*H236</f>
        <v>0.28</v>
      </c>
      <c r="S236" s="216">
        <v>0</v>
      </c>
      <c r="T236" s="217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8" t="s">
        <v>203</v>
      </c>
      <c r="AT236" s="218" t="s">
        <v>322</v>
      </c>
      <c r="AU236" s="218" t="s">
        <v>83</v>
      </c>
      <c r="AY236" s="19" t="s">
        <v>152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19" t="s">
        <v>80</v>
      </c>
      <c r="BK236" s="219">
        <f>ROUND(I236*H236,2)</f>
        <v>0</v>
      </c>
      <c r="BL236" s="19" t="s">
        <v>159</v>
      </c>
      <c r="BM236" s="218" t="s">
        <v>407</v>
      </c>
    </row>
    <row r="237" spans="1:47" s="2" customFormat="1" ht="12">
      <c r="A237" s="40"/>
      <c r="B237" s="41"/>
      <c r="C237" s="42"/>
      <c r="D237" s="220" t="s">
        <v>161</v>
      </c>
      <c r="E237" s="42"/>
      <c r="F237" s="221" t="s">
        <v>408</v>
      </c>
      <c r="G237" s="42"/>
      <c r="H237" s="42"/>
      <c r="I237" s="222"/>
      <c r="J237" s="42"/>
      <c r="K237" s="42"/>
      <c r="L237" s="46"/>
      <c r="M237" s="223"/>
      <c r="N237" s="224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161</v>
      </c>
      <c r="AU237" s="19" t="s">
        <v>83</v>
      </c>
    </row>
    <row r="238" spans="1:65" s="2" customFormat="1" ht="21.75" customHeight="1">
      <c r="A238" s="40"/>
      <c r="B238" s="41"/>
      <c r="C238" s="270" t="s">
        <v>409</v>
      </c>
      <c r="D238" s="270" t="s">
        <v>322</v>
      </c>
      <c r="E238" s="271" t="s">
        <v>410</v>
      </c>
      <c r="F238" s="272" t="s">
        <v>411</v>
      </c>
      <c r="G238" s="273" t="s">
        <v>174</v>
      </c>
      <c r="H238" s="274">
        <v>5</v>
      </c>
      <c r="I238" s="275"/>
      <c r="J238" s="276">
        <f>ROUND(I238*H238,2)</f>
        <v>0</v>
      </c>
      <c r="K238" s="272" t="s">
        <v>158</v>
      </c>
      <c r="L238" s="277"/>
      <c r="M238" s="278" t="s">
        <v>19</v>
      </c>
      <c r="N238" s="279" t="s">
        <v>43</v>
      </c>
      <c r="O238" s="86"/>
      <c r="P238" s="216">
        <f>O238*H238</f>
        <v>0</v>
      </c>
      <c r="Q238" s="216">
        <v>0.045</v>
      </c>
      <c r="R238" s="216">
        <f>Q238*H238</f>
        <v>0.22499999999999998</v>
      </c>
      <c r="S238" s="216">
        <v>0</v>
      </c>
      <c r="T238" s="217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8" t="s">
        <v>203</v>
      </c>
      <c r="AT238" s="218" t="s">
        <v>322</v>
      </c>
      <c r="AU238" s="218" t="s">
        <v>83</v>
      </c>
      <c r="AY238" s="19" t="s">
        <v>152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9" t="s">
        <v>80</v>
      </c>
      <c r="BK238" s="219">
        <f>ROUND(I238*H238,2)</f>
        <v>0</v>
      </c>
      <c r="BL238" s="19" t="s">
        <v>159</v>
      </c>
      <c r="BM238" s="218" t="s">
        <v>412</v>
      </c>
    </row>
    <row r="239" spans="1:47" s="2" customFormat="1" ht="12">
      <c r="A239" s="40"/>
      <c r="B239" s="41"/>
      <c r="C239" s="42"/>
      <c r="D239" s="220" t="s">
        <v>161</v>
      </c>
      <c r="E239" s="42"/>
      <c r="F239" s="221" t="s">
        <v>413</v>
      </c>
      <c r="G239" s="42"/>
      <c r="H239" s="42"/>
      <c r="I239" s="222"/>
      <c r="J239" s="42"/>
      <c r="K239" s="42"/>
      <c r="L239" s="46"/>
      <c r="M239" s="223"/>
      <c r="N239" s="224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161</v>
      </c>
      <c r="AU239" s="19" t="s">
        <v>83</v>
      </c>
    </row>
    <row r="240" spans="1:65" s="2" customFormat="1" ht="24.15" customHeight="1">
      <c r="A240" s="40"/>
      <c r="B240" s="41"/>
      <c r="C240" s="207" t="s">
        <v>414</v>
      </c>
      <c r="D240" s="207" t="s">
        <v>154</v>
      </c>
      <c r="E240" s="208" t="s">
        <v>415</v>
      </c>
      <c r="F240" s="209" t="s">
        <v>416</v>
      </c>
      <c r="G240" s="210" t="s">
        <v>174</v>
      </c>
      <c r="H240" s="211">
        <v>4</v>
      </c>
      <c r="I240" s="212"/>
      <c r="J240" s="213">
        <f>ROUND(I240*H240,2)</f>
        <v>0</v>
      </c>
      <c r="K240" s="209" t="s">
        <v>158</v>
      </c>
      <c r="L240" s="46"/>
      <c r="M240" s="214" t="s">
        <v>19</v>
      </c>
      <c r="N240" s="215" t="s">
        <v>43</v>
      </c>
      <c r="O240" s="86"/>
      <c r="P240" s="216">
        <f>O240*H240</f>
        <v>0</v>
      </c>
      <c r="Q240" s="216">
        <v>0.00016</v>
      </c>
      <c r="R240" s="216">
        <f>Q240*H240</f>
        <v>0.00064</v>
      </c>
      <c r="S240" s="216">
        <v>0</v>
      </c>
      <c r="T240" s="217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8" t="s">
        <v>159</v>
      </c>
      <c r="AT240" s="218" t="s">
        <v>154</v>
      </c>
      <c r="AU240" s="218" t="s">
        <v>83</v>
      </c>
      <c r="AY240" s="19" t="s">
        <v>152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19" t="s">
        <v>80</v>
      </c>
      <c r="BK240" s="219">
        <f>ROUND(I240*H240,2)</f>
        <v>0</v>
      </c>
      <c r="BL240" s="19" t="s">
        <v>159</v>
      </c>
      <c r="BM240" s="218" t="s">
        <v>417</v>
      </c>
    </row>
    <row r="241" spans="1:47" s="2" customFormat="1" ht="12">
      <c r="A241" s="40"/>
      <c r="B241" s="41"/>
      <c r="C241" s="42"/>
      <c r="D241" s="220" t="s">
        <v>161</v>
      </c>
      <c r="E241" s="42"/>
      <c r="F241" s="221" t="s">
        <v>418</v>
      </c>
      <c r="G241" s="42"/>
      <c r="H241" s="42"/>
      <c r="I241" s="222"/>
      <c r="J241" s="42"/>
      <c r="K241" s="42"/>
      <c r="L241" s="46"/>
      <c r="M241" s="223"/>
      <c r="N241" s="224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161</v>
      </c>
      <c r="AU241" s="19" t="s">
        <v>83</v>
      </c>
    </row>
    <row r="242" spans="1:65" s="2" customFormat="1" ht="21.75" customHeight="1">
      <c r="A242" s="40"/>
      <c r="B242" s="41"/>
      <c r="C242" s="270" t="s">
        <v>419</v>
      </c>
      <c r="D242" s="270" t="s">
        <v>322</v>
      </c>
      <c r="E242" s="271" t="s">
        <v>420</v>
      </c>
      <c r="F242" s="272" t="s">
        <v>421</v>
      </c>
      <c r="G242" s="273" t="s">
        <v>174</v>
      </c>
      <c r="H242" s="274">
        <v>4</v>
      </c>
      <c r="I242" s="275"/>
      <c r="J242" s="276">
        <f>ROUND(I242*H242,2)</f>
        <v>0</v>
      </c>
      <c r="K242" s="272" t="s">
        <v>158</v>
      </c>
      <c r="L242" s="277"/>
      <c r="M242" s="278" t="s">
        <v>19</v>
      </c>
      <c r="N242" s="279" t="s">
        <v>43</v>
      </c>
      <c r="O242" s="86"/>
      <c r="P242" s="216">
        <f>O242*H242</f>
        <v>0</v>
      </c>
      <c r="Q242" s="216">
        <v>0.073</v>
      </c>
      <c r="R242" s="216">
        <f>Q242*H242</f>
        <v>0.292</v>
      </c>
      <c r="S242" s="216">
        <v>0</v>
      </c>
      <c r="T242" s="217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8" t="s">
        <v>203</v>
      </c>
      <c r="AT242" s="218" t="s">
        <v>322</v>
      </c>
      <c r="AU242" s="218" t="s">
        <v>83</v>
      </c>
      <c r="AY242" s="19" t="s">
        <v>152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9" t="s">
        <v>80</v>
      </c>
      <c r="BK242" s="219">
        <f>ROUND(I242*H242,2)</f>
        <v>0</v>
      </c>
      <c r="BL242" s="19" t="s">
        <v>159</v>
      </c>
      <c r="BM242" s="218" t="s">
        <v>422</v>
      </c>
    </row>
    <row r="243" spans="1:47" s="2" customFormat="1" ht="12">
      <c r="A243" s="40"/>
      <c r="B243" s="41"/>
      <c r="C243" s="42"/>
      <c r="D243" s="220" t="s">
        <v>161</v>
      </c>
      <c r="E243" s="42"/>
      <c r="F243" s="221" t="s">
        <v>423</v>
      </c>
      <c r="G243" s="42"/>
      <c r="H243" s="42"/>
      <c r="I243" s="222"/>
      <c r="J243" s="42"/>
      <c r="K243" s="42"/>
      <c r="L243" s="46"/>
      <c r="M243" s="223"/>
      <c r="N243" s="224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161</v>
      </c>
      <c r="AU243" s="19" t="s">
        <v>83</v>
      </c>
    </row>
    <row r="244" spans="1:65" s="2" customFormat="1" ht="16.5" customHeight="1">
      <c r="A244" s="40"/>
      <c r="B244" s="41"/>
      <c r="C244" s="207" t="s">
        <v>424</v>
      </c>
      <c r="D244" s="207" t="s">
        <v>154</v>
      </c>
      <c r="E244" s="208" t="s">
        <v>425</v>
      </c>
      <c r="F244" s="209" t="s">
        <v>426</v>
      </c>
      <c r="G244" s="210" t="s">
        <v>427</v>
      </c>
      <c r="H244" s="211">
        <v>5</v>
      </c>
      <c r="I244" s="212"/>
      <c r="J244" s="213">
        <f>ROUND(I244*H244,2)</f>
        <v>0</v>
      </c>
      <c r="K244" s="209" t="s">
        <v>158</v>
      </c>
      <c r="L244" s="46"/>
      <c r="M244" s="214" t="s">
        <v>19</v>
      </c>
      <c r="N244" s="215" t="s">
        <v>43</v>
      </c>
      <c r="O244" s="86"/>
      <c r="P244" s="216">
        <f>O244*H244</f>
        <v>0</v>
      </c>
      <c r="Q244" s="216">
        <v>0.00122</v>
      </c>
      <c r="R244" s="216">
        <f>Q244*H244</f>
        <v>0.0060999999999999995</v>
      </c>
      <c r="S244" s="216">
        <v>0</v>
      </c>
      <c r="T244" s="217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8" t="s">
        <v>159</v>
      </c>
      <c r="AT244" s="218" t="s">
        <v>154</v>
      </c>
      <c r="AU244" s="218" t="s">
        <v>83</v>
      </c>
      <c r="AY244" s="19" t="s">
        <v>152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19" t="s">
        <v>80</v>
      </c>
      <c r="BK244" s="219">
        <f>ROUND(I244*H244,2)</f>
        <v>0</v>
      </c>
      <c r="BL244" s="19" t="s">
        <v>159</v>
      </c>
      <c r="BM244" s="218" t="s">
        <v>428</v>
      </c>
    </row>
    <row r="245" spans="1:47" s="2" customFormat="1" ht="12">
      <c r="A245" s="40"/>
      <c r="B245" s="41"/>
      <c r="C245" s="42"/>
      <c r="D245" s="220" t="s">
        <v>161</v>
      </c>
      <c r="E245" s="42"/>
      <c r="F245" s="221" t="s">
        <v>429</v>
      </c>
      <c r="G245" s="42"/>
      <c r="H245" s="42"/>
      <c r="I245" s="222"/>
      <c r="J245" s="42"/>
      <c r="K245" s="42"/>
      <c r="L245" s="46"/>
      <c r="M245" s="223"/>
      <c r="N245" s="224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161</v>
      </c>
      <c r="AU245" s="19" t="s">
        <v>83</v>
      </c>
    </row>
    <row r="246" spans="1:65" s="2" customFormat="1" ht="16.5" customHeight="1">
      <c r="A246" s="40"/>
      <c r="B246" s="41"/>
      <c r="C246" s="207" t="s">
        <v>430</v>
      </c>
      <c r="D246" s="207" t="s">
        <v>154</v>
      </c>
      <c r="E246" s="208" t="s">
        <v>431</v>
      </c>
      <c r="F246" s="209" t="s">
        <v>432</v>
      </c>
      <c r="G246" s="210" t="s">
        <v>174</v>
      </c>
      <c r="H246" s="211">
        <v>9</v>
      </c>
      <c r="I246" s="212"/>
      <c r="J246" s="213">
        <f>ROUND(I246*H246,2)</f>
        <v>0</v>
      </c>
      <c r="K246" s="209" t="s">
        <v>158</v>
      </c>
      <c r="L246" s="46"/>
      <c r="M246" s="214" t="s">
        <v>19</v>
      </c>
      <c r="N246" s="215" t="s">
        <v>43</v>
      </c>
      <c r="O246" s="86"/>
      <c r="P246" s="216">
        <f>O246*H246</f>
        <v>0</v>
      </c>
      <c r="Q246" s="216">
        <v>0.01019</v>
      </c>
      <c r="R246" s="216">
        <f>Q246*H246</f>
        <v>0.09171</v>
      </c>
      <c r="S246" s="216">
        <v>0</v>
      </c>
      <c r="T246" s="217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8" t="s">
        <v>159</v>
      </c>
      <c r="AT246" s="218" t="s">
        <v>154</v>
      </c>
      <c r="AU246" s="218" t="s">
        <v>83</v>
      </c>
      <c r="AY246" s="19" t="s">
        <v>152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9" t="s">
        <v>80</v>
      </c>
      <c r="BK246" s="219">
        <f>ROUND(I246*H246,2)</f>
        <v>0</v>
      </c>
      <c r="BL246" s="19" t="s">
        <v>159</v>
      </c>
      <c r="BM246" s="218" t="s">
        <v>433</v>
      </c>
    </row>
    <row r="247" spans="1:47" s="2" customFormat="1" ht="12">
      <c r="A247" s="40"/>
      <c r="B247" s="41"/>
      <c r="C247" s="42"/>
      <c r="D247" s="220" t="s">
        <v>161</v>
      </c>
      <c r="E247" s="42"/>
      <c r="F247" s="221" t="s">
        <v>434</v>
      </c>
      <c r="G247" s="42"/>
      <c r="H247" s="42"/>
      <c r="I247" s="222"/>
      <c r="J247" s="42"/>
      <c r="K247" s="42"/>
      <c r="L247" s="46"/>
      <c r="M247" s="223"/>
      <c r="N247" s="224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161</v>
      </c>
      <c r="AU247" s="19" t="s">
        <v>83</v>
      </c>
    </row>
    <row r="248" spans="1:51" s="13" customFormat="1" ht="12">
      <c r="A248" s="13"/>
      <c r="B248" s="225"/>
      <c r="C248" s="226"/>
      <c r="D248" s="227" t="s">
        <v>163</v>
      </c>
      <c r="E248" s="228" t="s">
        <v>19</v>
      </c>
      <c r="F248" s="229" t="s">
        <v>689</v>
      </c>
      <c r="G248" s="226"/>
      <c r="H248" s="230">
        <v>9</v>
      </c>
      <c r="I248" s="231"/>
      <c r="J248" s="226"/>
      <c r="K248" s="226"/>
      <c r="L248" s="232"/>
      <c r="M248" s="233"/>
      <c r="N248" s="234"/>
      <c r="O248" s="234"/>
      <c r="P248" s="234"/>
      <c r="Q248" s="234"/>
      <c r="R248" s="234"/>
      <c r="S248" s="234"/>
      <c r="T248" s="23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6" t="s">
        <v>163</v>
      </c>
      <c r="AU248" s="236" t="s">
        <v>83</v>
      </c>
      <c r="AV248" s="13" t="s">
        <v>83</v>
      </c>
      <c r="AW248" s="13" t="s">
        <v>33</v>
      </c>
      <c r="AX248" s="13" t="s">
        <v>80</v>
      </c>
      <c r="AY248" s="236" t="s">
        <v>152</v>
      </c>
    </row>
    <row r="249" spans="1:65" s="2" customFormat="1" ht="16.5" customHeight="1">
      <c r="A249" s="40"/>
      <c r="B249" s="41"/>
      <c r="C249" s="270" t="s">
        <v>435</v>
      </c>
      <c r="D249" s="270" t="s">
        <v>322</v>
      </c>
      <c r="E249" s="271" t="s">
        <v>627</v>
      </c>
      <c r="F249" s="272" t="s">
        <v>628</v>
      </c>
      <c r="G249" s="273" t="s">
        <v>174</v>
      </c>
      <c r="H249" s="274">
        <v>1</v>
      </c>
      <c r="I249" s="275"/>
      <c r="J249" s="276">
        <f>ROUND(I249*H249,2)</f>
        <v>0</v>
      </c>
      <c r="K249" s="272" t="s">
        <v>158</v>
      </c>
      <c r="L249" s="277"/>
      <c r="M249" s="278" t="s">
        <v>19</v>
      </c>
      <c r="N249" s="279" t="s">
        <v>43</v>
      </c>
      <c r="O249" s="86"/>
      <c r="P249" s="216">
        <f>O249*H249</f>
        <v>0</v>
      </c>
      <c r="Q249" s="216">
        <v>0.254</v>
      </c>
      <c r="R249" s="216">
        <f>Q249*H249</f>
        <v>0.254</v>
      </c>
      <c r="S249" s="216">
        <v>0</v>
      </c>
      <c r="T249" s="217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8" t="s">
        <v>203</v>
      </c>
      <c r="AT249" s="218" t="s">
        <v>322</v>
      </c>
      <c r="AU249" s="218" t="s">
        <v>83</v>
      </c>
      <c r="AY249" s="19" t="s">
        <v>152</v>
      </c>
      <c r="BE249" s="219">
        <f>IF(N249="základní",J249,0)</f>
        <v>0</v>
      </c>
      <c r="BF249" s="219">
        <f>IF(N249="snížená",J249,0)</f>
        <v>0</v>
      </c>
      <c r="BG249" s="219">
        <f>IF(N249="zákl. přenesená",J249,0)</f>
        <v>0</v>
      </c>
      <c r="BH249" s="219">
        <f>IF(N249="sníž. přenesená",J249,0)</f>
        <v>0</v>
      </c>
      <c r="BI249" s="219">
        <f>IF(N249="nulová",J249,0)</f>
        <v>0</v>
      </c>
      <c r="BJ249" s="19" t="s">
        <v>80</v>
      </c>
      <c r="BK249" s="219">
        <f>ROUND(I249*H249,2)</f>
        <v>0</v>
      </c>
      <c r="BL249" s="19" t="s">
        <v>159</v>
      </c>
      <c r="BM249" s="218" t="s">
        <v>629</v>
      </c>
    </row>
    <row r="250" spans="1:47" s="2" customFormat="1" ht="12">
      <c r="A250" s="40"/>
      <c r="B250" s="41"/>
      <c r="C250" s="42"/>
      <c r="D250" s="220" t="s">
        <v>161</v>
      </c>
      <c r="E250" s="42"/>
      <c r="F250" s="221" t="s">
        <v>630</v>
      </c>
      <c r="G250" s="42"/>
      <c r="H250" s="42"/>
      <c r="I250" s="222"/>
      <c r="J250" s="42"/>
      <c r="K250" s="42"/>
      <c r="L250" s="46"/>
      <c r="M250" s="223"/>
      <c r="N250" s="224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161</v>
      </c>
      <c r="AU250" s="19" t="s">
        <v>83</v>
      </c>
    </row>
    <row r="251" spans="1:65" s="2" customFormat="1" ht="16.5" customHeight="1">
      <c r="A251" s="40"/>
      <c r="B251" s="41"/>
      <c r="C251" s="270" t="s">
        <v>440</v>
      </c>
      <c r="D251" s="270" t="s">
        <v>322</v>
      </c>
      <c r="E251" s="271" t="s">
        <v>631</v>
      </c>
      <c r="F251" s="272" t="s">
        <v>632</v>
      </c>
      <c r="G251" s="273" t="s">
        <v>174</v>
      </c>
      <c r="H251" s="274">
        <v>3</v>
      </c>
      <c r="I251" s="275"/>
      <c r="J251" s="276">
        <f>ROUND(I251*H251,2)</f>
        <v>0</v>
      </c>
      <c r="K251" s="272" t="s">
        <v>158</v>
      </c>
      <c r="L251" s="277"/>
      <c r="M251" s="278" t="s">
        <v>19</v>
      </c>
      <c r="N251" s="279" t="s">
        <v>43</v>
      </c>
      <c r="O251" s="86"/>
      <c r="P251" s="216">
        <f>O251*H251</f>
        <v>0</v>
      </c>
      <c r="Q251" s="216">
        <v>0.506</v>
      </c>
      <c r="R251" s="216">
        <f>Q251*H251</f>
        <v>1.518</v>
      </c>
      <c r="S251" s="216">
        <v>0</v>
      </c>
      <c r="T251" s="217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8" t="s">
        <v>203</v>
      </c>
      <c r="AT251" s="218" t="s">
        <v>322</v>
      </c>
      <c r="AU251" s="218" t="s">
        <v>83</v>
      </c>
      <c r="AY251" s="19" t="s">
        <v>152</v>
      </c>
      <c r="BE251" s="219">
        <f>IF(N251="základní",J251,0)</f>
        <v>0</v>
      </c>
      <c r="BF251" s="219">
        <f>IF(N251="snížená",J251,0)</f>
        <v>0</v>
      </c>
      <c r="BG251" s="219">
        <f>IF(N251="zákl. přenesená",J251,0)</f>
        <v>0</v>
      </c>
      <c r="BH251" s="219">
        <f>IF(N251="sníž. přenesená",J251,0)</f>
        <v>0</v>
      </c>
      <c r="BI251" s="219">
        <f>IF(N251="nulová",J251,0)</f>
        <v>0</v>
      </c>
      <c r="BJ251" s="19" t="s">
        <v>80</v>
      </c>
      <c r="BK251" s="219">
        <f>ROUND(I251*H251,2)</f>
        <v>0</v>
      </c>
      <c r="BL251" s="19" t="s">
        <v>159</v>
      </c>
      <c r="BM251" s="218" t="s">
        <v>690</v>
      </c>
    </row>
    <row r="252" spans="1:47" s="2" customFormat="1" ht="12">
      <c r="A252" s="40"/>
      <c r="B252" s="41"/>
      <c r="C252" s="42"/>
      <c r="D252" s="220" t="s">
        <v>161</v>
      </c>
      <c r="E252" s="42"/>
      <c r="F252" s="221" t="s">
        <v>634</v>
      </c>
      <c r="G252" s="42"/>
      <c r="H252" s="42"/>
      <c r="I252" s="222"/>
      <c r="J252" s="42"/>
      <c r="K252" s="42"/>
      <c r="L252" s="46"/>
      <c r="M252" s="223"/>
      <c r="N252" s="224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161</v>
      </c>
      <c r="AU252" s="19" t="s">
        <v>83</v>
      </c>
    </row>
    <row r="253" spans="1:65" s="2" customFormat="1" ht="16.5" customHeight="1">
      <c r="A253" s="40"/>
      <c r="B253" s="41"/>
      <c r="C253" s="270" t="s">
        <v>445</v>
      </c>
      <c r="D253" s="270" t="s">
        <v>322</v>
      </c>
      <c r="E253" s="271" t="s">
        <v>436</v>
      </c>
      <c r="F253" s="272" t="s">
        <v>437</v>
      </c>
      <c r="G253" s="273" t="s">
        <v>174</v>
      </c>
      <c r="H253" s="274">
        <v>5</v>
      </c>
      <c r="I253" s="275"/>
      <c r="J253" s="276">
        <f>ROUND(I253*H253,2)</f>
        <v>0</v>
      </c>
      <c r="K253" s="272" t="s">
        <v>158</v>
      </c>
      <c r="L253" s="277"/>
      <c r="M253" s="278" t="s">
        <v>19</v>
      </c>
      <c r="N253" s="279" t="s">
        <v>43</v>
      </c>
      <c r="O253" s="86"/>
      <c r="P253" s="216">
        <f>O253*H253</f>
        <v>0</v>
      </c>
      <c r="Q253" s="216">
        <v>1.013</v>
      </c>
      <c r="R253" s="216">
        <f>Q253*H253</f>
        <v>5.0649999999999995</v>
      </c>
      <c r="S253" s="216">
        <v>0</v>
      </c>
      <c r="T253" s="217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8" t="s">
        <v>203</v>
      </c>
      <c r="AT253" s="218" t="s">
        <v>322</v>
      </c>
      <c r="AU253" s="218" t="s">
        <v>83</v>
      </c>
      <c r="AY253" s="19" t="s">
        <v>152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19" t="s">
        <v>80</v>
      </c>
      <c r="BK253" s="219">
        <f>ROUND(I253*H253,2)</f>
        <v>0</v>
      </c>
      <c r="BL253" s="19" t="s">
        <v>159</v>
      </c>
      <c r="BM253" s="218" t="s">
        <v>691</v>
      </c>
    </row>
    <row r="254" spans="1:47" s="2" customFormat="1" ht="12">
      <c r="A254" s="40"/>
      <c r="B254" s="41"/>
      <c r="C254" s="42"/>
      <c r="D254" s="220" t="s">
        <v>161</v>
      </c>
      <c r="E254" s="42"/>
      <c r="F254" s="221" t="s">
        <v>439</v>
      </c>
      <c r="G254" s="42"/>
      <c r="H254" s="42"/>
      <c r="I254" s="222"/>
      <c r="J254" s="42"/>
      <c r="K254" s="42"/>
      <c r="L254" s="46"/>
      <c r="M254" s="223"/>
      <c r="N254" s="224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161</v>
      </c>
      <c r="AU254" s="19" t="s">
        <v>83</v>
      </c>
    </row>
    <row r="255" spans="1:65" s="2" customFormat="1" ht="16.5" customHeight="1">
      <c r="A255" s="40"/>
      <c r="B255" s="41"/>
      <c r="C255" s="270" t="s">
        <v>451</v>
      </c>
      <c r="D255" s="270" t="s">
        <v>322</v>
      </c>
      <c r="E255" s="271" t="s">
        <v>441</v>
      </c>
      <c r="F255" s="272" t="s">
        <v>442</v>
      </c>
      <c r="G255" s="273" t="s">
        <v>174</v>
      </c>
      <c r="H255" s="274">
        <v>14</v>
      </c>
      <c r="I255" s="275"/>
      <c r="J255" s="276">
        <f>ROUND(I255*H255,2)</f>
        <v>0</v>
      </c>
      <c r="K255" s="272" t="s">
        <v>158</v>
      </c>
      <c r="L255" s="277"/>
      <c r="M255" s="278" t="s">
        <v>19</v>
      </c>
      <c r="N255" s="279" t="s">
        <v>43</v>
      </c>
      <c r="O255" s="86"/>
      <c r="P255" s="216">
        <f>O255*H255</f>
        <v>0</v>
      </c>
      <c r="Q255" s="216">
        <v>0.002</v>
      </c>
      <c r="R255" s="216">
        <f>Q255*H255</f>
        <v>0.028</v>
      </c>
      <c r="S255" s="216">
        <v>0</v>
      </c>
      <c r="T255" s="217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8" t="s">
        <v>203</v>
      </c>
      <c r="AT255" s="218" t="s">
        <v>322</v>
      </c>
      <c r="AU255" s="218" t="s">
        <v>83</v>
      </c>
      <c r="AY255" s="19" t="s">
        <v>152</v>
      </c>
      <c r="BE255" s="219">
        <f>IF(N255="základní",J255,0)</f>
        <v>0</v>
      </c>
      <c r="BF255" s="219">
        <f>IF(N255="snížená",J255,0)</f>
        <v>0</v>
      </c>
      <c r="BG255" s="219">
        <f>IF(N255="zákl. přenesená",J255,0)</f>
        <v>0</v>
      </c>
      <c r="BH255" s="219">
        <f>IF(N255="sníž. přenesená",J255,0)</f>
        <v>0</v>
      </c>
      <c r="BI255" s="219">
        <f>IF(N255="nulová",J255,0)</f>
        <v>0</v>
      </c>
      <c r="BJ255" s="19" t="s">
        <v>80</v>
      </c>
      <c r="BK255" s="219">
        <f>ROUND(I255*H255,2)</f>
        <v>0</v>
      </c>
      <c r="BL255" s="19" t="s">
        <v>159</v>
      </c>
      <c r="BM255" s="218" t="s">
        <v>443</v>
      </c>
    </row>
    <row r="256" spans="1:47" s="2" customFormat="1" ht="12">
      <c r="A256" s="40"/>
      <c r="B256" s="41"/>
      <c r="C256" s="42"/>
      <c r="D256" s="220" t="s">
        <v>161</v>
      </c>
      <c r="E256" s="42"/>
      <c r="F256" s="221" t="s">
        <v>444</v>
      </c>
      <c r="G256" s="42"/>
      <c r="H256" s="42"/>
      <c r="I256" s="222"/>
      <c r="J256" s="42"/>
      <c r="K256" s="42"/>
      <c r="L256" s="46"/>
      <c r="M256" s="223"/>
      <c r="N256" s="224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161</v>
      </c>
      <c r="AU256" s="19" t="s">
        <v>83</v>
      </c>
    </row>
    <row r="257" spans="1:65" s="2" customFormat="1" ht="16.5" customHeight="1">
      <c r="A257" s="40"/>
      <c r="B257" s="41"/>
      <c r="C257" s="207" t="s">
        <v>455</v>
      </c>
      <c r="D257" s="207" t="s">
        <v>154</v>
      </c>
      <c r="E257" s="208" t="s">
        <v>446</v>
      </c>
      <c r="F257" s="209" t="s">
        <v>447</v>
      </c>
      <c r="G257" s="210" t="s">
        <v>174</v>
      </c>
      <c r="H257" s="211">
        <v>5</v>
      </c>
      <c r="I257" s="212"/>
      <c r="J257" s="213">
        <f>ROUND(I257*H257,2)</f>
        <v>0</v>
      </c>
      <c r="K257" s="209" t="s">
        <v>158</v>
      </c>
      <c r="L257" s="46"/>
      <c r="M257" s="214" t="s">
        <v>19</v>
      </c>
      <c r="N257" s="215" t="s">
        <v>43</v>
      </c>
      <c r="O257" s="86"/>
      <c r="P257" s="216">
        <f>O257*H257</f>
        <v>0</v>
      </c>
      <c r="Q257" s="216">
        <v>0.02854</v>
      </c>
      <c r="R257" s="216">
        <f>Q257*H257</f>
        <v>0.1427</v>
      </c>
      <c r="S257" s="216">
        <v>0</v>
      </c>
      <c r="T257" s="217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8" t="s">
        <v>159</v>
      </c>
      <c r="AT257" s="218" t="s">
        <v>154</v>
      </c>
      <c r="AU257" s="218" t="s">
        <v>83</v>
      </c>
      <c r="AY257" s="19" t="s">
        <v>152</v>
      </c>
      <c r="BE257" s="219">
        <f>IF(N257="základní",J257,0)</f>
        <v>0</v>
      </c>
      <c r="BF257" s="219">
        <f>IF(N257="snížená",J257,0)</f>
        <v>0</v>
      </c>
      <c r="BG257" s="219">
        <f>IF(N257="zákl. přenesená",J257,0)</f>
        <v>0</v>
      </c>
      <c r="BH257" s="219">
        <f>IF(N257="sníž. přenesená",J257,0)</f>
        <v>0</v>
      </c>
      <c r="BI257" s="219">
        <f>IF(N257="nulová",J257,0)</f>
        <v>0</v>
      </c>
      <c r="BJ257" s="19" t="s">
        <v>80</v>
      </c>
      <c r="BK257" s="219">
        <f>ROUND(I257*H257,2)</f>
        <v>0</v>
      </c>
      <c r="BL257" s="19" t="s">
        <v>159</v>
      </c>
      <c r="BM257" s="218" t="s">
        <v>448</v>
      </c>
    </row>
    <row r="258" spans="1:47" s="2" customFormat="1" ht="12">
      <c r="A258" s="40"/>
      <c r="B258" s="41"/>
      <c r="C258" s="42"/>
      <c r="D258" s="220" t="s">
        <v>161</v>
      </c>
      <c r="E258" s="42"/>
      <c r="F258" s="221" t="s">
        <v>449</v>
      </c>
      <c r="G258" s="42"/>
      <c r="H258" s="42"/>
      <c r="I258" s="222"/>
      <c r="J258" s="42"/>
      <c r="K258" s="42"/>
      <c r="L258" s="46"/>
      <c r="M258" s="223"/>
      <c r="N258" s="224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161</v>
      </c>
      <c r="AU258" s="19" t="s">
        <v>83</v>
      </c>
    </row>
    <row r="259" spans="1:51" s="13" customFormat="1" ht="12">
      <c r="A259" s="13"/>
      <c r="B259" s="225"/>
      <c r="C259" s="226"/>
      <c r="D259" s="227" t="s">
        <v>163</v>
      </c>
      <c r="E259" s="228" t="s">
        <v>19</v>
      </c>
      <c r="F259" s="229" t="s">
        <v>450</v>
      </c>
      <c r="G259" s="226"/>
      <c r="H259" s="230">
        <v>5</v>
      </c>
      <c r="I259" s="231"/>
      <c r="J259" s="226"/>
      <c r="K259" s="226"/>
      <c r="L259" s="232"/>
      <c r="M259" s="233"/>
      <c r="N259" s="234"/>
      <c r="O259" s="234"/>
      <c r="P259" s="234"/>
      <c r="Q259" s="234"/>
      <c r="R259" s="234"/>
      <c r="S259" s="234"/>
      <c r="T259" s="23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6" t="s">
        <v>163</v>
      </c>
      <c r="AU259" s="236" t="s">
        <v>83</v>
      </c>
      <c r="AV259" s="13" t="s">
        <v>83</v>
      </c>
      <c r="AW259" s="13" t="s">
        <v>33</v>
      </c>
      <c r="AX259" s="13" t="s">
        <v>72</v>
      </c>
      <c r="AY259" s="236" t="s">
        <v>152</v>
      </c>
    </row>
    <row r="260" spans="1:51" s="14" customFormat="1" ht="12">
      <c r="A260" s="14"/>
      <c r="B260" s="237"/>
      <c r="C260" s="238"/>
      <c r="D260" s="227" t="s">
        <v>163</v>
      </c>
      <c r="E260" s="239" t="s">
        <v>19</v>
      </c>
      <c r="F260" s="240" t="s">
        <v>170</v>
      </c>
      <c r="G260" s="238"/>
      <c r="H260" s="241">
        <v>5</v>
      </c>
      <c r="I260" s="242"/>
      <c r="J260" s="238"/>
      <c r="K260" s="238"/>
      <c r="L260" s="243"/>
      <c r="M260" s="244"/>
      <c r="N260" s="245"/>
      <c r="O260" s="245"/>
      <c r="P260" s="245"/>
      <c r="Q260" s="245"/>
      <c r="R260" s="245"/>
      <c r="S260" s="245"/>
      <c r="T260" s="246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7" t="s">
        <v>163</v>
      </c>
      <c r="AU260" s="247" t="s">
        <v>83</v>
      </c>
      <c r="AV260" s="14" t="s">
        <v>159</v>
      </c>
      <c r="AW260" s="14" t="s">
        <v>33</v>
      </c>
      <c r="AX260" s="14" t="s">
        <v>80</v>
      </c>
      <c r="AY260" s="247" t="s">
        <v>152</v>
      </c>
    </row>
    <row r="261" spans="1:65" s="2" customFormat="1" ht="16.5" customHeight="1">
      <c r="A261" s="40"/>
      <c r="B261" s="41"/>
      <c r="C261" s="270" t="s">
        <v>462</v>
      </c>
      <c r="D261" s="270" t="s">
        <v>322</v>
      </c>
      <c r="E261" s="271" t="s">
        <v>452</v>
      </c>
      <c r="F261" s="272" t="s">
        <v>453</v>
      </c>
      <c r="G261" s="273" t="s">
        <v>174</v>
      </c>
      <c r="H261" s="274">
        <v>5</v>
      </c>
      <c r="I261" s="275"/>
      <c r="J261" s="276">
        <f>ROUND(I261*H261,2)</f>
        <v>0</v>
      </c>
      <c r="K261" s="272" t="s">
        <v>19</v>
      </c>
      <c r="L261" s="277"/>
      <c r="M261" s="278" t="s">
        <v>19</v>
      </c>
      <c r="N261" s="279" t="s">
        <v>43</v>
      </c>
      <c r="O261" s="86"/>
      <c r="P261" s="216">
        <f>O261*H261</f>
        <v>0</v>
      </c>
      <c r="Q261" s="216">
        <v>1.405</v>
      </c>
      <c r="R261" s="216">
        <f>Q261*H261</f>
        <v>7.025</v>
      </c>
      <c r="S261" s="216">
        <v>0</v>
      </c>
      <c r="T261" s="217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8" t="s">
        <v>203</v>
      </c>
      <c r="AT261" s="218" t="s">
        <v>322</v>
      </c>
      <c r="AU261" s="218" t="s">
        <v>83</v>
      </c>
      <c r="AY261" s="19" t="s">
        <v>152</v>
      </c>
      <c r="BE261" s="219">
        <f>IF(N261="základní",J261,0)</f>
        <v>0</v>
      </c>
      <c r="BF261" s="219">
        <f>IF(N261="snížená",J261,0)</f>
        <v>0</v>
      </c>
      <c r="BG261" s="219">
        <f>IF(N261="zákl. přenesená",J261,0)</f>
        <v>0</v>
      </c>
      <c r="BH261" s="219">
        <f>IF(N261="sníž. přenesená",J261,0)</f>
        <v>0</v>
      </c>
      <c r="BI261" s="219">
        <f>IF(N261="nulová",J261,0)</f>
        <v>0</v>
      </c>
      <c r="BJ261" s="19" t="s">
        <v>80</v>
      </c>
      <c r="BK261" s="219">
        <f>ROUND(I261*H261,2)</f>
        <v>0</v>
      </c>
      <c r="BL261" s="19" t="s">
        <v>159</v>
      </c>
      <c r="BM261" s="218" t="s">
        <v>454</v>
      </c>
    </row>
    <row r="262" spans="1:65" s="2" customFormat="1" ht="16.5" customHeight="1">
      <c r="A262" s="40"/>
      <c r="B262" s="41"/>
      <c r="C262" s="270" t="s">
        <v>467</v>
      </c>
      <c r="D262" s="270" t="s">
        <v>322</v>
      </c>
      <c r="E262" s="271" t="s">
        <v>456</v>
      </c>
      <c r="F262" s="272" t="s">
        <v>457</v>
      </c>
      <c r="G262" s="273" t="s">
        <v>174</v>
      </c>
      <c r="H262" s="274">
        <v>3</v>
      </c>
      <c r="I262" s="275"/>
      <c r="J262" s="276">
        <f>ROUND(I262*H262,2)</f>
        <v>0</v>
      </c>
      <c r="K262" s="272" t="s">
        <v>158</v>
      </c>
      <c r="L262" s="277"/>
      <c r="M262" s="278" t="s">
        <v>19</v>
      </c>
      <c r="N262" s="279" t="s">
        <v>43</v>
      </c>
      <c r="O262" s="86"/>
      <c r="P262" s="216">
        <f>O262*H262</f>
        <v>0</v>
      </c>
      <c r="Q262" s="216">
        <v>0.0005</v>
      </c>
      <c r="R262" s="216">
        <f>Q262*H262</f>
        <v>0.0015</v>
      </c>
      <c r="S262" s="216">
        <v>0</v>
      </c>
      <c r="T262" s="217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8" t="s">
        <v>203</v>
      </c>
      <c r="AT262" s="218" t="s">
        <v>322</v>
      </c>
      <c r="AU262" s="218" t="s">
        <v>83</v>
      </c>
      <c r="AY262" s="19" t="s">
        <v>152</v>
      </c>
      <c r="BE262" s="219">
        <f>IF(N262="základní",J262,0)</f>
        <v>0</v>
      </c>
      <c r="BF262" s="219">
        <f>IF(N262="snížená",J262,0)</f>
        <v>0</v>
      </c>
      <c r="BG262" s="219">
        <f>IF(N262="zákl. přenesená",J262,0)</f>
        <v>0</v>
      </c>
      <c r="BH262" s="219">
        <f>IF(N262="sníž. přenesená",J262,0)</f>
        <v>0</v>
      </c>
      <c r="BI262" s="219">
        <f>IF(N262="nulová",J262,0)</f>
        <v>0</v>
      </c>
      <c r="BJ262" s="19" t="s">
        <v>80</v>
      </c>
      <c r="BK262" s="219">
        <f>ROUND(I262*H262,2)</f>
        <v>0</v>
      </c>
      <c r="BL262" s="19" t="s">
        <v>159</v>
      </c>
      <c r="BM262" s="218" t="s">
        <v>692</v>
      </c>
    </row>
    <row r="263" spans="1:47" s="2" customFormat="1" ht="12">
      <c r="A263" s="40"/>
      <c r="B263" s="41"/>
      <c r="C263" s="42"/>
      <c r="D263" s="220" t="s">
        <v>161</v>
      </c>
      <c r="E263" s="42"/>
      <c r="F263" s="221" t="s">
        <v>459</v>
      </c>
      <c r="G263" s="42"/>
      <c r="H263" s="42"/>
      <c r="I263" s="222"/>
      <c r="J263" s="42"/>
      <c r="K263" s="42"/>
      <c r="L263" s="46"/>
      <c r="M263" s="223"/>
      <c r="N263" s="224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161</v>
      </c>
      <c r="AU263" s="19" t="s">
        <v>83</v>
      </c>
    </row>
    <row r="264" spans="1:51" s="15" customFormat="1" ht="12">
      <c r="A264" s="15"/>
      <c r="B264" s="249"/>
      <c r="C264" s="250"/>
      <c r="D264" s="227" t="s">
        <v>163</v>
      </c>
      <c r="E264" s="251" t="s">
        <v>19</v>
      </c>
      <c r="F264" s="252" t="s">
        <v>460</v>
      </c>
      <c r="G264" s="250"/>
      <c r="H264" s="251" t="s">
        <v>19</v>
      </c>
      <c r="I264" s="253"/>
      <c r="J264" s="250"/>
      <c r="K264" s="250"/>
      <c r="L264" s="254"/>
      <c r="M264" s="255"/>
      <c r="N264" s="256"/>
      <c r="O264" s="256"/>
      <c r="P264" s="256"/>
      <c r="Q264" s="256"/>
      <c r="R264" s="256"/>
      <c r="S264" s="256"/>
      <c r="T264" s="257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58" t="s">
        <v>163</v>
      </c>
      <c r="AU264" s="258" t="s">
        <v>83</v>
      </c>
      <c r="AV264" s="15" t="s">
        <v>80</v>
      </c>
      <c r="AW264" s="15" t="s">
        <v>33</v>
      </c>
      <c r="AX264" s="15" t="s">
        <v>72</v>
      </c>
      <c r="AY264" s="258" t="s">
        <v>152</v>
      </c>
    </row>
    <row r="265" spans="1:51" s="13" customFormat="1" ht="12">
      <c r="A265" s="13"/>
      <c r="B265" s="225"/>
      <c r="C265" s="226"/>
      <c r="D265" s="227" t="s">
        <v>163</v>
      </c>
      <c r="E265" s="228" t="s">
        <v>19</v>
      </c>
      <c r="F265" s="229" t="s">
        <v>693</v>
      </c>
      <c r="G265" s="226"/>
      <c r="H265" s="230">
        <v>3</v>
      </c>
      <c r="I265" s="231"/>
      <c r="J265" s="226"/>
      <c r="K265" s="226"/>
      <c r="L265" s="232"/>
      <c r="M265" s="233"/>
      <c r="N265" s="234"/>
      <c r="O265" s="234"/>
      <c r="P265" s="234"/>
      <c r="Q265" s="234"/>
      <c r="R265" s="234"/>
      <c r="S265" s="234"/>
      <c r="T265" s="23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6" t="s">
        <v>163</v>
      </c>
      <c r="AU265" s="236" t="s">
        <v>83</v>
      </c>
      <c r="AV265" s="13" t="s">
        <v>83</v>
      </c>
      <c r="AW265" s="13" t="s">
        <v>33</v>
      </c>
      <c r="AX265" s="13" t="s">
        <v>80</v>
      </c>
      <c r="AY265" s="236" t="s">
        <v>152</v>
      </c>
    </row>
    <row r="266" spans="1:65" s="2" customFormat="1" ht="16.5" customHeight="1">
      <c r="A266" s="40"/>
      <c r="B266" s="41"/>
      <c r="C266" s="207" t="s">
        <v>472</v>
      </c>
      <c r="D266" s="207" t="s">
        <v>154</v>
      </c>
      <c r="E266" s="208" t="s">
        <v>463</v>
      </c>
      <c r="F266" s="209" t="s">
        <v>464</v>
      </c>
      <c r="G266" s="210" t="s">
        <v>174</v>
      </c>
      <c r="H266" s="211">
        <v>5</v>
      </c>
      <c r="I266" s="212"/>
      <c r="J266" s="213">
        <f>ROUND(I266*H266,2)</f>
        <v>0</v>
      </c>
      <c r="K266" s="209" t="s">
        <v>158</v>
      </c>
      <c r="L266" s="46"/>
      <c r="M266" s="214" t="s">
        <v>19</v>
      </c>
      <c r="N266" s="215" t="s">
        <v>43</v>
      </c>
      <c r="O266" s="86"/>
      <c r="P266" s="216">
        <f>O266*H266</f>
        <v>0</v>
      </c>
      <c r="Q266" s="216">
        <v>0.03927</v>
      </c>
      <c r="R266" s="216">
        <f>Q266*H266</f>
        <v>0.19635</v>
      </c>
      <c r="S266" s="216">
        <v>0</v>
      </c>
      <c r="T266" s="217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8" t="s">
        <v>159</v>
      </c>
      <c r="AT266" s="218" t="s">
        <v>154</v>
      </c>
      <c r="AU266" s="218" t="s">
        <v>83</v>
      </c>
      <c r="AY266" s="19" t="s">
        <v>152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19" t="s">
        <v>80</v>
      </c>
      <c r="BK266" s="219">
        <f>ROUND(I266*H266,2)</f>
        <v>0</v>
      </c>
      <c r="BL266" s="19" t="s">
        <v>159</v>
      </c>
      <c r="BM266" s="218" t="s">
        <v>465</v>
      </c>
    </row>
    <row r="267" spans="1:47" s="2" customFormat="1" ht="12">
      <c r="A267" s="40"/>
      <c r="B267" s="41"/>
      <c r="C267" s="42"/>
      <c r="D267" s="220" t="s">
        <v>161</v>
      </c>
      <c r="E267" s="42"/>
      <c r="F267" s="221" t="s">
        <v>466</v>
      </c>
      <c r="G267" s="42"/>
      <c r="H267" s="42"/>
      <c r="I267" s="222"/>
      <c r="J267" s="42"/>
      <c r="K267" s="42"/>
      <c r="L267" s="46"/>
      <c r="M267" s="223"/>
      <c r="N267" s="224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161</v>
      </c>
      <c r="AU267" s="19" t="s">
        <v>83</v>
      </c>
    </row>
    <row r="268" spans="1:65" s="2" customFormat="1" ht="16.5" customHeight="1">
      <c r="A268" s="40"/>
      <c r="B268" s="41"/>
      <c r="C268" s="270" t="s">
        <v>477</v>
      </c>
      <c r="D268" s="270" t="s">
        <v>322</v>
      </c>
      <c r="E268" s="271" t="s">
        <v>468</v>
      </c>
      <c r="F268" s="272" t="s">
        <v>469</v>
      </c>
      <c r="G268" s="273" t="s">
        <v>174</v>
      </c>
      <c r="H268" s="274">
        <v>5</v>
      </c>
      <c r="I268" s="275"/>
      <c r="J268" s="276">
        <f>ROUND(I268*H268,2)</f>
        <v>0</v>
      </c>
      <c r="K268" s="272" t="s">
        <v>158</v>
      </c>
      <c r="L268" s="277"/>
      <c r="M268" s="278" t="s">
        <v>19</v>
      </c>
      <c r="N268" s="279" t="s">
        <v>43</v>
      </c>
      <c r="O268" s="86"/>
      <c r="P268" s="216">
        <f>O268*H268</f>
        <v>0</v>
      </c>
      <c r="Q268" s="216">
        <v>0.521</v>
      </c>
      <c r="R268" s="216">
        <f>Q268*H268</f>
        <v>2.605</v>
      </c>
      <c r="S268" s="216">
        <v>0</v>
      </c>
      <c r="T268" s="217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8" t="s">
        <v>203</v>
      </c>
      <c r="AT268" s="218" t="s">
        <v>322</v>
      </c>
      <c r="AU268" s="218" t="s">
        <v>83</v>
      </c>
      <c r="AY268" s="19" t="s">
        <v>152</v>
      </c>
      <c r="BE268" s="219">
        <f>IF(N268="základní",J268,0)</f>
        <v>0</v>
      </c>
      <c r="BF268" s="219">
        <f>IF(N268="snížená",J268,0)</f>
        <v>0</v>
      </c>
      <c r="BG268" s="219">
        <f>IF(N268="zákl. přenesená",J268,0)</f>
        <v>0</v>
      </c>
      <c r="BH268" s="219">
        <f>IF(N268="sníž. přenesená",J268,0)</f>
        <v>0</v>
      </c>
      <c r="BI268" s="219">
        <f>IF(N268="nulová",J268,0)</f>
        <v>0</v>
      </c>
      <c r="BJ268" s="19" t="s">
        <v>80</v>
      </c>
      <c r="BK268" s="219">
        <f>ROUND(I268*H268,2)</f>
        <v>0</v>
      </c>
      <c r="BL268" s="19" t="s">
        <v>159</v>
      </c>
      <c r="BM268" s="218" t="s">
        <v>470</v>
      </c>
    </row>
    <row r="269" spans="1:47" s="2" customFormat="1" ht="12">
      <c r="A269" s="40"/>
      <c r="B269" s="41"/>
      <c r="C269" s="42"/>
      <c r="D269" s="220" t="s">
        <v>161</v>
      </c>
      <c r="E269" s="42"/>
      <c r="F269" s="221" t="s">
        <v>471</v>
      </c>
      <c r="G269" s="42"/>
      <c r="H269" s="42"/>
      <c r="I269" s="222"/>
      <c r="J269" s="42"/>
      <c r="K269" s="42"/>
      <c r="L269" s="46"/>
      <c r="M269" s="223"/>
      <c r="N269" s="224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161</v>
      </c>
      <c r="AU269" s="19" t="s">
        <v>83</v>
      </c>
    </row>
    <row r="270" spans="1:65" s="2" customFormat="1" ht="16.5" customHeight="1">
      <c r="A270" s="40"/>
      <c r="B270" s="41"/>
      <c r="C270" s="207" t="s">
        <v>481</v>
      </c>
      <c r="D270" s="207" t="s">
        <v>154</v>
      </c>
      <c r="E270" s="208" t="s">
        <v>473</v>
      </c>
      <c r="F270" s="209" t="s">
        <v>474</v>
      </c>
      <c r="G270" s="210" t="s">
        <v>174</v>
      </c>
      <c r="H270" s="211">
        <v>5</v>
      </c>
      <c r="I270" s="212"/>
      <c r="J270" s="213">
        <f>ROUND(I270*H270,2)</f>
        <v>0</v>
      </c>
      <c r="K270" s="209" t="s">
        <v>158</v>
      </c>
      <c r="L270" s="46"/>
      <c r="M270" s="214" t="s">
        <v>19</v>
      </c>
      <c r="N270" s="215" t="s">
        <v>43</v>
      </c>
      <c r="O270" s="86"/>
      <c r="P270" s="216">
        <f>O270*H270</f>
        <v>0</v>
      </c>
      <c r="Q270" s="216">
        <v>0.21734</v>
      </c>
      <c r="R270" s="216">
        <f>Q270*H270</f>
        <v>1.0867</v>
      </c>
      <c r="S270" s="216">
        <v>0</v>
      </c>
      <c r="T270" s="217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8" t="s">
        <v>159</v>
      </c>
      <c r="AT270" s="218" t="s">
        <v>154</v>
      </c>
      <c r="AU270" s="218" t="s">
        <v>83</v>
      </c>
      <c r="AY270" s="19" t="s">
        <v>152</v>
      </c>
      <c r="BE270" s="219">
        <f>IF(N270="základní",J270,0)</f>
        <v>0</v>
      </c>
      <c r="BF270" s="219">
        <f>IF(N270="snížená",J270,0)</f>
        <v>0</v>
      </c>
      <c r="BG270" s="219">
        <f>IF(N270="zákl. přenesená",J270,0)</f>
        <v>0</v>
      </c>
      <c r="BH270" s="219">
        <f>IF(N270="sníž. přenesená",J270,0)</f>
        <v>0</v>
      </c>
      <c r="BI270" s="219">
        <f>IF(N270="nulová",J270,0)</f>
        <v>0</v>
      </c>
      <c r="BJ270" s="19" t="s">
        <v>80</v>
      </c>
      <c r="BK270" s="219">
        <f>ROUND(I270*H270,2)</f>
        <v>0</v>
      </c>
      <c r="BL270" s="19" t="s">
        <v>159</v>
      </c>
      <c r="BM270" s="218" t="s">
        <v>475</v>
      </c>
    </row>
    <row r="271" spans="1:47" s="2" customFormat="1" ht="12">
      <c r="A271" s="40"/>
      <c r="B271" s="41"/>
      <c r="C271" s="42"/>
      <c r="D271" s="220" t="s">
        <v>161</v>
      </c>
      <c r="E271" s="42"/>
      <c r="F271" s="221" t="s">
        <v>476</v>
      </c>
      <c r="G271" s="42"/>
      <c r="H271" s="42"/>
      <c r="I271" s="222"/>
      <c r="J271" s="42"/>
      <c r="K271" s="42"/>
      <c r="L271" s="46"/>
      <c r="M271" s="223"/>
      <c r="N271" s="224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161</v>
      </c>
      <c r="AU271" s="19" t="s">
        <v>83</v>
      </c>
    </row>
    <row r="272" spans="1:65" s="2" customFormat="1" ht="21.75" customHeight="1">
      <c r="A272" s="40"/>
      <c r="B272" s="41"/>
      <c r="C272" s="270" t="s">
        <v>488</v>
      </c>
      <c r="D272" s="270" t="s">
        <v>322</v>
      </c>
      <c r="E272" s="271" t="s">
        <v>478</v>
      </c>
      <c r="F272" s="272" t="s">
        <v>479</v>
      </c>
      <c r="G272" s="273" t="s">
        <v>174</v>
      </c>
      <c r="H272" s="274">
        <v>5</v>
      </c>
      <c r="I272" s="275"/>
      <c r="J272" s="276">
        <f>ROUND(I272*H272,2)</f>
        <v>0</v>
      </c>
      <c r="K272" s="272" t="s">
        <v>19</v>
      </c>
      <c r="L272" s="277"/>
      <c r="M272" s="278" t="s">
        <v>19</v>
      </c>
      <c r="N272" s="279" t="s">
        <v>43</v>
      </c>
      <c r="O272" s="86"/>
      <c r="P272" s="216">
        <f>O272*H272</f>
        <v>0</v>
      </c>
      <c r="Q272" s="216">
        <v>0.114</v>
      </c>
      <c r="R272" s="216">
        <f>Q272*H272</f>
        <v>0.5700000000000001</v>
      </c>
      <c r="S272" s="216">
        <v>0</v>
      </c>
      <c r="T272" s="217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8" t="s">
        <v>203</v>
      </c>
      <c r="AT272" s="218" t="s">
        <v>322</v>
      </c>
      <c r="AU272" s="218" t="s">
        <v>83</v>
      </c>
      <c r="AY272" s="19" t="s">
        <v>152</v>
      </c>
      <c r="BE272" s="219">
        <f>IF(N272="základní",J272,0)</f>
        <v>0</v>
      </c>
      <c r="BF272" s="219">
        <f>IF(N272="snížená",J272,0)</f>
        <v>0</v>
      </c>
      <c r="BG272" s="219">
        <f>IF(N272="zákl. přenesená",J272,0)</f>
        <v>0</v>
      </c>
      <c r="BH272" s="219">
        <f>IF(N272="sníž. přenesená",J272,0)</f>
        <v>0</v>
      </c>
      <c r="BI272" s="219">
        <f>IF(N272="nulová",J272,0)</f>
        <v>0</v>
      </c>
      <c r="BJ272" s="19" t="s">
        <v>80</v>
      </c>
      <c r="BK272" s="219">
        <f>ROUND(I272*H272,2)</f>
        <v>0</v>
      </c>
      <c r="BL272" s="19" t="s">
        <v>159</v>
      </c>
      <c r="BM272" s="218" t="s">
        <v>480</v>
      </c>
    </row>
    <row r="273" spans="1:65" s="2" customFormat="1" ht="16.5" customHeight="1">
      <c r="A273" s="40"/>
      <c r="B273" s="41"/>
      <c r="C273" s="207" t="s">
        <v>694</v>
      </c>
      <c r="D273" s="207" t="s">
        <v>154</v>
      </c>
      <c r="E273" s="208" t="s">
        <v>482</v>
      </c>
      <c r="F273" s="209" t="s">
        <v>483</v>
      </c>
      <c r="G273" s="210" t="s">
        <v>157</v>
      </c>
      <c r="H273" s="211">
        <v>138.2</v>
      </c>
      <c r="I273" s="212"/>
      <c r="J273" s="213">
        <f>ROUND(I273*H273,2)</f>
        <v>0</v>
      </c>
      <c r="K273" s="209" t="s">
        <v>158</v>
      </c>
      <c r="L273" s="46"/>
      <c r="M273" s="214" t="s">
        <v>19</v>
      </c>
      <c r="N273" s="215" t="s">
        <v>43</v>
      </c>
      <c r="O273" s="86"/>
      <c r="P273" s="216">
        <f>O273*H273</f>
        <v>0</v>
      </c>
      <c r="Q273" s="216">
        <v>0.00013</v>
      </c>
      <c r="R273" s="216">
        <f>Q273*H273</f>
        <v>0.017965999999999996</v>
      </c>
      <c r="S273" s="216">
        <v>0</v>
      </c>
      <c r="T273" s="217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8" t="s">
        <v>159</v>
      </c>
      <c r="AT273" s="218" t="s">
        <v>154</v>
      </c>
      <c r="AU273" s="218" t="s">
        <v>83</v>
      </c>
      <c r="AY273" s="19" t="s">
        <v>152</v>
      </c>
      <c r="BE273" s="219">
        <f>IF(N273="základní",J273,0)</f>
        <v>0</v>
      </c>
      <c r="BF273" s="219">
        <f>IF(N273="snížená",J273,0)</f>
        <v>0</v>
      </c>
      <c r="BG273" s="219">
        <f>IF(N273="zákl. přenesená",J273,0)</f>
        <v>0</v>
      </c>
      <c r="BH273" s="219">
        <f>IF(N273="sníž. přenesená",J273,0)</f>
        <v>0</v>
      </c>
      <c r="BI273" s="219">
        <f>IF(N273="nulová",J273,0)</f>
        <v>0</v>
      </c>
      <c r="BJ273" s="19" t="s">
        <v>80</v>
      </c>
      <c r="BK273" s="219">
        <f>ROUND(I273*H273,2)</f>
        <v>0</v>
      </c>
      <c r="BL273" s="19" t="s">
        <v>159</v>
      </c>
      <c r="BM273" s="218" t="s">
        <v>484</v>
      </c>
    </row>
    <row r="274" spans="1:47" s="2" customFormat="1" ht="12">
      <c r="A274" s="40"/>
      <c r="B274" s="41"/>
      <c r="C274" s="42"/>
      <c r="D274" s="220" t="s">
        <v>161</v>
      </c>
      <c r="E274" s="42"/>
      <c r="F274" s="221" t="s">
        <v>485</v>
      </c>
      <c r="G274" s="42"/>
      <c r="H274" s="42"/>
      <c r="I274" s="222"/>
      <c r="J274" s="42"/>
      <c r="K274" s="42"/>
      <c r="L274" s="46"/>
      <c r="M274" s="223"/>
      <c r="N274" s="224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161</v>
      </c>
      <c r="AU274" s="19" t="s">
        <v>83</v>
      </c>
    </row>
    <row r="275" spans="1:63" s="12" customFormat="1" ht="22.8" customHeight="1">
      <c r="A275" s="12"/>
      <c r="B275" s="191"/>
      <c r="C275" s="192"/>
      <c r="D275" s="193" t="s">
        <v>71</v>
      </c>
      <c r="E275" s="205" t="s">
        <v>486</v>
      </c>
      <c r="F275" s="205" t="s">
        <v>487</v>
      </c>
      <c r="G275" s="192"/>
      <c r="H275" s="192"/>
      <c r="I275" s="195"/>
      <c r="J275" s="206">
        <f>BK275</f>
        <v>0</v>
      </c>
      <c r="K275" s="192"/>
      <c r="L275" s="197"/>
      <c r="M275" s="198"/>
      <c r="N275" s="199"/>
      <c r="O275" s="199"/>
      <c r="P275" s="200">
        <f>SUM(P276:P277)</f>
        <v>0</v>
      </c>
      <c r="Q275" s="199"/>
      <c r="R275" s="200">
        <f>SUM(R276:R277)</f>
        <v>0</v>
      </c>
      <c r="S275" s="199"/>
      <c r="T275" s="201">
        <f>SUM(T276:T277)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02" t="s">
        <v>80</v>
      </c>
      <c r="AT275" s="203" t="s">
        <v>71</v>
      </c>
      <c r="AU275" s="203" t="s">
        <v>80</v>
      </c>
      <c r="AY275" s="202" t="s">
        <v>152</v>
      </c>
      <c r="BK275" s="204">
        <f>SUM(BK276:BK277)</f>
        <v>0</v>
      </c>
    </row>
    <row r="276" spans="1:65" s="2" customFormat="1" ht="24.15" customHeight="1">
      <c r="A276" s="40"/>
      <c r="B276" s="41"/>
      <c r="C276" s="207" t="s">
        <v>695</v>
      </c>
      <c r="D276" s="207" t="s">
        <v>154</v>
      </c>
      <c r="E276" s="208" t="s">
        <v>489</v>
      </c>
      <c r="F276" s="209" t="s">
        <v>490</v>
      </c>
      <c r="G276" s="210" t="s">
        <v>311</v>
      </c>
      <c r="H276" s="211">
        <v>31.307</v>
      </c>
      <c r="I276" s="212"/>
      <c r="J276" s="213">
        <f>ROUND(I276*H276,2)</f>
        <v>0</v>
      </c>
      <c r="K276" s="209" t="s">
        <v>158</v>
      </c>
      <c r="L276" s="46"/>
      <c r="M276" s="214" t="s">
        <v>19</v>
      </c>
      <c r="N276" s="215" t="s">
        <v>43</v>
      </c>
      <c r="O276" s="86"/>
      <c r="P276" s="216">
        <f>O276*H276</f>
        <v>0</v>
      </c>
      <c r="Q276" s="216">
        <v>0</v>
      </c>
      <c r="R276" s="216">
        <f>Q276*H276</f>
        <v>0</v>
      </c>
      <c r="S276" s="216">
        <v>0</v>
      </c>
      <c r="T276" s="217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8" t="s">
        <v>159</v>
      </c>
      <c r="AT276" s="218" t="s">
        <v>154</v>
      </c>
      <c r="AU276" s="218" t="s">
        <v>83</v>
      </c>
      <c r="AY276" s="19" t="s">
        <v>152</v>
      </c>
      <c r="BE276" s="219">
        <f>IF(N276="základní",J276,0)</f>
        <v>0</v>
      </c>
      <c r="BF276" s="219">
        <f>IF(N276="snížená",J276,0)</f>
        <v>0</v>
      </c>
      <c r="BG276" s="219">
        <f>IF(N276="zákl. přenesená",J276,0)</f>
        <v>0</v>
      </c>
      <c r="BH276" s="219">
        <f>IF(N276="sníž. přenesená",J276,0)</f>
        <v>0</v>
      </c>
      <c r="BI276" s="219">
        <f>IF(N276="nulová",J276,0)</f>
        <v>0</v>
      </c>
      <c r="BJ276" s="19" t="s">
        <v>80</v>
      </c>
      <c r="BK276" s="219">
        <f>ROUND(I276*H276,2)</f>
        <v>0</v>
      </c>
      <c r="BL276" s="19" t="s">
        <v>159</v>
      </c>
      <c r="BM276" s="218" t="s">
        <v>491</v>
      </c>
    </row>
    <row r="277" spans="1:47" s="2" customFormat="1" ht="12">
      <c r="A277" s="40"/>
      <c r="B277" s="41"/>
      <c r="C277" s="42"/>
      <c r="D277" s="220" t="s">
        <v>161</v>
      </c>
      <c r="E277" s="42"/>
      <c r="F277" s="221" t="s">
        <v>492</v>
      </c>
      <c r="G277" s="42"/>
      <c r="H277" s="42"/>
      <c r="I277" s="222"/>
      <c r="J277" s="42"/>
      <c r="K277" s="42"/>
      <c r="L277" s="46"/>
      <c r="M277" s="280"/>
      <c r="N277" s="281"/>
      <c r="O277" s="282"/>
      <c r="P277" s="282"/>
      <c r="Q277" s="282"/>
      <c r="R277" s="282"/>
      <c r="S277" s="282"/>
      <c r="T277" s="283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161</v>
      </c>
      <c r="AU277" s="19" t="s">
        <v>83</v>
      </c>
    </row>
    <row r="278" spans="1:31" s="2" customFormat="1" ht="6.95" customHeight="1">
      <c r="A278" s="40"/>
      <c r="B278" s="61"/>
      <c r="C278" s="62"/>
      <c r="D278" s="62"/>
      <c r="E278" s="62"/>
      <c r="F278" s="62"/>
      <c r="G278" s="62"/>
      <c r="H278" s="62"/>
      <c r="I278" s="62"/>
      <c r="J278" s="62"/>
      <c r="K278" s="62"/>
      <c r="L278" s="46"/>
      <c r="M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</row>
  </sheetData>
  <sheetProtection password="CC35" sheet="1" objects="1" scenarios="1" formatColumns="0" formatRows="0" autoFilter="0"/>
  <autoFilter ref="C84:K277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1_01/119001405"/>
    <hyperlink ref="F92" r:id="rId2" display="https://podminky.urs.cz/item/CS_URS_2021_01/119001421"/>
    <hyperlink ref="F98" r:id="rId3" display="https://podminky.urs.cz/item/CS_URS_2021_01/119002121"/>
    <hyperlink ref="F101" r:id="rId4" display="https://podminky.urs.cz/item/CS_URS_2021_01/119002122"/>
    <hyperlink ref="F114" r:id="rId5" display="https://podminky.urs.cz/item/CS_URS_2021_01/119003141"/>
    <hyperlink ref="F117" r:id="rId6" display="https://podminky.urs.cz/item/CS_URS_2021_01/119003142"/>
    <hyperlink ref="F119" r:id="rId7" display="https://podminky.urs.cz/item/CS_URS_2021_01/119004111"/>
    <hyperlink ref="F123" r:id="rId8" display="https://podminky.urs.cz/item/CS_URS_2021_01/119004112"/>
    <hyperlink ref="F125" r:id="rId9" display="https://podminky.urs.cz/item/CS_URS_2021_01/130001101"/>
    <hyperlink ref="F129" r:id="rId10" display="https://podminky.urs.cz/item/CS_URS_2021_01/132154204"/>
    <hyperlink ref="F132" r:id="rId11" display="https://podminky.urs.cz/item/CS_URS_2021_01/132254204"/>
    <hyperlink ref="F142" r:id="rId12" display="https://podminky.urs.cz/item/CS_URS_2021_01/132354204"/>
    <hyperlink ref="F145" r:id="rId13" display="https://podminky.urs.cz/item/CS_URS_2021_01/151101102"/>
    <hyperlink ref="F149" r:id="rId14" display="https://podminky.urs.cz/item/CS_URS_2021_01/151101112"/>
    <hyperlink ref="F151" r:id="rId15" display="https://podminky.urs.cz/item/CS_URS_2021_01/162451106"/>
    <hyperlink ref="F156" r:id="rId16" display="https://podminky.urs.cz/item/CS_URS_2021_01/162751117"/>
    <hyperlink ref="F160" r:id="rId17" display="https://podminky.urs.cz/item/CS_URS_2021_01/162751119"/>
    <hyperlink ref="F164" r:id="rId18" display="https://podminky.urs.cz/item/CS_URS_2021_01/162751137"/>
    <hyperlink ref="F168" r:id="rId19" display="https://podminky.urs.cz/item/CS_URS_2021_01/162751139"/>
    <hyperlink ref="F172" r:id="rId20" display="https://podminky.urs.cz/item/CS_URS_2021_01/167151111"/>
    <hyperlink ref="F176" r:id="rId21" display="https://podminky.urs.cz/item/CS_URS_2021_01/171201201"/>
    <hyperlink ref="F186" r:id="rId22" display="https://podminky.urs.cz/item/CS_URS_2021_01/174101101"/>
    <hyperlink ref="F195" r:id="rId23" display="https://podminky.urs.cz/item/CS_URS_2021_01/175151101"/>
    <hyperlink ref="F201" r:id="rId24" display="https://podminky.urs.cz/item/CS_URS_2021_01/58337302"/>
    <hyperlink ref="F205" r:id="rId25" display="https://podminky.urs.cz/item/CS_URS_2021_01/359901211"/>
    <hyperlink ref="F211" r:id="rId26" display="https://podminky.urs.cz/item/CS_URS_2021_01/452112111"/>
    <hyperlink ref="F214" r:id="rId27" display="https://podminky.urs.cz/item/CS_URS_2021_01/59224185"/>
    <hyperlink ref="F216" r:id="rId28" display="https://podminky.urs.cz/item/CS_URS_2021_01/59224176"/>
    <hyperlink ref="F218" r:id="rId29" display="https://podminky.urs.cz/item/CS_URS_2021_01/59224187"/>
    <hyperlink ref="F220" r:id="rId30" display="https://podminky.urs.cz/item/CS_URS_2021_01/452311131"/>
    <hyperlink ref="F224" r:id="rId31" display="https://podminky.urs.cz/item/CS_URS_2021_01/452351101"/>
    <hyperlink ref="F229" r:id="rId32" display="https://podminky.urs.cz/item/CS_URS_2021_01/831372121"/>
    <hyperlink ref="F231" r:id="rId33" display="https://podminky.urs.cz/item/CS_URS_2021_01/59710711"/>
    <hyperlink ref="F234" r:id="rId34" display="https://podminky.urs.cz/item/CS_URS_2021_01/837372221"/>
    <hyperlink ref="F237" r:id="rId35" display="https://podminky.urs.cz/item/CS_URS_2021_01/59710849"/>
    <hyperlink ref="F239" r:id="rId36" display="https://podminky.urs.cz/item/CS_URS_2021_01/59710879"/>
    <hyperlink ref="F241" r:id="rId37" display="https://podminky.urs.cz/item/CS_URS_2021_01/837371221"/>
    <hyperlink ref="F243" r:id="rId38" display="https://podminky.urs.cz/item/CS_URS_2021_01/59711770"/>
    <hyperlink ref="F245" r:id="rId39" display="https://podminky.urs.cz/item/CS_URS_2021_01/892492121"/>
    <hyperlink ref="F247" r:id="rId40" display="https://podminky.urs.cz/item/CS_URS_2021_01/894411311"/>
    <hyperlink ref="F250" r:id="rId41" display="https://podminky.urs.cz/item/CS_URS_2021_01/59224160"/>
    <hyperlink ref="F252" r:id="rId42" display="https://podminky.urs.cz/item/CS_URS_2021_01/59224161"/>
    <hyperlink ref="F254" r:id="rId43" display="https://podminky.urs.cz/item/CS_URS_2021_01/59224162"/>
    <hyperlink ref="F256" r:id="rId44" display="https://podminky.urs.cz/item/CS_URS_2021_01/59224348"/>
    <hyperlink ref="F258" r:id="rId45" display="https://podminky.urs.cz/item/CS_URS_2021_01/894414111"/>
    <hyperlink ref="F263" r:id="rId46" display="https://podminky.urs.cz/item/CS_URS_2021_01/28612250"/>
    <hyperlink ref="F267" r:id="rId47" display="https://podminky.urs.cz/item/CS_URS_2021_01/894414211"/>
    <hyperlink ref="F269" r:id="rId48" display="https://podminky.urs.cz/item/CS_URS_2021_01/59224075"/>
    <hyperlink ref="F271" r:id="rId49" display="https://podminky.urs.cz/item/CS_URS_2021_01/899104112"/>
    <hyperlink ref="F274" r:id="rId50" display="https://podminky.urs.cz/item/CS_URS_2021_01/899722114"/>
    <hyperlink ref="F277" r:id="rId51" display="https://podminky.urs.cz/item/CS_URS_2021_01/998275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  <c r="AZ2" s="130" t="s">
        <v>109</v>
      </c>
      <c r="BA2" s="130" t="s">
        <v>110</v>
      </c>
      <c r="BB2" s="130" t="s">
        <v>111</v>
      </c>
      <c r="BC2" s="130" t="s">
        <v>696</v>
      </c>
      <c r="BD2" s="130" t="s">
        <v>83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83</v>
      </c>
      <c r="AZ3" s="130" t="s">
        <v>117</v>
      </c>
      <c r="BA3" s="130" t="s">
        <v>494</v>
      </c>
      <c r="BB3" s="130" t="s">
        <v>111</v>
      </c>
      <c r="BC3" s="130" t="s">
        <v>697</v>
      </c>
      <c r="BD3" s="130" t="s">
        <v>83</v>
      </c>
    </row>
    <row r="4" spans="2:56" s="1" customFormat="1" ht="24.95" customHeight="1">
      <c r="B4" s="22"/>
      <c r="D4" s="133" t="s">
        <v>116</v>
      </c>
      <c r="L4" s="22"/>
      <c r="M4" s="134" t="s">
        <v>10</v>
      </c>
      <c r="AT4" s="19" t="s">
        <v>4</v>
      </c>
      <c r="AZ4" s="130" t="s">
        <v>49</v>
      </c>
      <c r="BA4" s="130" t="s">
        <v>120</v>
      </c>
      <c r="BB4" s="130" t="s">
        <v>111</v>
      </c>
      <c r="BC4" s="130" t="s">
        <v>698</v>
      </c>
      <c r="BD4" s="130" t="s">
        <v>83</v>
      </c>
    </row>
    <row r="5" spans="2:56" s="1" customFormat="1" ht="6.95" customHeight="1">
      <c r="B5" s="22"/>
      <c r="L5" s="22"/>
      <c r="AZ5" s="130" t="s">
        <v>122</v>
      </c>
      <c r="BA5" s="130" t="s">
        <v>123</v>
      </c>
      <c r="BB5" s="130" t="s">
        <v>111</v>
      </c>
      <c r="BC5" s="130" t="s">
        <v>699</v>
      </c>
      <c r="BD5" s="130" t="s">
        <v>83</v>
      </c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Revitalizace veřejn. prostranství panel. sídliště Březiny - rozšíření IV.etapy, V.etapa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125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700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82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12. 7. 2021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19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27</v>
      </c>
      <c r="F15" s="40"/>
      <c r="G15" s="40"/>
      <c r="H15" s="40"/>
      <c r="I15" s="135" t="s">
        <v>28</v>
      </c>
      <c r="J15" s="139" t="s">
        <v>19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29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28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31</v>
      </c>
      <c r="E20" s="40"/>
      <c r="F20" s="40"/>
      <c r="G20" s="40"/>
      <c r="H20" s="40"/>
      <c r="I20" s="135" t="s">
        <v>26</v>
      </c>
      <c r="J20" s="139" t="s">
        <v>19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32</v>
      </c>
      <c r="F21" s="40"/>
      <c r="G21" s="40"/>
      <c r="H21" s="40"/>
      <c r="I21" s="135" t="s">
        <v>28</v>
      </c>
      <c r="J21" s="139" t="s">
        <v>19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34</v>
      </c>
      <c r="E23" s="40"/>
      <c r="F23" s="40"/>
      <c r="G23" s="40"/>
      <c r="H23" s="40"/>
      <c r="I23" s="135" t="s">
        <v>26</v>
      </c>
      <c r="J23" s="139" t="s">
        <v>19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35</v>
      </c>
      <c r="F24" s="40"/>
      <c r="G24" s="40"/>
      <c r="H24" s="40"/>
      <c r="I24" s="135" t="s">
        <v>28</v>
      </c>
      <c r="J24" s="139" t="s">
        <v>19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36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38</v>
      </c>
      <c r="E30" s="40"/>
      <c r="F30" s="40"/>
      <c r="G30" s="40"/>
      <c r="H30" s="40"/>
      <c r="I30" s="40"/>
      <c r="J30" s="147">
        <f>ROUND(J85,2)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40</v>
      </c>
      <c r="G32" s="40"/>
      <c r="H32" s="40"/>
      <c r="I32" s="148" t="s">
        <v>39</v>
      </c>
      <c r="J32" s="148" t="s">
        <v>41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42</v>
      </c>
      <c r="E33" s="135" t="s">
        <v>43</v>
      </c>
      <c r="F33" s="150">
        <f>ROUND((SUM(BE85:BE231)),2)</f>
        <v>0</v>
      </c>
      <c r="G33" s="40"/>
      <c r="H33" s="40"/>
      <c r="I33" s="151">
        <v>0.21</v>
      </c>
      <c r="J33" s="150">
        <f>ROUND(((SUM(BE85:BE231))*I33),2)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44</v>
      </c>
      <c r="F34" s="150">
        <f>ROUND((SUM(BF85:BF231)),2)</f>
        <v>0</v>
      </c>
      <c r="G34" s="40"/>
      <c r="H34" s="40"/>
      <c r="I34" s="151">
        <v>0.15</v>
      </c>
      <c r="J34" s="150">
        <f>ROUND(((SUM(BF85:BF231))*I34),2)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45</v>
      </c>
      <c r="F35" s="150">
        <f>ROUND((SUM(BG85:BG231)),2)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46</v>
      </c>
      <c r="F36" s="150">
        <f>ROUND((SUM(BH85:BH231)),2)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47</v>
      </c>
      <c r="F37" s="150">
        <f>ROUND((SUM(BI85:BI231)),2)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Revitalizace veřejn. prostranství panel. sídliště Březiny - rozšíření IV.etapy, V.etapa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125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IO 03.1 - Přípojky Veřejná část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Děčín - Březiny</v>
      </c>
      <c r="G52" s="42"/>
      <c r="H52" s="42"/>
      <c r="I52" s="34" t="s">
        <v>23</v>
      </c>
      <c r="J52" s="74" t="str">
        <f>IF(J12="","",J12)</f>
        <v>12. 7. 2021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Statutární město Děčín</v>
      </c>
      <c r="G54" s="42"/>
      <c r="H54" s="42"/>
      <c r="I54" s="34" t="s">
        <v>31</v>
      </c>
      <c r="J54" s="38" t="str">
        <f>E21</f>
        <v>AZ Consult spol. s r.o.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Dagmar Sedláčková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128</v>
      </c>
      <c r="D57" s="165"/>
      <c r="E57" s="165"/>
      <c r="F57" s="165"/>
      <c r="G57" s="165"/>
      <c r="H57" s="165"/>
      <c r="I57" s="165"/>
      <c r="J57" s="166" t="s">
        <v>129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70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130</v>
      </c>
    </row>
    <row r="60" spans="1:31" s="9" customFormat="1" ht="24.95" customHeight="1">
      <c r="A60" s="9"/>
      <c r="B60" s="168"/>
      <c r="C60" s="169"/>
      <c r="D60" s="170" t="s">
        <v>131</v>
      </c>
      <c r="E60" s="171"/>
      <c r="F60" s="171"/>
      <c r="G60" s="171"/>
      <c r="H60" s="171"/>
      <c r="I60" s="171"/>
      <c r="J60" s="172">
        <f>J86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132</v>
      </c>
      <c r="E61" s="177"/>
      <c r="F61" s="177"/>
      <c r="G61" s="177"/>
      <c r="H61" s="177"/>
      <c r="I61" s="177"/>
      <c r="J61" s="178">
        <f>J87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133</v>
      </c>
      <c r="E62" s="177"/>
      <c r="F62" s="177"/>
      <c r="G62" s="177"/>
      <c r="H62" s="177"/>
      <c r="I62" s="177"/>
      <c r="J62" s="178">
        <f>J193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134</v>
      </c>
      <c r="E63" s="177"/>
      <c r="F63" s="177"/>
      <c r="G63" s="177"/>
      <c r="H63" s="177"/>
      <c r="I63" s="177"/>
      <c r="J63" s="178">
        <f>J195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135</v>
      </c>
      <c r="E64" s="177"/>
      <c r="F64" s="177"/>
      <c r="G64" s="177"/>
      <c r="H64" s="177"/>
      <c r="I64" s="177"/>
      <c r="J64" s="178">
        <f>J199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136</v>
      </c>
      <c r="E65" s="177"/>
      <c r="F65" s="177"/>
      <c r="G65" s="177"/>
      <c r="H65" s="177"/>
      <c r="I65" s="177"/>
      <c r="J65" s="178">
        <f>J229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137</v>
      </c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3" t="str">
        <f>E7</f>
        <v>Revitalizace veřejn. prostranství panel. sídliště Březiny - rozšíření IV.etapy, V.etapa</v>
      </c>
      <c r="F75" s="34"/>
      <c r="G75" s="34"/>
      <c r="H75" s="34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125</v>
      </c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IO 03.1 - Přípojky Veřejná část</v>
      </c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Děčín - Březiny</v>
      </c>
      <c r="G79" s="42"/>
      <c r="H79" s="42"/>
      <c r="I79" s="34" t="s">
        <v>23</v>
      </c>
      <c r="J79" s="74" t="str">
        <f>IF(J12="","",J12)</f>
        <v>12. 7. 2021</v>
      </c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5.65" customHeight="1">
      <c r="A81" s="40"/>
      <c r="B81" s="41"/>
      <c r="C81" s="34" t="s">
        <v>25</v>
      </c>
      <c r="D81" s="42"/>
      <c r="E81" s="42"/>
      <c r="F81" s="29" t="str">
        <f>E15</f>
        <v>Statutární město Děčín</v>
      </c>
      <c r="G81" s="42"/>
      <c r="H81" s="42"/>
      <c r="I81" s="34" t="s">
        <v>31</v>
      </c>
      <c r="J81" s="38" t="str">
        <f>E21</f>
        <v>AZ Consult spol. s r.o.</v>
      </c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29</v>
      </c>
      <c r="D82" s="42"/>
      <c r="E82" s="42"/>
      <c r="F82" s="29" t="str">
        <f>IF(E18="","",E18)</f>
        <v>Vyplň údaj</v>
      </c>
      <c r="G82" s="42"/>
      <c r="H82" s="42"/>
      <c r="I82" s="34" t="s">
        <v>34</v>
      </c>
      <c r="J82" s="38" t="str">
        <f>E24</f>
        <v>Dagmar Sedláčková</v>
      </c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80"/>
      <c r="B84" s="181"/>
      <c r="C84" s="182" t="s">
        <v>138</v>
      </c>
      <c r="D84" s="183" t="s">
        <v>57</v>
      </c>
      <c r="E84" s="183" t="s">
        <v>53</v>
      </c>
      <c r="F84" s="183" t="s">
        <v>54</v>
      </c>
      <c r="G84" s="183" t="s">
        <v>139</v>
      </c>
      <c r="H84" s="183" t="s">
        <v>140</v>
      </c>
      <c r="I84" s="183" t="s">
        <v>141</v>
      </c>
      <c r="J84" s="183" t="s">
        <v>129</v>
      </c>
      <c r="K84" s="184" t="s">
        <v>142</v>
      </c>
      <c r="L84" s="185"/>
      <c r="M84" s="94" t="s">
        <v>19</v>
      </c>
      <c r="N84" s="95" t="s">
        <v>42</v>
      </c>
      <c r="O84" s="95" t="s">
        <v>143</v>
      </c>
      <c r="P84" s="95" t="s">
        <v>144</v>
      </c>
      <c r="Q84" s="95" t="s">
        <v>145</v>
      </c>
      <c r="R84" s="95" t="s">
        <v>146</v>
      </c>
      <c r="S84" s="95" t="s">
        <v>147</v>
      </c>
      <c r="T84" s="96" t="s">
        <v>148</v>
      </c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</row>
    <row r="85" spans="1:63" s="2" customFormat="1" ht="22.8" customHeight="1">
      <c r="A85" s="40"/>
      <c r="B85" s="41"/>
      <c r="C85" s="101" t="s">
        <v>149</v>
      </c>
      <c r="D85" s="42"/>
      <c r="E85" s="42"/>
      <c r="F85" s="42"/>
      <c r="G85" s="42"/>
      <c r="H85" s="42"/>
      <c r="I85" s="42"/>
      <c r="J85" s="186">
        <f>BK85</f>
        <v>0</v>
      </c>
      <c r="K85" s="42"/>
      <c r="L85" s="46"/>
      <c r="M85" s="97"/>
      <c r="N85" s="187"/>
      <c r="O85" s="98"/>
      <c r="P85" s="188">
        <f>P86</f>
        <v>0</v>
      </c>
      <c r="Q85" s="98"/>
      <c r="R85" s="188">
        <f>R86</f>
        <v>0.8349996</v>
      </c>
      <c r="S85" s="98"/>
      <c r="T85" s="189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71</v>
      </c>
      <c r="AU85" s="19" t="s">
        <v>130</v>
      </c>
      <c r="BK85" s="190">
        <f>BK86</f>
        <v>0</v>
      </c>
    </row>
    <row r="86" spans="1:63" s="12" customFormat="1" ht="25.9" customHeight="1">
      <c r="A86" s="12"/>
      <c r="B86" s="191"/>
      <c r="C86" s="192"/>
      <c r="D86" s="193" t="s">
        <v>71</v>
      </c>
      <c r="E86" s="194" t="s">
        <v>150</v>
      </c>
      <c r="F86" s="194" t="s">
        <v>151</v>
      </c>
      <c r="G86" s="192"/>
      <c r="H86" s="192"/>
      <c r="I86" s="195"/>
      <c r="J86" s="196">
        <f>BK86</f>
        <v>0</v>
      </c>
      <c r="K86" s="192"/>
      <c r="L86" s="197"/>
      <c r="M86" s="198"/>
      <c r="N86" s="199"/>
      <c r="O86" s="199"/>
      <c r="P86" s="200">
        <f>P87+P193+P195+P199+P229</f>
        <v>0</v>
      </c>
      <c r="Q86" s="199"/>
      <c r="R86" s="200">
        <f>R87+R193+R195+R199+R229</f>
        <v>0.8349996</v>
      </c>
      <c r="S86" s="199"/>
      <c r="T86" s="201">
        <f>T87+T193+T195+T199+T229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80</v>
      </c>
      <c r="AT86" s="203" t="s">
        <v>71</v>
      </c>
      <c r="AU86" s="203" t="s">
        <v>72</v>
      </c>
      <c r="AY86" s="202" t="s">
        <v>152</v>
      </c>
      <c r="BK86" s="204">
        <f>BK87+BK193+BK195+BK199+BK229</f>
        <v>0</v>
      </c>
    </row>
    <row r="87" spans="1:63" s="12" customFormat="1" ht="22.8" customHeight="1">
      <c r="A87" s="12"/>
      <c r="B87" s="191"/>
      <c r="C87" s="192"/>
      <c r="D87" s="193" t="s">
        <v>71</v>
      </c>
      <c r="E87" s="205" t="s">
        <v>80</v>
      </c>
      <c r="F87" s="205" t="s">
        <v>153</v>
      </c>
      <c r="G87" s="192"/>
      <c r="H87" s="192"/>
      <c r="I87" s="195"/>
      <c r="J87" s="206">
        <f>BK87</f>
        <v>0</v>
      </c>
      <c r="K87" s="192"/>
      <c r="L87" s="197"/>
      <c r="M87" s="198"/>
      <c r="N87" s="199"/>
      <c r="O87" s="199"/>
      <c r="P87" s="200">
        <f>SUM(P88:P192)</f>
        <v>0</v>
      </c>
      <c r="Q87" s="199"/>
      <c r="R87" s="200">
        <f>SUM(R88:R192)</f>
        <v>0.765258</v>
      </c>
      <c r="S87" s="199"/>
      <c r="T87" s="201">
        <f>SUM(T88:T192)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80</v>
      </c>
      <c r="AT87" s="203" t="s">
        <v>71</v>
      </c>
      <c r="AU87" s="203" t="s">
        <v>80</v>
      </c>
      <c r="AY87" s="202" t="s">
        <v>152</v>
      </c>
      <c r="BK87" s="204">
        <f>SUM(BK88:BK192)</f>
        <v>0</v>
      </c>
    </row>
    <row r="88" spans="1:65" s="2" customFormat="1" ht="49.05" customHeight="1">
      <c r="A88" s="40"/>
      <c r="B88" s="41"/>
      <c r="C88" s="207" t="s">
        <v>80</v>
      </c>
      <c r="D88" s="207" t="s">
        <v>154</v>
      </c>
      <c r="E88" s="208" t="s">
        <v>155</v>
      </c>
      <c r="F88" s="209" t="s">
        <v>156</v>
      </c>
      <c r="G88" s="210" t="s">
        <v>157</v>
      </c>
      <c r="H88" s="211">
        <v>5.5</v>
      </c>
      <c r="I88" s="212"/>
      <c r="J88" s="213">
        <f>ROUND(I88*H88,2)</f>
        <v>0</v>
      </c>
      <c r="K88" s="209" t="s">
        <v>19</v>
      </c>
      <c r="L88" s="46"/>
      <c r="M88" s="214" t="s">
        <v>19</v>
      </c>
      <c r="N88" s="215" t="s">
        <v>43</v>
      </c>
      <c r="O88" s="86"/>
      <c r="P88" s="216">
        <f>O88*H88</f>
        <v>0</v>
      </c>
      <c r="Q88" s="216">
        <v>0.0369</v>
      </c>
      <c r="R88" s="216">
        <f>Q88*H88</f>
        <v>0.20295000000000002</v>
      </c>
      <c r="S88" s="216">
        <v>0</v>
      </c>
      <c r="T88" s="21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8" t="s">
        <v>159</v>
      </c>
      <c r="AT88" s="218" t="s">
        <v>154</v>
      </c>
      <c r="AU88" s="218" t="s">
        <v>83</v>
      </c>
      <c r="AY88" s="19" t="s">
        <v>152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80</v>
      </c>
      <c r="BK88" s="219">
        <f>ROUND(I88*H88,2)</f>
        <v>0</v>
      </c>
      <c r="BL88" s="19" t="s">
        <v>159</v>
      </c>
      <c r="BM88" s="218" t="s">
        <v>499</v>
      </c>
    </row>
    <row r="89" spans="1:51" s="13" customFormat="1" ht="12">
      <c r="A89" s="13"/>
      <c r="B89" s="225"/>
      <c r="C89" s="226"/>
      <c r="D89" s="227" t="s">
        <v>163</v>
      </c>
      <c r="E89" s="228" t="s">
        <v>19</v>
      </c>
      <c r="F89" s="229" t="s">
        <v>701</v>
      </c>
      <c r="G89" s="226"/>
      <c r="H89" s="230">
        <v>5.5</v>
      </c>
      <c r="I89" s="231"/>
      <c r="J89" s="226"/>
      <c r="K89" s="226"/>
      <c r="L89" s="232"/>
      <c r="M89" s="233"/>
      <c r="N89" s="234"/>
      <c r="O89" s="234"/>
      <c r="P89" s="234"/>
      <c r="Q89" s="234"/>
      <c r="R89" s="234"/>
      <c r="S89" s="234"/>
      <c r="T89" s="235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6" t="s">
        <v>163</v>
      </c>
      <c r="AU89" s="236" t="s">
        <v>83</v>
      </c>
      <c r="AV89" s="13" t="s">
        <v>83</v>
      </c>
      <c r="AW89" s="13" t="s">
        <v>33</v>
      </c>
      <c r="AX89" s="13" t="s">
        <v>80</v>
      </c>
      <c r="AY89" s="236" t="s">
        <v>152</v>
      </c>
    </row>
    <row r="90" spans="1:65" s="2" customFormat="1" ht="49.05" customHeight="1">
      <c r="A90" s="40"/>
      <c r="B90" s="41"/>
      <c r="C90" s="207" t="s">
        <v>83</v>
      </c>
      <c r="D90" s="207" t="s">
        <v>154</v>
      </c>
      <c r="E90" s="208" t="s">
        <v>165</v>
      </c>
      <c r="F90" s="209" t="s">
        <v>166</v>
      </c>
      <c r="G90" s="210" t="s">
        <v>157</v>
      </c>
      <c r="H90" s="211">
        <v>9.9</v>
      </c>
      <c r="I90" s="212"/>
      <c r="J90" s="213">
        <f>ROUND(I90*H90,2)</f>
        <v>0</v>
      </c>
      <c r="K90" s="209" t="s">
        <v>19</v>
      </c>
      <c r="L90" s="46"/>
      <c r="M90" s="214" t="s">
        <v>19</v>
      </c>
      <c r="N90" s="215" t="s">
        <v>43</v>
      </c>
      <c r="O90" s="86"/>
      <c r="P90" s="216">
        <f>O90*H90</f>
        <v>0</v>
      </c>
      <c r="Q90" s="216">
        <v>0.0369</v>
      </c>
      <c r="R90" s="216">
        <f>Q90*H90</f>
        <v>0.36531</v>
      </c>
      <c r="S90" s="216">
        <v>0</v>
      </c>
      <c r="T90" s="21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8" t="s">
        <v>159</v>
      </c>
      <c r="AT90" s="218" t="s">
        <v>154</v>
      </c>
      <c r="AU90" s="218" t="s">
        <v>83</v>
      </c>
      <c r="AY90" s="19" t="s">
        <v>152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19" t="s">
        <v>80</v>
      </c>
      <c r="BK90" s="219">
        <f>ROUND(I90*H90,2)</f>
        <v>0</v>
      </c>
      <c r="BL90" s="19" t="s">
        <v>159</v>
      </c>
      <c r="BM90" s="218" t="s">
        <v>501</v>
      </c>
    </row>
    <row r="91" spans="1:51" s="13" customFormat="1" ht="12">
      <c r="A91" s="13"/>
      <c r="B91" s="225"/>
      <c r="C91" s="226"/>
      <c r="D91" s="227" t="s">
        <v>163</v>
      </c>
      <c r="E91" s="228" t="s">
        <v>19</v>
      </c>
      <c r="F91" s="229" t="s">
        <v>702</v>
      </c>
      <c r="G91" s="226"/>
      <c r="H91" s="230">
        <v>4.4</v>
      </c>
      <c r="I91" s="231"/>
      <c r="J91" s="226"/>
      <c r="K91" s="226"/>
      <c r="L91" s="232"/>
      <c r="M91" s="233"/>
      <c r="N91" s="234"/>
      <c r="O91" s="234"/>
      <c r="P91" s="234"/>
      <c r="Q91" s="234"/>
      <c r="R91" s="234"/>
      <c r="S91" s="234"/>
      <c r="T91" s="235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6" t="s">
        <v>163</v>
      </c>
      <c r="AU91" s="236" t="s">
        <v>83</v>
      </c>
      <c r="AV91" s="13" t="s">
        <v>83</v>
      </c>
      <c r="AW91" s="13" t="s">
        <v>33</v>
      </c>
      <c r="AX91" s="13" t="s">
        <v>72</v>
      </c>
      <c r="AY91" s="236" t="s">
        <v>152</v>
      </c>
    </row>
    <row r="92" spans="1:51" s="13" customFormat="1" ht="12">
      <c r="A92" s="13"/>
      <c r="B92" s="225"/>
      <c r="C92" s="226"/>
      <c r="D92" s="227" t="s">
        <v>163</v>
      </c>
      <c r="E92" s="228" t="s">
        <v>19</v>
      </c>
      <c r="F92" s="229" t="s">
        <v>643</v>
      </c>
      <c r="G92" s="226"/>
      <c r="H92" s="230">
        <v>4.4</v>
      </c>
      <c r="I92" s="231"/>
      <c r="J92" s="226"/>
      <c r="K92" s="226"/>
      <c r="L92" s="232"/>
      <c r="M92" s="233"/>
      <c r="N92" s="234"/>
      <c r="O92" s="234"/>
      <c r="P92" s="234"/>
      <c r="Q92" s="234"/>
      <c r="R92" s="234"/>
      <c r="S92" s="234"/>
      <c r="T92" s="23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6" t="s">
        <v>163</v>
      </c>
      <c r="AU92" s="236" t="s">
        <v>83</v>
      </c>
      <c r="AV92" s="13" t="s">
        <v>83</v>
      </c>
      <c r="AW92" s="13" t="s">
        <v>33</v>
      </c>
      <c r="AX92" s="13" t="s">
        <v>72</v>
      </c>
      <c r="AY92" s="236" t="s">
        <v>152</v>
      </c>
    </row>
    <row r="93" spans="1:51" s="13" customFormat="1" ht="12">
      <c r="A93" s="13"/>
      <c r="B93" s="225"/>
      <c r="C93" s="226"/>
      <c r="D93" s="227" t="s">
        <v>163</v>
      </c>
      <c r="E93" s="228" t="s">
        <v>19</v>
      </c>
      <c r="F93" s="229" t="s">
        <v>703</v>
      </c>
      <c r="G93" s="226"/>
      <c r="H93" s="230">
        <v>1.1</v>
      </c>
      <c r="I93" s="231"/>
      <c r="J93" s="226"/>
      <c r="K93" s="226"/>
      <c r="L93" s="232"/>
      <c r="M93" s="233"/>
      <c r="N93" s="234"/>
      <c r="O93" s="234"/>
      <c r="P93" s="234"/>
      <c r="Q93" s="234"/>
      <c r="R93" s="234"/>
      <c r="S93" s="234"/>
      <c r="T93" s="23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6" t="s">
        <v>163</v>
      </c>
      <c r="AU93" s="236" t="s">
        <v>83</v>
      </c>
      <c r="AV93" s="13" t="s">
        <v>83</v>
      </c>
      <c r="AW93" s="13" t="s">
        <v>33</v>
      </c>
      <c r="AX93" s="13" t="s">
        <v>72</v>
      </c>
      <c r="AY93" s="236" t="s">
        <v>152</v>
      </c>
    </row>
    <row r="94" spans="1:51" s="14" customFormat="1" ht="12">
      <c r="A94" s="14"/>
      <c r="B94" s="237"/>
      <c r="C94" s="238"/>
      <c r="D94" s="227" t="s">
        <v>163</v>
      </c>
      <c r="E94" s="239" t="s">
        <v>19</v>
      </c>
      <c r="F94" s="240" t="s">
        <v>170</v>
      </c>
      <c r="G94" s="238"/>
      <c r="H94" s="241">
        <v>9.9</v>
      </c>
      <c r="I94" s="242"/>
      <c r="J94" s="238"/>
      <c r="K94" s="238"/>
      <c r="L94" s="243"/>
      <c r="M94" s="244"/>
      <c r="N94" s="245"/>
      <c r="O94" s="245"/>
      <c r="P94" s="245"/>
      <c r="Q94" s="245"/>
      <c r="R94" s="245"/>
      <c r="S94" s="245"/>
      <c r="T94" s="246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7" t="s">
        <v>163</v>
      </c>
      <c r="AU94" s="247" t="s">
        <v>83</v>
      </c>
      <c r="AV94" s="14" t="s">
        <v>159</v>
      </c>
      <c r="AW94" s="14" t="s">
        <v>33</v>
      </c>
      <c r="AX94" s="14" t="s">
        <v>80</v>
      </c>
      <c r="AY94" s="247" t="s">
        <v>152</v>
      </c>
    </row>
    <row r="95" spans="1:65" s="2" customFormat="1" ht="24.15" customHeight="1">
      <c r="A95" s="40"/>
      <c r="B95" s="41"/>
      <c r="C95" s="207" t="s">
        <v>171</v>
      </c>
      <c r="D95" s="207" t="s">
        <v>154</v>
      </c>
      <c r="E95" s="208" t="s">
        <v>172</v>
      </c>
      <c r="F95" s="209" t="s">
        <v>173</v>
      </c>
      <c r="G95" s="210" t="s">
        <v>174</v>
      </c>
      <c r="H95" s="211">
        <v>7</v>
      </c>
      <c r="I95" s="212"/>
      <c r="J95" s="213">
        <f>ROUND(I95*H95,2)</f>
        <v>0</v>
      </c>
      <c r="K95" s="209" t="s">
        <v>158</v>
      </c>
      <c r="L95" s="46"/>
      <c r="M95" s="214" t="s">
        <v>19</v>
      </c>
      <c r="N95" s="215" t="s">
        <v>43</v>
      </c>
      <c r="O95" s="86"/>
      <c r="P95" s="216">
        <f>O95*H95</f>
        <v>0</v>
      </c>
      <c r="Q95" s="216">
        <v>0.00065</v>
      </c>
      <c r="R95" s="216">
        <f>Q95*H95</f>
        <v>0.00455</v>
      </c>
      <c r="S95" s="216">
        <v>0</v>
      </c>
      <c r="T95" s="21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8" t="s">
        <v>159</v>
      </c>
      <c r="AT95" s="218" t="s">
        <v>154</v>
      </c>
      <c r="AU95" s="218" t="s">
        <v>83</v>
      </c>
      <c r="AY95" s="19" t="s">
        <v>152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80</v>
      </c>
      <c r="BK95" s="219">
        <f>ROUND(I95*H95,2)</f>
        <v>0</v>
      </c>
      <c r="BL95" s="19" t="s">
        <v>159</v>
      </c>
      <c r="BM95" s="218" t="s">
        <v>503</v>
      </c>
    </row>
    <row r="96" spans="1:47" s="2" customFormat="1" ht="12">
      <c r="A96" s="40"/>
      <c r="B96" s="41"/>
      <c r="C96" s="42"/>
      <c r="D96" s="220" t="s">
        <v>161</v>
      </c>
      <c r="E96" s="42"/>
      <c r="F96" s="221" t="s">
        <v>176</v>
      </c>
      <c r="G96" s="42"/>
      <c r="H96" s="42"/>
      <c r="I96" s="222"/>
      <c r="J96" s="42"/>
      <c r="K96" s="42"/>
      <c r="L96" s="46"/>
      <c r="M96" s="223"/>
      <c r="N96" s="224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161</v>
      </c>
      <c r="AU96" s="19" t="s">
        <v>83</v>
      </c>
    </row>
    <row r="97" spans="1:47" s="2" customFormat="1" ht="12">
      <c r="A97" s="40"/>
      <c r="B97" s="41"/>
      <c r="C97" s="42"/>
      <c r="D97" s="227" t="s">
        <v>177</v>
      </c>
      <c r="E97" s="42"/>
      <c r="F97" s="248" t="s">
        <v>178</v>
      </c>
      <c r="G97" s="42"/>
      <c r="H97" s="42"/>
      <c r="I97" s="222"/>
      <c r="J97" s="42"/>
      <c r="K97" s="42"/>
      <c r="L97" s="46"/>
      <c r="M97" s="223"/>
      <c r="N97" s="224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177</v>
      </c>
      <c r="AU97" s="19" t="s">
        <v>83</v>
      </c>
    </row>
    <row r="98" spans="1:65" s="2" customFormat="1" ht="24.15" customHeight="1">
      <c r="A98" s="40"/>
      <c r="B98" s="41"/>
      <c r="C98" s="207" t="s">
        <v>159</v>
      </c>
      <c r="D98" s="207" t="s">
        <v>154</v>
      </c>
      <c r="E98" s="208" t="s">
        <v>179</v>
      </c>
      <c r="F98" s="209" t="s">
        <v>180</v>
      </c>
      <c r="G98" s="210" t="s">
        <v>174</v>
      </c>
      <c r="H98" s="211">
        <v>7</v>
      </c>
      <c r="I98" s="212"/>
      <c r="J98" s="213">
        <f>ROUND(I98*H98,2)</f>
        <v>0</v>
      </c>
      <c r="K98" s="209" t="s">
        <v>158</v>
      </c>
      <c r="L98" s="46"/>
      <c r="M98" s="214" t="s">
        <v>19</v>
      </c>
      <c r="N98" s="215" t="s">
        <v>43</v>
      </c>
      <c r="O98" s="86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8" t="s">
        <v>159</v>
      </c>
      <c r="AT98" s="218" t="s">
        <v>154</v>
      </c>
      <c r="AU98" s="218" t="s">
        <v>83</v>
      </c>
      <c r="AY98" s="19" t="s">
        <v>152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9" t="s">
        <v>80</v>
      </c>
      <c r="BK98" s="219">
        <f>ROUND(I98*H98,2)</f>
        <v>0</v>
      </c>
      <c r="BL98" s="19" t="s">
        <v>159</v>
      </c>
      <c r="BM98" s="218" t="s">
        <v>504</v>
      </c>
    </row>
    <row r="99" spans="1:47" s="2" customFormat="1" ht="12">
      <c r="A99" s="40"/>
      <c r="B99" s="41"/>
      <c r="C99" s="42"/>
      <c r="D99" s="220" t="s">
        <v>161</v>
      </c>
      <c r="E99" s="42"/>
      <c r="F99" s="221" t="s">
        <v>182</v>
      </c>
      <c r="G99" s="42"/>
      <c r="H99" s="42"/>
      <c r="I99" s="222"/>
      <c r="J99" s="42"/>
      <c r="K99" s="42"/>
      <c r="L99" s="46"/>
      <c r="M99" s="223"/>
      <c r="N99" s="224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161</v>
      </c>
      <c r="AU99" s="19" t="s">
        <v>83</v>
      </c>
    </row>
    <row r="100" spans="1:65" s="2" customFormat="1" ht="24.15" customHeight="1">
      <c r="A100" s="40"/>
      <c r="B100" s="41"/>
      <c r="C100" s="207" t="s">
        <v>183</v>
      </c>
      <c r="D100" s="207" t="s">
        <v>154</v>
      </c>
      <c r="E100" s="208" t="s">
        <v>184</v>
      </c>
      <c r="F100" s="209" t="s">
        <v>185</v>
      </c>
      <c r="G100" s="210" t="s">
        <v>186</v>
      </c>
      <c r="H100" s="211">
        <v>10</v>
      </c>
      <c r="I100" s="212"/>
      <c r="J100" s="213">
        <f>ROUND(I100*H100,2)</f>
        <v>0</v>
      </c>
      <c r="K100" s="209" t="s">
        <v>19</v>
      </c>
      <c r="L100" s="46"/>
      <c r="M100" s="214" t="s">
        <v>19</v>
      </c>
      <c r="N100" s="215" t="s">
        <v>43</v>
      </c>
      <c r="O100" s="86"/>
      <c r="P100" s="216">
        <f>O100*H100</f>
        <v>0</v>
      </c>
      <c r="Q100" s="216">
        <v>0.00064</v>
      </c>
      <c r="R100" s="216">
        <f>Q100*H100</f>
        <v>0.0064</v>
      </c>
      <c r="S100" s="216">
        <v>0</v>
      </c>
      <c r="T100" s="21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8" t="s">
        <v>159</v>
      </c>
      <c r="AT100" s="218" t="s">
        <v>154</v>
      </c>
      <c r="AU100" s="218" t="s">
        <v>83</v>
      </c>
      <c r="AY100" s="19" t="s">
        <v>152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80</v>
      </c>
      <c r="BK100" s="219">
        <f>ROUND(I100*H100,2)</f>
        <v>0</v>
      </c>
      <c r="BL100" s="19" t="s">
        <v>159</v>
      </c>
      <c r="BM100" s="218" t="s">
        <v>505</v>
      </c>
    </row>
    <row r="101" spans="1:47" s="2" customFormat="1" ht="12">
      <c r="A101" s="40"/>
      <c r="B101" s="41"/>
      <c r="C101" s="42"/>
      <c r="D101" s="227" t="s">
        <v>177</v>
      </c>
      <c r="E101" s="42"/>
      <c r="F101" s="248" t="s">
        <v>188</v>
      </c>
      <c r="G101" s="42"/>
      <c r="H101" s="42"/>
      <c r="I101" s="222"/>
      <c r="J101" s="42"/>
      <c r="K101" s="42"/>
      <c r="L101" s="46"/>
      <c r="M101" s="223"/>
      <c r="N101" s="224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177</v>
      </c>
      <c r="AU101" s="19" t="s">
        <v>83</v>
      </c>
    </row>
    <row r="102" spans="1:51" s="13" customFormat="1" ht="12">
      <c r="A102" s="13"/>
      <c r="B102" s="225"/>
      <c r="C102" s="226"/>
      <c r="D102" s="227" t="s">
        <v>163</v>
      </c>
      <c r="E102" s="228" t="s">
        <v>19</v>
      </c>
      <c r="F102" s="229" t="s">
        <v>506</v>
      </c>
      <c r="G102" s="226"/>
      <c r="H102" s="230">
        <v>10</v>
      </c>
      <c r="I102" s="231"/>
      <c r="J102" s="226"/>
      <c r="K102" s="226"/>
      <c r="L102" s="232"/>
      <c r="M102" s="233"/>
      <c r="N102" s="234"/>
      <c r="O102" s="234"/>
      <c r="P102" s="234"/>
      <c r="Q102" s="234"/>
      <c r="R102" s="234"/>
      <c r="S102" s="234"/>
      <c r="T102" s="23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6" t="s">
        <v>163</v>
      </c>
      <c r="AU102" s="236" t="s">
        <v>83</v>
      </c>
      <c r="AV102" s="13" t="s">
        <v>83</v>
      </c>
      <c r="AW102" s="13" t="s">
        <v>33</v>
      </c>
      <c r="AX102" s="13" t="s">
        <v>72</v>
      </c>
      <c r="AY102" s="236" t="s">
        <v>152</v>
      </c>
    </row>
    <row r="103" spans="1:51" s="14" customFormat="1" ht="12">
      <c r="A103" s="14"/>
      <c r="B103" s="237"/>
      <c r="C103" s="238"/>
      <c r="D103" s="227" t="s">
        <v>163</v>
      </c>
      <c r="E103" s="239" t="s">
        <v>19</v>
      </c>
      <c r="F103" s="240" t="s">
        <v>170</v>
      </c>
      <c r="G103" s="238"/>
      <c r="H103" s="241">
        <v>10</v>
      </c>
      <c r="I103" s="242"/>
      <c r="J103" s="238"/>
      <c r="K103" s="238"/>
      <c r="L103" s="243"/>
      <c r="M103" s="244"/>
      <c r="N103" s="245"/>
      <c r="O103" s="245"/>
      <c r="P103" s="245"/>
      <c r="Q103" s="245"/>
      <c r="R103" s="245"/>
      <c r="S103" s="245"/>
      <c r="T103" s="246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7" t="s">
        <v>163</v>
      </c>
      <c r="AU103" s="247" t="s">
        <v>83</v>
      </c>
      <c r="AV103" s="14" t="s">
        <v>159</v>
      </c>
      <c r="AW103" s="14" t="s">
        <v>4</v>
      </c>
      <c r="AX103" s="14" t="s">
        <v>80</v>
      </c>
      <c r="AY103" s="247" t="s">
        <v>152</v>
      </c>
    </row>
    <row r="104" spans="1:65" s="2" customFormat="1" ht="16.5" customHeight="1">
      <c r="A104" s="40"/>
      <c r="B104" s="41"/>
      <c r="C104" s="207" t="s">
        <v>190</v>
      </c>
      <c r="D104" s="207" t="s">
        <v>154</v>
      </c>
      <c r="E104" s="208" t="s">
        <v>191</v>
      </c>
      <c r="F104" s="209" t="s">
        <v>192</v>
      </c>
      <c r="G104" s="210" t="s">
        <v>193</v>
      </c>
      <c r="H104" s="211">
        <v>40</v>
      </c>
      <c r="I104" s="212"/>
      <c r="J104" s="213">
        <f>ROUND(I104*H104,2)</f>
        <v>0</v>
      </c>
      <c r="K104" s="209" t="s">
        <v>19</v>
      </c>
      <c r="L104" s="46"/>
      <c r="M104" s="214" t="s">
        <v>19</v>
      </c>
      <c r="N104" s="215" t="s">
        <v>43</v>
      </c>
      <c r="O104" s="86"/>
      <c r="P104" s="216">
        <f>O104*H104</f>
        <v>0</v>
      </c>
      <c r="Q104" s="216">
        <v>0.00064</v>
      </c>
      <c r="R104" s="216">
        <f>Q104*H104</f>
        <v>0.0256</v>
      </c>
      <c r="S104" s="216">
        <v>0</v>
      </c>
      <c r="T104" s="21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8" t="s">
        <v>159</v>
      </c>
      <c r="AT104" s="218" t="s">
        <v>154</v>
      </c>
      <c r="AU104" s="218" t="s">
        <v>83</v>
      </c>
      <c r="AY104" s="19" t="s">
        <v>152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9" t="s">
        <v>80</v>
      </c>
      <c r="BK104" s="219">
        <f>ROUND(I104*H104,2)</f>
        <v>0</v>
      </c>
      <c r="BL104" s="19" t="s">
        <v>159</v>
      </c>
      <c r="BM104" s="218" t="s">
        <v>507</v>
      </c>
    </row>
    <row r="105" spans="1:51" s="13" customFormat="1" ht="12">
      <c r="A105" s="13"/>
      <c r="B105" s="225"/>
      <c r="C105" s="226"/>
      <c r="D105" s="227" t="s">
        <v>163</v>
      </c>
      <c r="E105" s="228" t="s">
        <v>19</v>
      </c>
      <c r="F105" s="229" t="s">
        <v>195</v>
      </c>
      <c r="G105" s="226"/>
      <c r="H105" s="230">
        <v>40</v>
      </c>
      <c r="I105" s="231"/>
      <c r="J105" s="226"/>
      <c r="K105" s="226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163</v>
      </c>
      <c r="AU105" s="236" t="s">
        <v>83</v>
      </c>
      <c r="AV105" s="13" t="s">
        <v>83</v>
      </c>
      <c r="AW105" s="13" t="s">
        <v>33</v>
      </c>
      <c r="AX105" s="13" t="s">
        <v>72</v>
      </c>
      <c r="AY105" s="236" t="s">
        <v>152</v>
      </c>
    </row>
    <row r="106" spans="1:51" s="14" customFormat="1" ht="12">
      <c r="A106" s="14"/>
      <c r="B106" s="237"/>
      <c r="C106" s="238"/>
      <c r="D106" s="227" t="s">
        <v>163</v>
      </c>
      <c r="E106" s="239" t="s">
        <v>19</v>
      </c>
      <c r="F106" s="240" t="s">
        <v>170</v>
      </c>
      <c r="G106" s="238"/>
      <c r="H106" s="241">
        <v>40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7" t="s">
        <v>163</v>
      </c>
      <c r="AU106" s="247" t="s">
        <v>83</v>
      </c>
      <c r="AV106" s="14" t="s">
        <v>159</v>
      </c>
      <c r="AW106" s="14" t="s">
        <v>4</v>
      </c>
      <c r="AX106" s="14" t="s">
        <v>80</v>
      </c>
      <c r="AY106" s="247" t="s">
        <v>152</v>
      </c>
    </row>
    <row r="107" spans="1:65" s="2" customFormat="1" ht="16.5" customHeight="1">
      <c r="A107" s="40"/>
      <c r="B107" s="41"/>
      <c r="C107" s="207" t="s">
        <v>196</v>
      </c>
      <c r="D107" s="207" t="s">
        <v>154</v>
      </c>
      <c r="E107" s="208" t="s">
        <v>197</v>
      </c>
      <c r="F107" s="209" t="s">
        <v>198</v>
      </c>
      <c r="G107" s="210" t="s">
        <v>199</v>
      </c>
      <c r="H107" s="211">
        <v>1</v>
      </c>
      <c r="I107" s="212"/>
      <c r="J107" s="213">
        <f>ROUND(I107*H107,2)</f>
        <v>0</v>
      </c>
      <c r="K107" s="209" t="s">
        <v>19</v>
      </c>
      <c r="L107" s="46"/>
      <c r="M107" s="214" t="s">
        <v>19</v>
      </c>
      <c r="N107" s="215" t="s">
        <v>43</v>
      </c>
      <c r="O107" s="86"/>
      <c r="P107" s="216">
        <f>O107*H107</f>
        <v>0</v>
      </c>
      <c r="Q107" s="216">
        <v>0.008</v>
      </c>
      <c r="R107" s="216">
        <f>Q107*H107</f>
        <v>0.008</v>
      </c>
      <c r="S107" s="216">
        <v>0</v>
      </c>
      <c r="T107" s="21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8" t="s">
        <v>159</v>
      </c>
      <c r="AT107" s="218" t="s">
        <v>154</v>
      </c>
      <c r="AU107" s="218" t="s">
        <v>83</v>
      </c>
      <c r="AY107" s="19" t="s">
        <v>152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9" t="s">
        <v>80</v>
      </c>
      <c r="BK107" s="219">
        <f>ROUND(I107*H107,2)</f>
        <v>0</v>
      </c>
      <c r="BL107" s="19" t="s">
        <v>159</v>
      </c>
      <c r="BM107" s="218" t="s">
        <v>508</v>
      </c>
    </row>
    <row r="108" spans="1:47" s="2" customFormat="1" ht="12">
      <c r="A108" s="40"/>
      <c r="B108" s="41"/>
      <c r="C108" s="42"/>
      <c r="D108" s="227" t="s">
        <v>177</v>
      </c>
      <c r="E108" s="42"/>
      <c r="F108" s="248" t="s">
        <v>201</v>
      </c>
      <c r="G108" s="42"/>
      <c r="H108" s="42"/>
      <c r="I108" s="222"/>
      <c r="J108" s="42"/>
      <c r="K108" s="42"/>
      <c r="L108" s="46"/>
      <c r="M108" s="223"/>
      <c r="N108" s="224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177</v>
      </c>
      <c r="AU108" s="19" t="s">
        <v>83</v>
      </c>
    </row>
    <row r="109" spans="1:51" s="13" customFormat="1" ht="12">
      <c r="A109" s="13"/>
      <c r="B109" s="225"/>
      <c r="C109" s="226"/>
      <c r="D109" s="227" t="s">
        <v>163</v>
      </c>
      <c r="E109" s="228" t="s">
        <v>19</v>
      </c>
      <c r="F109" s="229" t="s">
        <v>509</v>
      </c>
      <c r="G109" s="226"/>
      <c r="H109" s="230">
        <v>1</v>
      </c>
      <c r="I109" s="231"/>
      <c r="J109" s="226"/>
      <c r="K109" s="226"/>
      <c r="L109" s="232"/>
      <c r="M109" s="233"/>
      <c r="N109" s="234"/>
      <c r="O109" s="234"/>
      <c r="P109" s="234"/>
      <c r="Q109" s="234"/>
      <c r="R109" s="234"/>
      <c r="S109" s="234"/>
      <c r="T109" s="23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6" t="s">
        <v>163</v>
      </c>
      <c r="AU109" s="236" t="s">
        <v>83</v>
      </c>
      <c r="AV109" s="13" t="s">
        <v>83</v>
      </c>
      <c r="AW109" s="13" t="s">
        <v>33</v>
      </c>
      <c r="AX109" s="13" t="s">
        <v>72</v>
      </c>
      <c r="AY109" s="236" t="s">
        <v>152</v>
      </c>
    </row>
    <row r="110" spans="1:51" s="14" customFormat="1" ht="12">
      <c r="A110" s="14"/>
      <c r="B110" s="237"/>
      <c r="C110" s="238"/>
      <c r="D110" s="227" t="s">
        <v>163</v>
      </c>
      <c r="E110" s="239" t="s">
        <v>19</v>
      </c>
      <c r="F110" s="240" t="s">
        <v>170</v>
      </c>
      <c r="G110" s="238"/>
      <c r="H110" s="241">
        <v>1</v>
      </c>
      <c r="I110" s="242"/>
      <c r="J110" s="238"/>
      <c r="K110" s="238"/>
      <c r="L110" s="243"/>
      <c r="M110" s="244"/>
      <c r="N110" s="245"/>
      <c r="O110" s="245"/>
      <c r="P110" s="245"/>
      <c r="Q110" s="245"/>
      <c r="R110" s="245"/>
      <c r="S110" s="245"/>
      <c r="T110" s="246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7" t="s">
        <v>163</v>
      </c>
      <c r="AU110" s="247" t="s">
        <v>83</v>
      </c>
      <c r="AV110" s="14" t="s">
        <v>159</v>
      </c>
      <c r="AW110" s="14" t="s">
        <v>4</v>
      </c>
      <c r="AX110" s="14" t="s">
        <v>80</v>
      </c>
      <c r="AY110" s="247" t="s">
        <v>152</v>
      </c>
    </row>
    <row r="111" spans="1:65" s="2" customFormat="1" ht="16.5" customHeight="1">
      <c r="A111" s="40"/>
      <c r="B111" s="41"/>
      <c r="C111" s="207" t="s">
        <v>203</v>
      </c>
      <c r="D111" s="207" t="s">
        <v>154</v>
      </c>
      <c r="E111" s="208" t="s">
        <v>204</v>
      </c>
      <c r="F111" s="209" t="s">
        <v>205</v>
      </c>
      <c r="G111" s="210" t="s">
        <v>157</v>
      </c>
      <c r="H111" s="211">
        <v>73.4</v>
      </c>
      <c r="I111" s="212"/>
      <c r="J111" s="213">
        <f>ROUND(I111*H111,2)</f>
        <v>0</v>
      </c>
      <c r="K111" s="209" t="s">
        <v>158</v>
      </c>
      <c r="L111" s="46"/>
      <c r="M111" s="214" t="s">
        <v>19</v>
      </c>
      <c r="N111" s="215" t="s">
        <v>43</v>
      </c>
      <c r="O111" s="86"/>
      <c r="P111" s="216">
        <f>O111*H111</f>
        <v>0</v>
      </c>
      <c r="Q111" s="216">
        <v>0.00025</v>
      </c>
      <c r="R111" s="216">
        <f>Q111*H111</f>
        <v>0.01835</v>
      </c>
      <c r="S111" s="216">
        <v>0</v>
      </c>
      <c r="T111" s="21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8" t="s">
        <v>159</v>
      </c>
      <c r="AT111" s="218" t="s">
        <v>154</v>
      </c>
      <c r="AU111" s="218" t="s">
        <v>83</v>
      </c>
      <c r="AY111" s="19" t="s">
        <v>152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9" t="s">
        <v>80</v>
      </c>
      <c r="BK111" s="219">
        <f>ROUND(I111*H111,2)</f>
        <v>0</v>
      </c>
      <c r="BL111" s="19" t="s">
        <v>159</v>
      </c>
      <c r="BM111" s="218" t="s">
        <v>510</v>
      </c>
    </row>
    <row r="112" spans="1:47" s="2" customFormat="1" ht="12">
      <c r="A112" s="40"/>
      <c r="B112" s="41"/>
      <c r="C112" s="42"/>
      <c r="D112" s="220" t="s">
        <v>161</v>
      </c>
      <c r="E112" s="42"/>
      <c r="F112" s="221" t="s">
        <v>207</v>
      </c>
      <c r="G112" s="42"/>
      <c r="H112" s="42"/>
      <c r="I112" s="222"/>
      <c r="J112" s="42"/>
      <c r="K112" s="42"/>
      <c r="L112" s="46"/>
      <c r="M112" s="223"/>
      <c r="N112" s="224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161</v>
      </c>
      <c r="AU112" s="19" t="s">
        <v>83</v>
      </c>
    </row>
    <row r="113" spans="1:51" s="13" customFormat="1" ht="12">
      <c r="A113" s="13"/>
      <c r="B113" s="225"/>
      <c r="C113" s="226"/>
      <c r="D113" s="227" t="s">
        <v>163</v>
      </c>
      <c r="E113" s="228" t="s">
        <v>19</v>
      </c>
      <c r="F113" s="229" t="s">
        <v>704</v>
      </c>
      <c r="G113" s="226"/>
      <c r="H113" s="230">
        <v>73.4</v>
      </c>
      <c r="I113" s="231"/>
      <c r="J113" s="226"/>
      <c r="K113" s="226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163</v>
      </c>
      <c r="AU113" s="236" t="s">
        <v>83</v>
      </c>
      <c r="AV113" s="13" t="s">
        <v>83</v>
      </c>
      <c r="AW113" s="13" t="s">
        <v>33</v>
      </c>
      <c r="AX113" s="13" t="s">
        <v>80</v>
      </c>
      <c r="AY113" s="236" t="s">
        <v>152</v>
      </c>
    </row>
    <row r="114" spans="1:65" s="2" customFormat="1" ht="16.5" customHeight="1">
      <c r="A114" s="40"/>
      <c r="B114" s="41"/>
      <c r="C114" s="207" t="s">
        <v>209</v>
      </c>
      <c r="D114" s="207" t="s">
        <v>154</v>
      </c>
      <c r="E114" s="208" t="s">
        <v>210</v>
      </c>
      <c r="F114" s="209" t="s">
        <v>211</v>
      </c>
      <c r="G114" s="210" t="s">
        <v>157</v>
      </c>
      <c r="H114" s="211">
        <v>73.4</v>
      </c>
      <c r="I114" s="212"/>
      <c r="J114" s="213">
        <f>ROUND(I114*H114,2)</f>
        <v>0</v>
      </c>
      <c r="K114" s="209" t="s">
        <v>158</v>
      </c>
      <c r="L114" s="46"/>
      <c r="M114" s="214" t="s">
        <v>19</v>
      </c>
      <c r="N114" s="215" t="s">
        <v>43</v>
      </c>
      <c r="O114" s="86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8" t="s">
        <v>159</v>
      </c>
      <c r="AT114" s="218" t="s">
        <v>154</v>
      </c>
      <c r="AU114" s="218" t="s">
        <v>83</v>
      </c>
      <c r="AY114" s="19" t="s">
        <v>152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9" t="s">
        <v>80</v>
      </c>
      <c r="BK114" s="219">
        <f>ROUND(I114*H114,2)</f>
        <v>0</v>
      </c>
      <c r="BL114" s="19" t="s">
        <v>159</v>
      </c>
      <c r="BM114" s="218" t="s">
        <v>512</v>
      </c>
    </row>
    <row r="115" spans="1:47" s="2" customFormat="1" ht="12">
      <c r="A115" s="40"/>
      <c r="B115" s="41"/>
      <c r="C115" s="42"/>
      <c r="D115" s="220" t="s">
        <v>161</v>
      </c>
      <c r="E115" s="42"/>
      <c r="F115" s="221" t="s">
        <v>213</v>
      </c>
      <c r="G115" s="42"/>
      <c r="H115" s="42"/>
      <c r="I115" s="222"/>
      <c r="J115" s="42"/>
      <c r="K115" s="42"/>
      <c r="L115" s="46"/>
      <c r="M115" s="223"/>
      <c r="N115" s="224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161</v>
      </c>
      <c r="AU115" s="19" t="s">
        <v>83</v>
      </c>
    </row>
    <row r="116" spans="1:65" s="2" customFormat="1" ht="16.5" customHeight="1">
      <c r="A116" s="40"/>
      <c r="B116" s="41"/>
      <c r="C116" s="207" t="s">
        <v>214</v>
      </c>
      <c r="D116" s="207" t="s">
        <v>154</v>
      </c>
      <c r="E116" s="208" t="s">
        <v>215</v>
      </c>
      <c r="F116" s="209" t="s">
        <v>216</v>
      </c>
      <c r="G116" s="210" t="s">
        <v>157</v>
      </c>
      <c r="H116" s="211">
        <v>4.2</v>
      </c>
      <c r="I116" s="212"/>
      <c r="J116" s="213">
        <f>ROUND(I116*H116,2)</f>
        <v>0</v>
      </c>
      <c r="K116" s="209" t="s">
        <v>158</v>
      </c>
      <c r="L116" s="46"/>
      <c r="M116" s="214" t="s">
        <v>19</v>
      </c>
      <c r="N116" s="215" t="s">
        <v>43</v>
      </c>
      <c r="O116" s="86"/>
      <c r="P116" s="216">
        <f>O116*H116</f>
        <v>0</v>
      </c>
      <c r="Q116" s="216">
        <v>0.00047</v>
      </c>
      <c r="R116" s="216">
        <f>Q116*H116</f>
        <v>0.001974</v>
      </c>
      <c r="S116" s="216">
        <v>0</v>
      </c>
      <c r="T116" s="21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8" t="s">
        <v>159</v>
      </c>
      <c r="AT116" s="218" t="s">
        <v>154</v>
      </c>
      <c r="AU116" s="218" t="s">
        <v>83</v>
      </c>
      <c r="AY116" s="19" t="s">
        <v>152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9" t="s">
        <v>80</v>
      </c>
      <c r="BK116" s="219">
        <f>ROUND(I116*H116,2)</f>
        <v>0</v>
      </c>
      <c r="BL116" s="19" t="s">
        <v>159</v>
      </c>
      <c r="BM116" s="218" t="s">
        <v>513</v>
      </c>
    </row>
    <row r="117" spans="1:47" s="2" customFormat="1" ht="12">
      <c r="A117" s="40"/>
      <c r="B117" s="41"/>
      <c r="C117" s="42"/>
      <c r="D117" s="220" t="s">
        <v>161</v>
      </c>
      <c r="E117" s="42"/>
      <c r="F117" s="221" t="s">
        <v>218</v>
      </c>
      <c r="G117" s="42"/>
      <c r="H117" s="42"/>
      <c r="I117" s="222"/>
      <c r="J117" s="42"/>
      <c r="K117" s="42"/>
      <c r="L117" s="46"/>
      <c r="M117" s="223"/>
      <c r="N117" s="224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161</v>
      </c>
      <c r="AU117" s="19" t="s">
        <v>83</v>
      </c>
    </row>
    <row r="118" spans="1:47" s="2" customFormat="1" ht="12">
      <c r="A118" s="40"/>
      <c r="B118" s="41"/>
      <c r="C118" s="42"/>
      <c r="D118" s="227" t="s">
        <v>177</v>
      </c>
      <c r="E118" s="42"/>
      <c r="F118" s="248" t="s">
        <v>178</v>
      </c>
      <c r="G118" s="42"/>
      <c r="H118" s="42"/>
      <c r="I118" s="222"/>
      <c r="J118" s="42"/>
      <c r="K118" s="42"/>
      <c r="L118" s="46"/>
      <c r="M118" s="223"/>
      <c r="N118" s="224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177</v>
      </c>
      <c r="AU118" s="19" t="s">
        <v>83</v>
      </c>
    </row>
    <row r="119" spans="1:51" s="13" customFormat="1" ht="12">
      <c r="A119" s="13"/>
      <c r="B119" s="225"/>
      <c r="C119" s="226"/>
      <c r="D119" s="227" t="s">
        <v>163</v>
      </c>
      <c r="E119" s="228" t="s">
        <v>19</v>
      </c>
      <c r="F119" s="229" t="s">
        <v>674</v>
      </c>
      <c r="G119" s="226"/>
      <c r="H119" s="230">
        <v>4.2</v>
      </c>
      <c r="I119" s="231"/>
      <c r="J119" s="226"/>
      <c r="K119" s="226"/>
      <c r="L119" s="232"/>
      <c r="M119" s="233"/>
      <c r="N119" s="234"/>
      <c r="O119" s="234"/>
      <c r="P119" s="234"/>
      <c r="Q119" s="234"/>
      <c r="R119" s="234"/>
      <c r="S119" s="234"/>
      <c r="T119" s="23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6" t="s">
        <v>163</v>
      </c>
      <c r="AU119" s="236" t="s">
        <v>83</v>
      </c>
      <c r="AV119" s="13" t="s">
        <v>83</v>
      </c>
      <c r="AW119" s="13" t="s">
        <v>33</v>
      </c>
      <c r="AX119" s="13" t="s">
        <v>80</v>
      </c>
      <c r="AY119" s="236" t="s">
        <v>152</v>
      </c>
    </row>
    <row r="120" spans="1:65" s="2" customFormat="1" ht="16.5" customHeight="1">
      <c r="A120" s="40"/>
      <c r="B120" s="41"/>
      <c r="C120" s="207" t="s">
        <v>220</v>
      </c>
      <c r="D120" s="207" t="s">
        <v>154</v>
      </c>
      <c r="E120" s="208" t="s">
        <v>221</v>
      </c>
      <c r="F120" s="209" t="s">
        <v>222</v>
      </c>
      <c r="G120" s="210" t="s">
        <v>157</v>
      </c>
      <c r="H120" s="211">
        <v>4.2</v>
      </c>
      <c r="I120" s="212"/>
      <c r="J120" s="213">
        <f>ROUND(I120*H120,2)</f>
        <v>0</v>
      </c>
      <c r="K120" s="209" t="s">
        <v>158</v>
      </c>
      <c r="L120" s="46"/>
      <c r="M120" s="214" t="s">
        <v>19</v>
      </c>
      <c r="N120" s="215" t="s">
        <v>43</v>
      </c>
      <c r="O120" s="86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8" t="s">
        <v>159</v>
      </c>
      <c r="AT120" s="218" t="s">
        <v>154</v>
      </c>
      <c r="AU120" s="218" t="s">
        <v>83</v>
      </c>
      <c r="AY120" s="19" t="s">
        <v>152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9" t="s">
        <v>80</v>
      </c>
      <c r="BK120" s="219">
        <f>ROUND(I120*H120,2)</f>
        <v>0</v>
      </c>
      <c r="BL120" s="19" t="s">
        <v>159</v>
      </c>
      <c r="BM120" s="218" t="s">
        <v>514</v>
      </c>
    </row>
    <row r="121" spans="1:47" s="2" customFormat="1" ht="12">
      <c r="A121" s="40"/>
      <c r="B121" s="41"/>
      <c r="C121" s="42"/>
      <c r="D121" s="220" t="s">
        <v>161</v>
      </c>
      <c r="E121" s="42"/>
      <c r="F121" s="221" t="s">
        <v>224</v>
      </c>
      <c r="G121" s="42"/>
      <c r="H121" s="42"/>
      <c r="I121" s="222"/>
      <c r="J121" s="42"/>
      <c r="K121" s="42"/>
      <c r="L121" s="46"/>
      <c r="M121" s="223"/>
      <c r="N121" s="224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161</v>
      </c>
      <c r="AU121" s="19" t="s">
        <v>83</v>
      </c>
    </row>
    <row r="122" spans="1:65" s="2" customFormat="1" ht="24.15" customHeight="1">
      <c r="A122" s="40"/>
      <c r="B122" s="41"/>
      <c r="C122" s="207" t="s">
        <v>225</v>
      </c>
      <c r="D122" s="207" t="s">
        <v>154</v>
      </c>
      <c r="E122" s="208" t="s">
        <v>226</v>
      </c>
      <c r="F122" s="209" t="s">
        <v>227</v>
      </c>
      <c r="G122" s="210" t="s">
        <v>111</v>
      </c>
      <c r="H122" s="211">
        <v>4.559</v>
      </c>
      <c r="I122" s="212"/>
      <c r="J122" s="213">
        <f>ROUND(I122*H122,2)</f>
        <v>0</v>
      </c>
      <c r="K122" s="209" t="s">
        <v>19</v>
      </c>
      <c r="L122" s="46"/>
      <c r="M122" s="214" t="s">
        <v>19</v>
      </c>
      <c r="N122" s="215" t="s">
        <v>43</v>
      </c>
      <c r="O122" s="86"/>
      <c r="P122" s="216">
        <f>O122*H122</f>
        <v>0</v>
      </c>
      <c r="Q122" s="216">
        <v>0</v>
      </c>
      <c r="R122" s="216">
        <f>Q122*H122</f>
        <v>0</v>
      </c>
      <c r="S122" s="216">
        <v>0</v>
      </c>
      <c r="T122" s="21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8" t="s">
        <v>159</v>
      </c>
      <c r="AT122" s="218" t="s">
        <v>154</v>
      </c>
      <c r="AU122" s="218" t="s">
        <v>83</v>
      </c>
      <c r="AY122" s="19" t="s">
        <v>152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9" t="s">
        <v>80</v>
      </c>
      <c r="BK122" s="219">
        <f>ROUND(I122*H122,2)</f>
        <v>0</v>
      </c>
      <c r="BL122" s="19" t="s">
        <v>159</v>
      </c>
      <c r="BM122" s="218" t="s">
        <v>515</v>
      </c>
    </row>
    <row r="123" spans="1:51" s="13" customFormat="1" ht="12">
      <c r="A123" s="13"/>
      <c r="B123" s="225"/>
      <c r="C123" s="226"/>
      <c r="D123" s="227" t="s">
        <v>163</v>
      </c>
      <c r="E123" s="228" t="s">
        <v>19</v>
      </c>
      <c r="F123" s="229" t="s">
        <v>230</v>
      </c>
      <c r="G123" s="226"/>
      <c r="H123" s="230">
        <v>4.559</v>
      </c>
      <c r="I123" s="231"/>
      <c r="J123" s="226"/>
      <c r="K123" s="226"/>
      <c r="L123" s="232"/>
      <c r="M123" s="233"/>
      <c r="N123" s="234"/>
      <c r="O123" s="234"/>
      <c r="P123" s="234"/>
      <c r="Q123" s="234"/>
      <c r="R123" s="234"/>
      <c r="S123" s="234"/>
      <c r="T123" s="23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6" t="s">
        <v>163</v>
      </c>
      <c r="AU123" s="236" t="s">
        <v>83</v>
      </c>
      <c r="AV123" s="13" t="s">
        <v>83</v>
      </c>
      <c r="AW123" s="13" t="s">
        <v>33</v>
      </c>
      <c r="AX123" s="13" t="s">
        <v>72</v>
      </c>
      <c r="AY123" s="236" t="s">
        <v>152</v>
      </c>
    </row>
    <row r="124" spans="1:51" s="14" customFormat="1" ht="12">
      <c r="A124" s="14"/>
      <c r="B124" s="237"/>
      <c r="C124" s="238"/>
      <c r="D124" s="227" t="s">
        <v>163</v>
      </c>
      <c r="E124" s="239" t="s">
        <v>19</v>
      </c>
      <c r="F124" s="240" t="s">
        <v>170</v>
      </c>
      <c r="G124" s="238"/>
      <c r="H124" s="241">
        <v>4.559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7" t="s">
        <v>163</v>
      </c>
      <c r="AU124" s="247" t="s">
        <v>83</v>
      </c>
      <c r="AV124" s="14" t="s">
        <v>159</v>
      </c>
      <c r="AW124" s="14" t="s">
        <v>33</v>
      </c>
      <c r="AX124" s="14" t="s">
        <v>80</v>
      </c>
      <c r="AY124" s="247" t="s">
        <v>152</v>
      </c>
    </row>
    <row r="125" spans="1:65" s="2" customFormat="1" ht="24.15" customHeight="1">
      <c r="A125" s="40"/>
      <c r="B125" s="41"/>
      <c r="C125" s="207" t="s">
        <v>231</v>
      </c>
      <c r="D125" s="207" t="s">
        <v>154</v>
      </c>
      <c r="E125" s="208" t="s">
        <v>232</v>
      </c>
      <c r="F125" s="209" t="s">
        <v>233</v>
      </c>
      <c r="G125" s="210" t="s">
        <v>111</v>
      </c>
      <c r="H125" s="211">
        <v>22.793</v>
      </c>
      <c r="I125" s="212"/>
      <c r="J125" s="213">
        <f>ROUND(I125*H125,2)</f>
        <v>0</v>
      </c>
      <c r="K125" s="209" t="s">
        <v>158</v>
      </c>
      <c r="L125" s="46"/>
      <c r="M125" s="214" t="s">
        <v>19</v>
      </c>
      <c r="N125" s="215" t="s">
        <v>43</v>
      </c>
      <c r="O125" s="86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8" t="s">
        <v>159</v>
      </c>
      <c r="AT125" s="218" t="s">
        <v>154</v>
      </c>
      <c r="AU125" s="218" t="s">
        <v>83</v>
      </c>
      <c r="AY125" s="19" t="s">
        <v>152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9" t="s">
        <v>80</v>
      </c>
      <c r="BK125" s="219">
        <f>ROUND(I125*H125,2)</f>
        <v>0</v>
      </c>
      <c r="BL125" s="19" t="s">
        <v>159</v>
      </c>
      <c r="BM125" s="218" t="s">
        <v>516</v>
      </c>
    </row>
    <row r="126" spans="1:47" s="2" customFormat="1" ht="12">
      <c r="A126" s="40"/>
      <c r="B126" s="41"/>
      <c r="C126" s="42"/>
      <c r="D126" s="220" t="s">
        <v>161</v>
      </c>
      <c r="E126" s="42"/>
      <c r="F126" s="221" t="s">
        <v>235</v>
      </c>
      <c r="G126" s="42"/>
      <c r="H126" s="42"/>
      <c r="I126" s="222"/>
      <c r="J126" s="42"/>
      <c r="K126" s="42"/>
      <c r="L126" s="46"/>
      <c r="M126" s="223"/>
      <c r="N126" s="224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161</v>
      </c>
      <c r="AU126" s="19" t="s">
        <v>83</v>
      </c>
    </row>
    <row r="127" spans="1:51" s="13" customFormat="1" ht="12">
      <c r="A127" s="13"/>
      <c r="B127" s="225"/>
      <c r="C127" s="226"/>
      <c r="D127" s="227" t="s">
        <v>163</v>
      </c>
      <c r="E127" s="228" t="s">
        <v>19</v>
      </c>
      <c r="F127" s="229" t="s">
        <v>236</v>
      </c>
      <c r="G127" s="226"/>
      <c r="H127" s="230">
        <v>22.793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163</v>
      </c>
      <c r="AU127" s="236" t="s">
        <v>83</v>
      </c>
      <c r="AV127" s="13" t="s">
        <v>83</v>
      </c>
      <c r="AW127" s="13" t="s">
        <v>33</v>
      </c>
      <c r="AX127" s="13" t="s">
        <v>80</v>
      </c>
      <c r="AY127" s="236" t="s">
        <v>152</v>
      </c>
    </row>
    <row r="128" spans="1:65" s="2" customFormat="1" ht="24.15" customHeight="1">
      <c r="A128" s="40"/>
      <c r="B128" s="41"/>
      <c r="C128" s="207" t="s">
        <v>237</v>
      </c>
      <c r="D128" s="207" t="s">
        <v>154</v>
      </c>
      <c r="E128" s="208" t="s">
        <v>238</v>
      </c>
      <c r="F128" s="209" t="s">
        <v>239</v>
      </c>
      <c r="G128" s="210" t="s">
        <v>111</v>
      </c>
      <c r="H128" s="211">
        <v>30.39</v>
      </c>
      <c r="I128" s="212"/>
      <c r="J128" s="213">
        <f>ROUND(I128*H128,2)</f>
        <v>0</v>
      </c>
      <c r="K128" s="209" t="s">
        <v>158</v>
      </c>
      <c r="L128" s="46"/>
      <c r="M128" s="214" t="s">
        <v>19</v>
      </c>
      <c r="N128" s="215" t="s">
        <v>43</v>
      </c>
      <c r="O128" s="86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8" t="s">
        <v>159</v>
      </c>
      <c r="AT128" s="218" t="s">
        <v>154</v>
      </c>
      <c r="AU128" s="218" t="s">
        <v>83</v>
      </c>
      <c r="AY128" s="19" t="s">
        <v>152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9" t="s">
        <v>80</v>
      </c>
      <c r="BK128" s="219">
        <f>ROUND(I128*H128,2)</f>
        <v>0</v>
      </c>
      <c r="BL128" s="19" t="s">
        <v>159</v>
      </c>
      <c r="BM128" s="218" t="s">
        <v>517</v>
      </c>
    </row>
    <row r="129" spans="1:47" s="2" customFormat="1" ht="12">
      <c r="A129" s="40"/>
      <c r="B129" s="41"/>
      <c r="C129" s="42"/>
      <c r="D129" s="220" t="s">
        <v>161</v>
      </c>
      <c r="E129" s="42"/>
      <c r="F129" s="221" t="s">
        <v>241</v>
      </c>
      <c r="G129" s="42"/>
      <c r="H129" s="42"/>
      <c r="I129" s="222"/>
      <c r="J129" s="42"/>
      <c r="K129" s="42"/>
      <c r="L129" s="46"/>
      <c r="M129" s="223"/>
      <c r="N129" s="224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161</v>
      </c>
      <c r="AU129" s="19" t="s">
        <v>83</v>
      </c>
    </row>
    <row r="130" spans="1:51" s="13" customFormat="1" ht="12">
      <c r="A130" s="13"/>
      <c r="B130" s="225"/>
      <c r="C130" s="226"/>
      <c r="D130" s="227" t="s">
        <v>163</v>
      </c>
      <c r="E130" s="228" t="s">
        <v>19</v>
      </c>
      <c r="F130" s="229" t="s">
        <v>705</v>
      </c>
      <c r="G130" s="226"/>
      <c r="H130" s="230">
        <v>85.492</v>
      </c>
      <c r="I130" s="231"/>
      <c r="J130" s="226"/>
      <c r="K130" s="226"/>
      <c r="L130" s="232"/>
      <c r="M130" s="233"/>
      <c r="N130" s="234"/>
      <c r="O130" s="234"/>
      <c r="P130" s="234"/>
      <c r="Q130" s="234"/>
      <c r="R130" s="234"/>
      <c r="S130" s="234"/>
      <c r="T130" s="23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6" t="s">
        <v>163</v>
      </c>
      <c r="AU130" s="236" t="s">
        <v>83</v>
      </c>
      <c r="AV130" s="13" t="s">
        <v>83</v>
      </c>
      <c r="AW130" s="13" t="s">
        <v>33</v>
      </c>
      <c r="AX130" s="13" t="s">
        <v>72</v>
      </c>
      <c r="AY130" s="236" t="s">
        <v>152</v>
      </c>
    </row>
    <row r="131" spans="1:51" s="15" customFormat="1" ht="12">
      <c r="A131" s="15"/>
      <c r="B131" s="249"/>
      <c r="C131" s="250"/>
      <c r="D131" s="227" t="s">
        <v>163</v>
      </c>
      <c r="E131" s="251" t="s">
        <v>19</v>
      </c>
      <c r="F131" s="252" t="s">
        <v>246</v>
      </c>
      <c r="G131" s="250"/>
      <c r="H131" s="251" t="s">
        <v>19</v>
      </c>
      <c r="I131" s="253"/>
      <c r="J131" s="250"/>
      <c r="K131" s="250"/>
      <c r="L131" s="254"/>
      <c r="M131" s="255"/>
      <c r="N131" s="256"/>
      <c r="O131" s="256"/>
      <c r="P131" s="256"/>
      <c r="Q131" s="256"/>
      <c r="R131" s="256"/>
      <c r="S131" s="256"/>
      <c r="T131" s="257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8" t="s">
        <v>163</v>
      </c>
      <c r="AU131" s="258" t="s">
        <v>83</v>
      </c>
      <c r="AV131" s="15" t="s">
        <v>80</v>
      </c>
      <c r="AW131" s="15" t="s">
        <v>33</v>
      </c>
      <c r="AX131" s="15" t="s">
        <v>72</v>
      </c>
      <c r="AY131" s="258" t="s">
        <v>152</v>
      </c>
    </row>
    <row r="132" spans="1:51" s="13" customFormat="1" ht="12">
      <c r="A132" s="13"/>
      <c r="B132" s="225"/>
      <c r="C132" s="226"/>
      <c r="D132" s="227" t="s">
        <v>163</v>
      </c>
      <c r="E132" s="228" t="s">
        <v>19</v>
      </c>
      <c r="F132" s="229" t="s">
        <v>706</v>
      </c>
      <c r="G132" s="226"/>
      <c r="H132" s="230">
        <v>-7.864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163</v>
      </c>
      <c r="AU132" s="236" t="s">
        <v>83</v>
      </c>
      <c r="AV132" s="13" t="s">
        <v>83</v>
      </c>
      <c r="AW132" s="13" t="s">
        <v>33</v>
      </c>
      <c r="AX132" s="13" t="s">
        <v>72</v>
      </c>
      <c r="AY132" s="236" t="s">
        <v>152</v>
      </c>
    </row>
    <row r="133" spans="1:51" s="13" customFormat="1" ht="12">
      <c r="A133" s="13"/>
      <c r="B133" s="225"/>
      <c r="C133" s="226"/>
      <c r="D133" s="227" t="s">
        <v>163</v>
      </c>
      <c r="E133" s="228" t="s">
        <v>19</v>
      </c>
      <c r="F133" s="229" t="s">
        <v>707</v>
      </c>
      <c r="G133" s="226"/>
      <c r="H133" s="230">
        <v>-0.521</v>
      </c>
      <c r="I133" s="231"/>
      <c r="J133" s="226"/>
      <c r="K133" s="226"/>
      <c r="L133" s="232"/>
      <c r="M133" s="233"/>
      <c r="N133" s="234"/>
      <c r="O133" s="234"/>
      <c r="P133" s="234"/>
      <c r="Q133" s="234"/>
      <c r="R133" s="234"/>
      <c r="S133" s="234"/>
      <c r="T133" s="23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6" t="s">
        <v>163</v>
      </c>
      <c r="AU133" s="236" t="s">
        <v>83</v>
      </c>
      <c r="AV133" s="13" t="s">
        <v>83</v>
      </c>
      <c r="AW133" s="13" t="s">
        <v>33</v>
      </c>
      <c r="AX133" s="13" t="s">
        <v>72</v>
      </c>
      <c r="AY133" s="236" t="s">
        <v>152</v>
      </c>
    </row>
    <row r="134" spans="1:51" s="13" customFormat="1" ht="12">
      <c r="A134" s="13"/>
      <c r="B134" s="225"/>
      <c r="C134" s="226"/>
      <c r="D134" s="227" t="s">
        <v>163</v>
      </c>
      <c r="E134" s="228" t="s">
        <v>19</v>
      </c>
      <c r="F134" s="229" t="s">
        <v>708</v>
      </c>
      <c r="G134" s="226"/>
      <c r="H134" s="230">
        <v>-1.131</v>
      </c>
      <c r="I134" s="231"/>
      <c r="J134" s="226"/>
      <c r="K134" s="226"/>
      <c r="L134" s="232"/>
      <c r="M134" s="233"/>
      <c r="N134" s="234"/>
      <c r="O134" s="234"/>
      <c r="P134" s="234"/>
      <c r="Q134" s="234"/>
      <c r="R134" s="234"/>
      <c r="S134" s="234"/>
      <c r="T134" s="23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6" t="s">
        <v>163</v>
      </c>
      <c r="AU134" s="236" t="s">
        <v>83</v>
      </c>
      <c r="AV134" s="13" t="s">
        <v>83</v>
      </c>
      <c r="AW134" s="13" t="s">
        <v>33</v>
      </c>
      <c r="AX134" s="13" t="s">
        <v>72</v>
      </c>
      <c r="AY134" s="236" t="s">
        <v>152</v>
      </c>
    </row>
    <row r="135" spans="1:51" s="16" customFormat="1" ht="12">
      <c r="A135" s="16"/>
      <c r="B135" s="259"/>
      <c r="C135" s="260"/>
      <c r="D135" s="227" t="s">
        <v>163</v>
      </c>
      <c r="E135" s="261" t="s">
        <v>49</v>
      </c>
      <c r="F135" s="262" t="s">
        <v>248</v>
      </c>
      <c r="G135" s="260"/>
      <c r="H135" s="263">
        <v>75.976</v>
      </c>
      <c r="I135" s="264"/>
      <c r="J135" s="260"/>
      <c r="K135" s="260"/>
      <c r="L135" s="265"/>
      <c r="M135" s="266"/>
      <c r="N135" s="267"/>
      <c r="O135" s="267"/>
      <c r="P135" s="267"/>
      <c r="Q135" s="267"/>
      <c r="R135" s="267"/>
      <c r="S135" s="267"/>
      <c r="T135" s="268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T135" s="269" t="s">
        <v>163</v>
      </c>
      <c r="AU135" s="269" t="s">
        <v>83</v>
      </c>
      <c r="AV135" s="16" t="s">
        <v>171</v>
      </c>
      <c r="AW135" s="16" t="s">
        <v>33</v>
      </c>
      <c r="AX135" s="16" t="s">
        <v>72</v>
      </c>
      <c r="AY135" s="269" t="s">
        <v>152</v>
      </c>
    </row>
    <row r="136" spans="1:51" s="13" customFormat="1" ht="12">
      <c r="A136" s="13"/>
      <c r="B136" s="225"/>
      <c r="C136" s="226"/>
      <c r="D136" s="227" t="s">
        <v>163</v>
      </c>
      <c r="E136" s="228" t="s">
        <v>19</v>
      </c>
      <c r="F136" s="229" t="s">
        <v>249</v>
      </c>
      <c r="G136" s="226"/>
      <c r="H136" s="230">
        <v>30.39</v>
      </c>
      <c r="I136" s="231"/>
      <c r="J136" s="226"/>
      <c r="K136" s="226"/>
      <c r="L136" s="232"/>
      <c r="M136" s="233"/>
      <c r="N136" s="234"/>
      <c r="O136" s="234"/>
      <c r="P136" s="234"/>
      <c r="Q136" s="234"/>
      <c r="R136" s="234"/>
      <c r="S136" s="234"/>
      <c r="T136" s="23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6" t="s">
        <v>163</v>
      </c>
      <c r="AU136" s="236" t="s">
        <v>83</v>
      </c>
      <c r="AV136" s="13" t="s">
        <v>83</v>
      </c>
      <c r="AW136" s="13" t="s">
        <v>33</v>
      </c>
      <c r="AX136" s="13" t="s">
        <v>80</v>
      </c>
      <c r="AY136" s="236" t="s">
        <v>152</v>
      </c>
    </row>
    <row r="137" spans="1:65" s="2" customFormat="1" ht="24.15" customHeight="1">
      <c r="A137" s="40"/>
      <c r="B137" s="41"/>
      <c r="C137" s="207" t="s">
        <v>8</v>
      </c>
      <c r="D137" s="207" t="s">
        <v>154</v>
      </c>
      <c r="E137" s="208" t="s">
        <v>250</v>
      </c>
      <c r="F137" s="209" t="s">
        <v>251</v>
      </c>
      <c r="G137" s="210" t="s">
        <v>111</v>
      </c>
      <c r="H137" s="211">
        <v>22.793</v>
      </c>
      <c r="I137" s="212"/>
      <c r="J137" s="213">
        <f>ROUND(I137*H137,2)</f>
        <v>0</v>
      </c>
      <c r="K137" s="209" t="s">
        <v>158</v>
      </c>
      <c r="L137" s="46"/>
      <c r="M137" s="214" t="s">
        <v>19</v>
      </c>
      <c r="N137" s="215" t="s">
        <v>43</v>
      </c>
      <c r="O137" s="86"/>
      <c r="P137" s="216">
        <f>O137*H137</f>
        <v>0</v>
      </c>
      <c r="Q137" s="216">
        <v>0</v>
      </c>
      <c r="R137" s="216">
        <f>Q137*H137</f>
        <v>0</v>
      </c>
      <c r="S137" s="216">
        <v>0</v>
      </c>
      <c r="T137" s="217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8" t="s">
        <v>159</v>
      </c>
      <c r="AT137" s="218" t="s">
        <v>154</v>
      </c>
      <c r="AU137" s="218" t="s">
        <v>83</v>
      </c>
      <c r="AY137" s="19" t="s">
        <v>152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19" t="s">
        <v>80</v>
      </c>
      <c r="BK137" s="219">
        <f>ROUND(I137*H137,2)</f>
        <v>0</v>
      </c>
      <c r="BL137" s="19" t="s">
        <v>159</v>
      </c>
      <c r="BM137" s="218" t="s">
        <v>522</v>
      </c>
    </row>
    <row r="138" spans="1:47" s="2" customFormat="1" ht="12">
      <c r="A138" s="40"/>
      <c r="B138" s="41"/>
      <c r="C138" s="42"/>
      <c r="D138" s="220" t="s">
        <v>161</v>
      </c>
      <c r="E138" s="42"/>
      <c r="F138" s="221" t="s">
        <v>253</v>
      </c>
      <c r="G138" s="42"/>
      <c r="H138" s="42"/>
      <c r="I138" s="222"/>
      <c r="J138" s="42"/>
      <c r="K138" s="42"/>
      <c r="L138" s="46"/>
      <c r="M138" s="223"/>
      <c r="N138" s="224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161</v>
      </c>
      <c r="AU138" s="19" t="s">
        <v>83</v>
      </c>
    </row>
    <row r="139" spans="1:51" s="13" customFormat="1" ht="12">
      <c r="A139" s="13"/>
      <c r="B139" s="225"/>
      <c r="C139" s="226"/>
      <c r="D139" s="227" t="s">
        <v>163</v>
      </c>
      <c r="E139" s="228" t="s">
        <v>19</v>
      </c>
      <c r="F139" s="229" t="s">
        <v>236</v>
      </c>
      <c r="G139" s="226"/>
      <c r="H139" s="230">
        <v>22.793</v>
      </c>
      <c r="I139" s="231"/>
      <c r="J139" s="226"/>
      <c r="K139" s="226"/>
      <c r="L139" s="232"/>
      <c r="M139" s="233"/>
      <c r="N139" s="234"/>
      <c r="O139" s="234"/>
      <c r="P139" s="234"/>
      <c r="Q139" s="234"/>
      <c r="R139" s="234"/>
      <c r="S139" s="234"/>
      <c r="T139" s="23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6" t="s">
        <v>163</v>
      </c>
      <c r="AU139" s="236" t="s">
        <v>83</v>
      </c>
      <c r="AV139" s="13" t="s">
        <v>83</v>
      </c>
      <c r="AW139" s="13" t="s">
        <v>33</v>
      </c>
      <c r="AX139" s="13" t="s">
        <v>80</v>
      </c>
      <c r="AY139" s="236" t="s">
        <v>152</v>
      </c>
    </row>
    <row r="140" spans="1:65" s="2" customFormat="1" ht="21.75" customHeight="1">
      <c r="A140" s="40"/>
      <c r="B140" s="41"/>
      <c r="C140" s="207" t="s">
        <v>254</v>
      </c>
      <c r="D140" s="207" t="s">
        <v>154</v>
      </c>
      <c r="E140" s="208" t="s">
        <v>255</v>
      </c>
      <c r="F140" s="209" t="s">
        <v>256</v>
      </c>
      <c r="G140" s="210" t="s">
        <v>257</v>
      </c>
      <c r="H140" s="211">
        <v>155.44</v>
      </c>
      <c r="I140" s="212"/>
      <c r="J140" s="213">
        <f>ROUND(I140*H140,2)</f>
        <v>0</v>
      </c>
      <c r="K140" s="209" t="s">
        <v>19</v>
      </c>
      <c r="L140" s="46"/>
      <c r="M140" s="214" t="s">
        <v>19</v>
      </c>
      <c r="N140" s="215" t="s">
        <v>43</v>
      </c>
      <c r="O140" s="86"/>
      <c r="P140" s="216">
        <f>O140*H140</f>
        <v>0</v>
      </c>
      <c r="Q140" s="216">
        <v>0.00085</v>
      </c>
      <c r="R140" s="216">
        <f>Q140*H140</f>
        <v>0.132124</v>
      </c>
      <c r="S140" s="216">
        <v>0</v>
      </c>
      <c r="T140" s="21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8" t="s">
        <v>159</v>
      </c>
      <c r="AT140" s="218" t="s">
        <v>154</v>
      </c>
      <c r="AU140" s="218" t="s">
        <v>83</v>
      </c>
      <c r="AY140" s="19" t="s">
        <v>152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9" t="s">
        <v>80</v>
      </c>
      <c r="BK140" s="219">
        <f>ROUND(I140*H140,2)</f>
        <v>0</v>
      </c>
      <c r="BL140" s="19" t="s">
        <v>159</v>
      </c>
      <c r="BM140" s="218" t="s">
        <v>523</v>
      </c>
    </row>
    <row r="141" spans="1:51" s="13" customFormat="1" ht="12">
      <c r="A141" s="13"/>
      <c r="B141" s="225"/>
      <c r="C141" s="226"/>
      <c r="D141" s="227" t="s">
        <v>163</v>
      </c>
      <c r="E141" s="228" t="s">
        <v>19</v>
      </c>
      <c r="F141" s="229" t="s">
        <v>709</v>
      </c>
      <c r="G141" s="226"/>
      <c r="H141" s="230">
        <v>155.44</v>
      </c>
      <c r="I141" s="231"/>
      <c r="J141" s="226"/>
      <c r="K141" s="226"/>
      <c r="L141" s="232"/>
      <c r="M141" s="233"/>
      <c r="N141" s="234"/>
      <c r="O141" s="234"/>
      <c r="P141" s="234"/>
      <c r="Q141" s="234"/>
      <c r="R141" s="234"/>
      <c r="S141" s="234"/>
      <c r="T141" s="23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6" t="s">
        <v>163</v>
      </c>
      <c r="AU141" s="236" t="s">
        <v>83</v>
      </c>
      <c r="AV141" s="13" t="s">
        <v>83</v>
      </c>
      <c r="AW141" s="13" t="s">
        <v>33</v>
      </c>
      <c r="AX141" s="13" t="s">
        <v>72</v>
      </c>
      <c r="AY141" s="236" t="s">
        <v>152</v>
      </c>
    </row>
    <row r="142" spans="1:51" s="14" customFormat="1" ht="12">
      <c r="A142" s="14"/>
      <c r="B142" s="237"/>
      <c r="C142" s="238"/>
      <c r="D142" s="227" t="s">
        <v>163</v>
      </c>
      <c r="E142" s="239" t="s">
        <v>19</v>
      </c>
      <c r="F142" s="240" t="s">
        <v>170</v>
      </c>
      <c r="G142" s="238"/>
      <c r="H142" s="241">
        <v>155.44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7" t="s">
        <v>163</v>
      </c>
      <c r="AU142" s="247" t="s">
        <v>83</v>
      </c>
      <c r="AV142" s="14" t="s">
        <v>159</v>
      </c>
      <c r="AW142" s="14" t="s">
        <v>33</v>
      </c>
      <c r="AX142" s="14" t="s">
        <v>80</v>
      </c>
      <c r="AY142" s="247" t="s">
        <v>152</v>
      </c>
    </row>
    <row r="143" spans="1:65" s="2" customFormat="1" ht="24.15" customHeight="1">
      <c r="A143" s="40"/>
      <c r="B143" s="41"/>
      <c r="C143" s="207" t="s">
        <v>261</v>
      </c>
      <c r="D143" s="207" t="s">
        <v>154</v>
      </c>
      <c r="E143" s="208" t="s">
        <v>262</v>
      </c>
      <c r="F143" s="209" t="s">
        <v>263</v>
      </c>
      <c r="G143" s="210" t="s">
        <v>257</v>
      </c>
      <c r="H143" s="211">
        <v>155.44</v>
      </c>
      <c r="I143" s="212"/>
      <c r="J143" s="213">
        <f>ROUND(I143*H143,2)</f>
        <v>0</v>
      </c>
      <c r="K143" s="209" t="s">
        <v>158</v>
      </c>
      <c r="L143" s="46"/>
      <c r="M143" s="214" t="s">
        <v>19</v>
      </c>
      <c r="N143" s="215" t="s">
        <v>43</v>
      </c>
      <c r="O143" s="86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8" t="s">
        <v>159</v>
      </c>
      <c r="AT143" s="218" t="s">
        <v>154</v>
      </c>
      <c r="AU143" s="218" t="s">
        <v>83</v>
      </c>
      <c r="AY143" s="19" t="s">
        <v>152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9" t="s">
        <v>80</v>
      </c>
      <c r="BK143" s="219">
        <f>ROUND(I143*H143,2)</f>
        <v>0</v>
      </c>
      <c r="BL143" s="19" t="s">
        <v>159</v>
      </c>
      <c r="BM143" s="218" t="s">
        <v>525</v>
      </c>
    </row>
    <row r="144" spans="1:47" s="2" customFormat="1" ht="12">
      <c r="A144" s="40"/>
      <c r="B144" s="41"/>
      <c r="C144" s="42"/>
      <c r="D144" s="220" t="s">
        <v>161</v>
      </c>
      <c r="E144" s="42"/>
      <c r="F144" s="221" t="s">
        <v>265</v>
      </c>
      <c r="G144" s="42"/>
      <c r="H144" s="42"/>
      <c r="I144" s="222"/>
      <c r="J144" s="42"/>
      <c r="K144" s="42"/>
      <c r="L144" s="46"/>
      <c r="M144" s="223"/>
      <c r="N144" s="224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161</v>
      </c>
      <c r="AU144" s="19" t="s">
        <v>83</v>
      </c>
    </row>
    <row r="145" spans="1:65" s="2" customFormat="1" ht="37.8" customHeight="1">
      <c r="A145" s="40"/>
      <c r="B145" s="41"/>
      <c r="C145" s="207" t="s">
        <v>266</v>
      </c>
      <c r="D145" s="207" t="s">
        <v>154</v>
      </c>
      <c r="E145" s="208" t="s">
        <v>267</v>
      </c>
      <c r="F145" s="209" t="s">
        <v>268</v>
      </c>
      <c r="G145" s="210" t="s">
        <v>111</v>
      </c>
      <c r="H145" s="211">
        <v>19.459</v>
      </c>
      <c r="I145" s="212"/>
      <c r="J145" s="213">
        <f>ROUND(I145*H145,2)</f>
        <v>0</v>
      </c>
      <c r="K145" s="209" t="s">
        <v>158</v>
      </c>
      <c r="L145" s="46"/>
      <c r="M145" s="214" t="s">
        <v>19</v>
      </c>
      <c r="N145" s="215" t="s">
        <v>43</v>
      </c>
      <c r="O145" s="86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8" t="s">
        <v>159</v>
      </c>
      <c r="AT145" s="218" t="s">
        <v>154</v>
      </c>
      <c r="AU145" s="218" t="s">
        <v>83</v>
      </c>
      <c r="AY145" s="19" t="s">
        <v>152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9" t="s">
        <v>80</v>
      </c>
      <c r="BK145" s="219">
        <f>ROUND(I145*H145,2)</f>
        <v>0</v>
      </c>
      <c r="BL145" s="19" t="s">
        <v>159</v>
      </c>
      <c r="BM145" s="218" t="s">
        <v>526</v>
      </c>
    </row>
    <row r="146" spans="1:47" s="2" customFormat="1" ht="12">
      <c r="A146" s="40"/>
      <c r="B146" s="41"/>
      <c r="C146" s="42"/>
      <c r="D146" s="220" t="s">
        <v>161</v>
      </c>
      <c r="E146" s="42"/>
      <c r="F146" s="221" t="s">
        <v>270</v>
      </c>
      <c r="G146" s="42"/>
      <c r="H146" s="42"/>
      <c r="I146" s="222"/>
      <c r="J146" s="42"/>
      <c r="K146" s="42"/>
      <c r="L146" s="46"/>
      <c r="M146" s="223"/>
      <c r="N146" s="224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161</v>
      </c>
      <c r="AU146" s="19" t="s">
        <v>83</v>
      </c>
    </row>
    <row r="147" spans="1:47" s="2" customFormat="1" ht="12">
      <c r="A147" s="40"/>
      <c r="B147" s="41"/>
      <c r="C147" s="42"/>
      <c r="D147" s="227" t="s">
        <v>177</v>
      </c>
      <c r="E147" s="42"/>
      <c r="F147" s="248" t="s">
        <v>271</v>
      </c>
      <c r="G147" s="42"/>
      <c r="H147" s="42"/>
      <c r="I147" s="222"/>
      <c r="J147" s="42"/>
      <c r="K147" s="42"/>
      <c r="L147" s="46"/>
      <c r="M147" s="223"/>
      <c r="N147" s="224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177</v>
      </c>
      <c r="AU147" s="19" t="s">
        <v>83</v>
      </c>
    </row>
    <row r="148" spans="1:51" s="13" customFormat="1" ht="12">
      <c r="A148" s="13"/>
      <c r="B148" s="225"/>
      <c r="C148" s="226"/>
      <c r="D148" s="227" t="s">
        <v>163</v>
      </c>
      <c r="E148" s="228" t="s">
        <v>19</v>
      </c>
      <c r="F148" s="229" t="s">
        <v>527</v>
      </c>
      <c r="G148" s="226"/>
      <c r="H148" s="230">
        <v>19.459</v>
      </c>
      <c r="I148" s="231"/>
      <c r="J148" s="226"/>
      <c r="K148" s="226"/>
      <c r="L148" s="232"/>
      <c r="M148" s="233"/>
      <c r="N148" s="234"/>
      <c r="O148" s="234"/>
      <c r="P148" s="234"/>
      <c r="Q148" s="234"/>
      <c r="R148" s="234"/>
      <c r="S148" s="234"/>
      <c r="T148" s="23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6" t="s">
        <v>163</v>
      </c>
      <c r="AU148" s="236" t="s">
        <v>83</v>
      </c>
      <c r="AV148" s="13" t="s">
        <v>83</v>
      </c>
      <c r="AW148" s="13" t="s">
        <v>33</v>
      </c>
      <c r="AX148" s="13" t="s">
        <v>72</v>
      </c>
      <c r="AY148" s="236" t="s">
        <v>152</v>
      </c>
    </row>
    <row r="149" spans="1:51" s="14" customFormat="1" ht="12">
      <c r="A149" s="14"/>
      <c r="B149" s="237"/>
      <c r="C149" s="238"/>
      <c r="D149" s="227" t="s">
        <v>163</v>
      </c>
      <c r="E149" s="239" t="s">
        <v>19</v>
      </c>
      <c r="F149" s="240" t="s">
        <v>170</v>
      </c>
      <c r="G149" s="238"/>
      <c r="H149" s="241">
        <v>19.459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7" t="s">
        <v>163</v>
      </c>
      <c r="AU149" s="247" t="s">
        <v>83</v>
      </c>
      <c r="AV149" s="14" t="s">
        <v>159</v>
      </c>
      <c r="AW149" s="14" t="s">
        <v>33</v>
      </c>
      <c r="AX149" s="14" t="s">
        <v>80</v>
      </c>
      <c r="AY149" s="247" t="s">
        <v>152</v>
      </c>
    </row>
    <row r="150" spans="1:65" s="2" customFormat="1" ht="37.8" customHeight="1">
      <c r="A150" s="40"/>
      <c r="B150" s="41"/>
      <c r="C150" s="207" t="s">
        <v>273</v>
      </c>
      <c r="D150" s="207" t="s">
        <v>154</v>
      </c>
      <c r="E150" s="208" t="s">
        <v>274</v>
      </c>
      <c r="F150" s="209" t="s">
        <v>275</v>
      </c>
      <c r="G150" s="210" t="s">
        <v>111</v>
      </c>
      <c r="H150" s="211">
        <v>53.183</v>
      </c>
      <c r="I150" s="212"/>
      <c r="J150" s="213">
        <f>ROUND(I150*H150,2)</f>
        <v>0</v>
      </c>
      <c r="K150" s="209" t="s">
        <v>158</v>
      </c>
      <c r="L150" s="46"/>
      <c r="M150" s="214" t="s">
        <v>19</v>
      </c>
      <c r="N150" s="215" t="s">
        <v>43</v>
      </c>
      <c r="O150" s="86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8" t="s">
        <v>159</v>
      </c>
      <c r="AT150" s="218" t="s">
        <v>154</v>
      </c>
      <c r="AU150" s="218" t="s">
        <v>83</v>
      </c>
      <c r="AY150" s="19" t="s">
        <v>152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9" t="s">
        <v>80</v>
      </c>
      <c r="BK150" s="219">
        <f>ROUND(I150*H150,2)</f>
        <v>0</v>
      </c>
      <c r="BL150" s="19" t="s">
        <v>159</v>
      </c>
      <c r="BM150" s="218" t="s">
        <v>528</v>
      </c>
    </row>
    <row r="151" spans="1:47" s="2" customFormat="1" ht="12">
      <c r="A151" s="40"/>
      <c r="B151" s="41"/>
      <c r="C151" s="42"/>
      <c r="D151" s="220" t="s">
        <v>161</v>
      </c>
      <c r="E151" s="42"/>
      <c r="F151" s="221" t="s">
        <v>277</v>
      </c>
      <c r="G151" s="42"/>
      <c r="H151" s="42"/>
      <c r="I151" s="222"/>
      <c r="J151" s="42"/>
      <c r="K151" s="42"/>
      <c r="L151" s="46"/>
      <c r="M151" s="223"/>
      <c r="N151" s="224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161</v>
      </c>
      <c r="AU151" s="19" t="s">
        <v>83</v>
      </c>
    </row>
    <row r="152" spans="1:51" s="13" customFormat="1" ht="12">
      <c r="A152" s="13"/>
      <c r="B152" s="225"/>
      <c r="C152" s="226"/>
      <c r="D152" s="227" t="s">
        <v>163</v>
      </c>
      <c r="E152" s="228" t="s">
        <v>19</v>
      </c>
      <c r="F152" s="229" t="s">
        <v>278</v>
      </c>
      <c r="G152" s="226"/>
      <c r="H152" s="230">
        <v>53.183</v>
      </c>
      <c r="I152" s="231"/>
      <c r="J152" s="226"/>
      <c r="K152" s="226"/>
      <c r="L152" s="232"/>
      <c r="M152" s="233"/>
      <c r="N152" s="234"/>
      <c r="O152" s="234"/>
      <c r="P152" s="234"/>
      <c r="Q152" s="234"/>
      <c r="R152" s="234"/>
      <c r="S152" s="234"/>
      <c r="T152" s="23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6" t="s">
        <v>163</v>
      </c>
      <c r="AU152" s="236" t="s">
        <v>83</v>
      </c>
      <c r="AV152" s="13" t="s">
        <v>83</v>
      </c>
      <c r="AW152" s="13" t="s">
        <v>33</v>
      </c>
      <c r="AX152" s="13" t="s">
        <v>72</v>
      </c>
      <c r="AY152" s="236" t="s">
        <v>152</v>
      </c>
    </row>
    <row r="153" spans="1:51" s="14" customFormat="1" ht="12">
      <c r="A153" s="14"/>
      <c r="B153" s="237"/>
      <c r="C153" s="238"/>
      <c r="D153" s="227" t="s">
        <v>163</v>
      </c>
      <c r="E153" s="239" t="s">
        <v>19</v>
      </c>
      <c r="F153" s="240" t="s">
        <v>170</v>
      </c>
      <c r="G153" s="238"/>
      <c r="H153" s="241">
        <v>53.183</v>
      </c>
      <c r="I153" s="242"/>
      <c r="J153" s="238"/>
      <c r="K153" s="238"/>
      <c r="L153" s="243"/>
      <c r="M153" s="244"/>
      <c r="N153" s="245"/>
      <c r="O153" s="245"/>
      <c r="P153" s="245"/>
      <c r="Q153" s="245"/>
      <c r="R153" s="245"/>
      <c r="S153" s="245"/>
      <c r="T153" s="24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7" t="s">
        <v>163</v>
      </c>
      <c r="AU153" s="247" t="s">
        <v>83</v>
      </c>
      <c r="AV153" s="14" t="s">
        <v>159</v>
      </c>
      <c r="AW153" s="14" t="s">
        <v>33</v>
      </c>
      <c r="AX153" s="14" t="s">
        <v>80</v>
      </c>
      <c r="AY153" s="247" t="s">
        <v>152</v>
      </c>
    </row>
    <row r="154" spans="1:65" s="2" customFormat="1" ht="37.8" customHeight="1">
      <c r="A154" s="40"/>
      <c r="B154" s="41"/>
      <c r="C154" s="207" t="s">
        <v>279</v>
      </c>
      <c r="D154" s="207" t="s">
        <v>154</v>
      </c>
      <c r="E154" s="208" t="s">
        <v>280</v>
      </c>
      <c r="F154" s="209" t="s">
        <v>281</v>
      </c>
      <c r="G154" s="210" t="s">
        <v>111</v>
      </c>
      <c r="H154" s="211">
        <v>159.549</v>
      </c>
      <c r="I154" s="212"/>
      <c r="J154" s="213">
        <f>ROUND(I154*H154,2)</f>
        <v>0</v>
      </c>
      <c r="K154" s="209" t="s">
        <v>158</v>
      </c>
      <c r="L154" s="46"/>
      <c r="M154" s="214" t="s">
        <v>19</v>
      </c>
      <c r="N154" s="215" t="s">
        <v>43</v>
      </c>
      <c r="O154" s="86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8" t="s">
        <v>159</v>
      </c>
      <c r="AT154" s="218" t="s">
        <v>154</v>
      </c>
      <c r="AU154" s="218" t="s">
        <v>83</v>
      </c>
      <c r="AY154" s="19" t="s">
        <v>152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9" t="s">
        <v>80</v>
      </c>
      <c r="BK154" s="219">
        <f>ROUND(I154*H154,2)</f>
        <v>0</v>
      </c>
      <c r="BL154" s="19" t="s">
        <v>159</v>
      </c>
      <c r="BM154" s="218" t="s">
        <v>529</v>
      </c>
    </row>
    <row r="155" spans="1:47" s="2" customFormat="1" ht="12">
      <c r="A155" s="40"/>
      <c r="B155" s="41"/>
      <c r="C155" s="42"/>
      <c r="D155" s="220" t="s">
        <v>161</v>
      </c>
      <c r="E155" s="42"/>
      <c r="F155" s="221" t="s">
        <v>283</v>
      </c>
      <c r="G155" s="42"/>
      <c r="H155" s="42"/>
      <c r="I155" s="222"/>
      <c r="J155" s="42"/>
      <c r="K155" s="42"/>
      <c r="L155" s="46"/>
      <c r="M155" s="223"/>
      <c r="N155" s="224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161</v>
      </c>
      <c r="AU155" s="19" t="s">
        <v>83</v>
      </c>
    </row>
    <row r="156" spans="1:51" s="13" customFormat="1" ht="12">
      <c r="A156" s="13"/>
      <c r="B156" s="225"/>
      <c r="C156" s="226"/>
      <c r="D156" s="227" t="s">
        <v>163</v>
      </c>
      <c r="E156" s="228" t="s">
        <v>19</v>
      </c>
      <c r="F156" s="229" t="s">
        <v>278</v>
      </c>
      <c r="G156" s="226"/>
      <c r="H156" s="230">
        <v>53.183</v>
      </c>
      <c r="I156" s="231"/>
      <c r="J156" s="226"/>
      <c r="K156" s="226"/>
      <c r="L156" s="232"/>
      <c r="M156" s="233"/>
      <c r="N156" s="234"/>
      <c r="O156" s="234"/>
      <c r="P156" s="234"/>
      <c r="Q156" s="234"/>
      <c r="R156" s="234"/>
      <c r="S156" s="234"/>
      <c r="T156" s="23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6" t="s">
        <v>163</v>
      </c>
      <c r="AU156" s="236" t="s">
        <v>83</v>
      </c>
      <c r="AV156" s="13" t="s">
        <v>83</v>
      </c>
      <c r="AW156" s="13" t="s">
        <v>33</v>
      </c>
      <c r="AX156" s="13" t="s">
        <v>80</v>
      </c>
      <c r="AY156" s="236" t="s">
        <v>152</v>
      </c>
    </row>
    <row r="157" spans="1:51" s="13" customFormat="1" ht="12">
      <c r="A157" s="13"/>
      <c r="B157" s="225"/>
      <c r="C157" s="226"/>
      <c r="D157" s="227" t="s">
        <v>163</v>
      </c>
      <c r="E157" s="226"/>
      <c r="F157" s="229" t="s">
        <v>710</v>
      </c>
      <c r="G157" s="226"/>
      <c r="H157" s="230">
        <v>159.549</v>
      </c>
      <c r="I157" s="231"/>
      <c r="J157" s="226"/>
      <c r="K157" s="226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163</v>
      </c>
      <c r="AU157" s="236" t="s">
        <v>83</v>
      </c>
      <c r="AV157" s="13" t="s">
        <v>83</v>
      </c>
      <c r="AW157" s="13" t="s">
        <v>4</v>
      </c>
      <c r="AX157" s="13" t="s">
        <v>80</v>
      </c>
      <c r="AY157" s="236" t="s">
        <v>152</v>
      </c>
    </row>
    <row r="158" spans="1:65" s="2" customFormat="1" ht="37.8" customHeight="1">
      <c r="A158" s="40"/>
      <c r="B158" s="41"/>
      <c r="C158" s="207" t="s">
        <v>7</v>
      </c>
      <c r="D158" s="207" t="s">
        <v>154</v>
      </c>
      <c r="E158" s="208" t="s">
        <v>285</v>
      </c>
      <c r="F158" s="209" t="s">
        <v>286</v>
      </c>
      <c r="G158" s="210" t="s">
        <v>111</v>
      </c>
      <c r="H158" s="211">
        <v>22.793</v>
      </c>
      <c r="I158" s="212"/>
      <c r="J158" s="213">
        <f>ROUND(I158*H158,2)</f>
        <v>0</v>
      </c>
      <c r="K158" s="209" t="s">
        <v>158</v>
      </c>
      <c r="L158" s="46"/>
      <c r="M158" s="214" t="s">
        <v>19</v>
      </c>
      <c r="N158" s="215" t="s">
        <v>43</v>
      </c>
      <c r="O158" s="86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8" t="s">
        <v>159</v>
      </c>
      <c r="AT158" s="218" t="s">
        <v>154</v>
      </c>
      <c r="AU158" s="218" t="s">
        <v>83</v>
      </c>
      <c r="AY158" s="19" t="s">
        <v>152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9" t="s">
        <v>80</v>
      </c>
      <c r="BK158" s="219">
        <f>ROUND(I158*H158,2)</f>
        <v>0</v>
      </c>
      <c r="BL158" s="19" t="s">
        <v>159</v>
      </c>
      <c r="BM158" s="218" t="s">
        <v>531</v>
      </c>
    </row>
    <row r="159" spans="1:47" s="2" customFormat="1" ht="12">
      <c r="A159" s="40"/>
      <c r="B159" s="41"/>
      <c r="C159" s="42"/>
      <c r="D159" s="220" t="s">
        <v>161</v>
      </c>
      <c r="E159" s="42"/>
      <c r="F159" s="221" t="s">
        <v>288</v>
      </c>
      <c r="G159" s="42"/>
      <c r="H159" s="42"/>
      <c r="I159" s="222"/>
      <c r="J159" s="42"/>
      <c r="K159" s="42"/>
      <c r="L159" s="46"/>
      <c r="M159" s="223"/>
      <c r="N159" s="224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161</v>
      </c>
      <c r="AU159" s="19" t="s">
        <v>83</v>
      </c>
    </row>
    <row r="160" spans="1:51" s="13" customFormat="1" ht="12">
      <c r="A160" s="13"/>
      <c r="B160" s="225"/>
      <c r="C160" s="226"/>
      <c r="D160" s="227" t="s">
        <v>163</v>
      </c>
      <c r="E160" s="228" t="s">
        <v>19</v>
      </c>
      <c r="F160" s="229" t="s">
        <v>236</v>
      </c>
      <c r="G160" s="226"/>
      <c r="H160" s="230">
        <v>22.793</v>
      </c>
      <c r="I160" s="231"/>
      <c r="J160" s="226"/>
      <c r="K160" s="226"/>
      <c r="L160" s="232"/>
      <c r="M160" s="233"/>
      <c r="N160" s="234"/>
      <c r="O160" s="234"/>
      <c r="P160" s="234"/>
      <c r="Q160" s="234"/>
      <c r="R160" s="234"/>
      <c r="S160" s="234"/>
      <c r="T160" s="23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6" t="s">
        <v>163</v>
      </c>
      <c r="AU160" s="236" t="s">
        <v>83</v>
      </c>
      <c r="AV160" s="13" t="s">
        <v>83</v>
      </c>
      <c r="AW160" s="13" t="s">
        <v>33</v>
      </c>
      <c r="AX160" s="13" t="s">
        <v>72</v>
      </c>
      <c r="AY160" s="236" t="s">
        <v>152</v>
      </c>
    </row>
    <row r="161" spans="1:51" s="14" customFormat="1" ht="12">
      <c r="A161" s="14"/>
      <c r="B161" s="237"/>
      <c r="C161" s="238"/>
      <c r="D161" s="227" t="s">
        <v>163</v>
      </c>
      <c r="E161" s="239" t="s">
        <v>19</v>
      </c>
      <c r="F161" s="240" t="s">
        <v>170</v>
      </c>
      <c r="G161" s="238"/>
      <c r="H161" s="241">
        <v>22.793</v>
      </c>
      <c r="I161" s="242"/>
      <c r="J161" s="238"/>
      <c r="K161" s="238"/>
      <c r="L161" s="243"/>
      <c r="M161" s="244"/>
      <c r="N161" s="245"/>
      <c r="O161" s="245"/>
      <c r="P161" s="245"/>
      <c r="Q161" s="245"/>
      <c r="R161" s="245"/>
      <c r="S161" s="245"/>
      <c r="T161" s="24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7" t="s">
        <v>163</v>
      </c>
      <c r="AU161" s="247" t="s">
        <v>83</v>
      </c>
      <c r="AV161" s="14" t="s">
        <v>159</v>
      </c>
      <c r="AW161" s="14" t="s">
        <v>33</v>
      </c>
      <c r="AX161" s="14" t="s">
        <v>80</v>
      </c>
      <c r="AY161" s="247" t="s">
        <v>152</v>
      </c>
    </row>
    <row r="162" spans="1:65" s="2" customFormat="1" ht="37.8" customHeight="1">
      <c r="A162" s="40"/>
      <c r="B162" s="41"/>
      <c r="C162" s="207" t="s">
        <v>289</v>
      </c>
      <c r="D162" s="207" t="s">
        <v>154</v>
      </c>
      <c r="E162" s="208" t="s">
        <v>290</v>
      </c>
      <c r="F162" s="209" t="s">
        <v>291</v>
      </c>
      <c r="G162" s="210" t="s">
        <v>111</v>
      </c>
      <c r="H162" s="211">
        <v>68.379</v>
      </c>
      <c r="I162" s="212"/>
      <c r="J162" s="213">
        <f>ROUND(I162*H162,2)</f>
        <v>0</v>
      </c>
      <c r="K162" s="209" t="s">
        <v>158</v>
      </c>
      <c r="L162" s="46"/>
      <c r="M162" s="214" t="s">
        <v>19</v>
      </c>
      <c r="N162" s="215" t="s">
        <v>43</v>
      </c>
      <c r="O162" s="86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8" t="s">
        <v>159</v>
      </c>
      <c r="AT162" s="218" t="s">
        <v>154</v>
      </c>
      <c r="AU162" s="218" t="s">
        <v>83</v>
      </c>
      <c r="AY162" s="19" t="s">
        <v>152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9" t="s">
        <v>80</v>
      </c>
      <c r="BK162" s="219">
        <f>ROUND(I162*H162,2)</f>
        <v>0</v>
      </c>
      <c r="BL162" s="19" t="s">
        <v>159</v>
      </c>
      <c r="BM162" s="218" t="s">
        <v>532</v>
      </c>
    </row>
    <row r="163" spans="1:47" s="2" customFormat="1" ht="12">
      <c r="A163" s="40"/>
      <c r="B163" s="41"/>
      <c r="C163" s="42"/>
      <c r="D163" s="220" t="s">
        <v>161</v>
      </c>
      <c r="E163" s="42"/>
      <c r="F163" s="221" t="s">
        <v>293</v>
      </c>
      <c r="G163" s="42"/>
      <c r="H163" s="42"/>
      <c r="I163" s="222"/>
      <c r="J163" s="42"/>
      <c r="K163" s="42"/>
      <c r="L163" s="46"/>
      <c r="M163" s="223"/>
      <c r="N163" s="224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161</v>
      </c>
      <c r="AU163" s="19" t="s">
        <v>83</v>
      </c>
    </row>
    <row r="164" spans="1:51" s="13" customFormat="1" ht="12">
      <c r="A164" s="13"/>
      <c r="B164" s="225"/>
      <c r="C164" s="226"/>
      <c r="D164" s="227" t="s">
        <v>163</v>
      </c>
      <c r="E164" s="228" t="s">
        <v>19</v>
      </c>
      <c r="F164" s="229" t="s">
        <v>236</v>
      </c>
      <c r="G164" s="226"/>
      <c r="H164" s="230">
        <v>22.793</v>
      </c>
      <c r="I164" s="231"/>
      <c r="J164" s="226"/>
      <c r="K164" s="226"/>
      <c r="L164" s="232"/>
      <c r="M164" s="233"/>
      <c r="N164" s="234"/>
      <c r="O164" s="234"/>
      <c r="P164" s="234"/>
      <c r="Q164" s="234"/>
      <c r="R164" s="234"/>
      <c r="S164" s="234"/>
      <c r="T164" s="23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6" t="s">
        <v>163</v>
      </c>
      <c r="AU164" s="236" t="s">
        <v>83</v>
      </c>
      <c r="AV164" s="13" t="s">
        <v>83</v>
      </c>
      <c r="AW164" s="13" t="s">
        <v>33</v>
      </c>
      <c r="AX164" s="13" t="s">
        <v>80</v>
      </c>
      <c r="AY164" s="236" t="s">
        <v>152</v>
      </c>
    </row>
    <row r="165" spans="1:51" s="13" customFormat="1" ht="12">
      <c r="A165" s="13"/>
      <c r="B165" s="225"/>
      <c r="C165" s="226"/>
      <c r="D165" s="227" t="s">
        <v>163</v>
      </c>
      <c r="E165" s="226"/>
      <c r="F165" s="229" t="s">
        <v>711</v>
      </c>
      <c r="G165" s="226"/>
      <c r="H165" s="230">
        <v>68.379</v>
      </c>
      <c r="I165" s="231"/>
      <c r="J165" s="226"/>
      <c r="K165" s="226"/>
      <c r="L165" s="232"/>
      <c r="M165" s="233"/>
      <c r="N165" s="234"/>
      <c r="O165" s="234"/>
      <c r="P165" s="234"/>
      <c r="Q165" s="234"/>
      <c r="R165" s="234"/>
      <c r="S165" s="234"/>
      <c r="T165" s="23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6" t="s">
        <v>163</v>
      </c>
      <c r="AU165" s="236" t="s">
        <v>83</v>
      </c>
      <c r="AV165" s="13" t="s">
        <v>83</v>
      </c>
      <c r="AW165" s="13" t="s">
        <v>4</v>
      </c>
      <c r="AX165" s="13" t="s">
        <v>80</v>
      </c>
      <c r="AY165" s="236" t="s">
        <v>152</v>
      </c>
    </row>
    <row r="166" spans="1:65" s="2" customFormat="1" ht="24.15" customHeight="1">
      <c r="A166" s="40"/>
      <c r="B166" s="41"/>
      <c r="C166" s="207" t="s">
        <v>295</v>
      </c>
      <c r="D166" s="207" t="s">
        <v>154</v>
      </c>
      <c r="E166" s="208" t="s">
        <v>296</v>
      </c>
      <c r="F166" s="209" t="s">
        <v>297</v>
      </c>
      <c r="G166" s="210" t="s">
        <v>111</v>
      </c>
      <c r="H166" s="211">
        <v>19.459</v>
      </c>
      <c r="I166" s="212"/>
      <c r="J166" s="213">
        <f>ROUND(I166*H166,2)</f>
        <v>0</v>
      </c>
      <c r="K166" s="209" t="s">
        <v>158</v>
      </c>
      <c r="L166" s="46"/>
      <c r="M166" s="214" t="s">
        <v>19</v>
      </c>
      <c r="N166" s="215" t="s">
        <v>43</v>
      </c>
      <c r="O166" s="86"/>
      <c r="P166" s="216">
        <f>O166*H166</f>
        <v>0</v>
      </c>
      <c r="Q166" s="216">
        <v>0</v>
      </c>
      <c r="R166" s="216">
        <f>Q166*H166</f>
        <v>0</v>
      </c>
      <c r="S166" s="216">
        <v>0</v>
      </c>
      <c r="T166" s="217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8" t="s">
        <v>159</v>
      </c>
      <c r="AT166" s="218" t="s">
        <v>154</v>
      </c>
      <c r="AU166" s="218" t="s">
        <v>83</v>
      </c>
      <c r="AY166" s="19" t="s">
        <v>152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9" t="s">
        <v>80</v>
      </c>
      <c r="BK166" s="219">
        <f>ROUND(I166*H166,2)</f>
        <v>0</v>
      </c>
      <c r="BL166" s="19" t="s">
        <v>159</v>
      </c>
      <c r="BM166" s="218" t="s">
        <v>534</v>
      </c>
    </row>
    <row r="167" spans="1:47" s="2" customFormat="1" ht="12">
      <c r="A167" s="40"/>
      <c r="B167" s="41"/>
      <c r="C167" s="42"/>
      <c r="D167" s="220" t="s">
        <v>161</v>
      </c>
      <c r="E167" s="42"/>
      <c r="F167" s="221" t="s">
        <v>299</v>
      </c>
      <c r="G167" s="42"/>
      <c r="H167" s="42"/>
      <c r="I167" s="222"/>
      <c r="J167" s="42"/>
      <c r="K167" s="42"/>
      <c r="L167" s="46"/>
      <c r="M167" s="223"/>
      <c r="N167" s="224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161</v>
      </c>
      <c r="AU167" s="19" t="s">
        <v>83</v>
      </c>
    </row>
    <row r="168" spans="1:51" s="13" customFormat="1" ht="12">
      <c r="A168" s="13"/>
      <c r="B168" s="225"/>
      <c r="C168" s="226"/>
      <c r="D168" s="227" t="s">
        <v>163</v>
      </c>
      <c r="E168" s="228" t="s">
        <v>19</v>
      </c>
      <c r="F168" s="229" t="s">
        <v>535</v>
      </c>
      <c r="G168" s="226"/>
      <c r="H168" s="230">
        <v>19.459</v>
      </c>
      <c r="I168" s="231"/>
      <c r="J168" s="226"/>
      <c r="K168" s="226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163</v>
      </c>
      <c r="AU168" s="236" t="s">
        <v>83</v>
      </c>
      <c r="AV168" s="13" t="s">
        <v>83</v>
      </c>
      <c r="AW168" s="13" t="s">
        <v>33</v>
      </c>
      <c r="AX168" s="13" t="s">
        <v>72</v>
      </c>
      <c r="AY168" s="236" t="s">
        <v>152</v>
      </c>
    </row>
    <row r="169" spans="1:51" s="14" customFormat="1" ht="12">
      <c r="A169" s="14"/>
      <c r="B169" s="237"/>
      <c r="C169" s="238"/>
      <c r="D169" s="227" t="s">
        <v>163</v>
      </c>
      <c r="E169" s="239" t="s">
        <v>19</v>
      </c>
      <c r="F169" s="240" t="s">
        <v>170</v>
      </c>
      <c r="G169" s="238"/>
      <c r="H169" s="241">
        <v>19.459</v>
      </c>
      <c r="I169" s="242"/>
      <c r="J169" s="238"/>
      <c r="K169" s="238"/>
      <c r="L169" s="243"/>
      <c r="M169" s="244"/>
      <c r="N169" s="245"/>
      <c r="O169" s="245"/>
      <c r="P169" s="245"/>
      <c r="Q169" s="245"/>
      <c r="R169" s="245"/>
      <c r="S169" s="245"/>
      <c r="T169" s="24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7" t="s">
        <v>163</v>
      </c>
      <c r="AU169" s="247" t="s">
        <v>83</v>
      </c>
      <c r="AV169" s="14" t="s">
        <v>159</v>
      </c>
      <c r="AW169" s="14" t="s">
        <v>33</v>
      </c>
      <c r="AX169" s="14" t="s">
        <v>80</v>
      </c>
      <c r="AY169" s="247" t="s">
        <v>152</v>
      </c>
    </row>
    <row r="170" spans="1:65" s="2" customFormat="1" ht="24.15" customHeight="1">
      <c r="A170" s="40"/>
      <c r="B170" s="41"/>
      <c r="C170" s="207" t="s">
        <v>301</v>
      </c>
      <c r="D170" s="207" t="s">
        <v>154</v>
      </c>
      <c r="E170" s="208" t="s">
        <v>302</v>
      </c>
      <c r="F170" s="209" t="s">
        <v>303</v>
      </c>
      <c r="G170" s="210" t="s">
        <v>111</v>
      </c>
      <c r="H170" s="211">
        <v>19.459</v>
      </c>
      <c r="I170" s="212"/>
      <c r="J170" s="213">
        <f>ROUND(I170*H170,2)</f>
        <v>0</v>
      </c>
      <c r="K170" s="209" t="s">
        <v>19</v>
      </c>
      <c r="L170" s="46"/>
      <c r="M170" s="214" t="s">
        <v>19</v>
      </c>
      <c r="N170" s="215" t="s">
        <v>43</v>
      </c>
      <c r="O170" s="86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8" t="s">
        <v>159</v>
      </c>
      <c r="AT170" s="218" t="s">
        <v>154</v>
      </c>
      <c r="AU170" s="218" t="s">
        <v>83</v>
      </c>
      <c r="AY170" s="19" t="s">
        <v>152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9" t="s">
        <v>80</v>
      </c>
      <c r="BK170" s="219">
        <f>ROUND(I170*H170,2)</f>
        <v>0</v>
      </c>
      <c r="BL170" s="19" t="s">
        <v>159</v>
      </c>
      <c r="BM170" s="218" t="s">
        <v>536</v>
      </c>
    </row>
    <row r="171" spans="1:51" s="15" customFormat="1" ht="12">
      <c r="A171" s="15"/>
      <c r="B171" s="249"/>
      <c r="C171" s="250"/>
      <c r="D171" s="227" t="s">
        <v>163</v>
      </c>
      <c r="E171" s="251" t="s">
        <v>19</v>
      </c>
      <c r="F171" s="252" t="s">
        <v>306</v>
      </c>
      <c r="G171" s="250"/>
      <c r="H171" s="251" t="s">
        <v>19</v>
      </c>
      <c r="I171" s="253"/>
      <c r="J171" s="250"/>
      <c r="K171" s="250"/>
      <c r="L171" s="254"/>
      <c r="M171" s="255"/>
      <c r="N171" s="256"/>
      <c r="O171" s="256"/>
      <c r="P171" s="256"/>
      <c r="Q171" s="256"/>
      <c r="R171" s="256"/>
      <c r="S171" s="256"/>
      <c r="T171" s="257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8" t="s">
        <v>163</v>
      </c>
      <c r="AU171" s="258" t="s">
        <v>83</v>
      </c>
      <c r="AV171" s="15" t="s">
        <v>80</v>
      </c>
      <c r="AW171" s="15" t="s">
        <v>33</v>
      </c>
      <c r="AX171" s="15" t="s">
        <v>72</v>
      </c>
      <c r="AY171" s="258" t="s">
        <v>152</v>
      </c>
    </row>
    <row r="172" spans="1:51" s="13" customFormat="1" ht="12">
      <c r="A172" s="13"/>
      <c r="B172" s="225"/>
      <c r="C172" s="226"/>
      <c r="D172" s="227" t="s">
        <v>163</v>
      </c>
      <c r="E172" s="228" t="s">
        <v>19</v>
      </c>
      <c r="F172" s="229" t="s">
        <v>537</v>
      </c>
      <c r="G172" s="226"/>
      <c r="H172" s="230">
        <v>19.459</v>
      </c>
      <c r="I172" s="231"/>
      <c r="J172" s="226"/>
      <c r="K172" s="226"/>
      <c r="L172" s="232"/>
      <c r="M172" s="233"/>
      <c r="N172" s="234"/>
      <c r="O172" s="234"/>
      <c r="P172" s="234"/>
      <c r="Q172" s="234"/>
      <c r="R172" s="234"/>
      <c r="S172" s="234"/>
      <c r="T172" s="23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6" t="s">
        <v>163</v>
      </c>
      <c r="AU172" s="236" t="s">
        <v>83</v>
      </c>
      <c r="AV172" s="13" t="s">
        <v>83</v>
      </c>
      <c r="AW172" s="13" t="s">
        <v>33</v>
      </c>
      <c r="AX172" s="13" t="s">
        <v>72</v>
      </c>
      <c r="AY172" s="236" t="s">
        <v>152</v>
      </c>
    </row>
    <row r="173" spans="1:51" s="14" customFormat="1" ht="12">
      <c r="A173" s="14"/>
      <c r="B173" s="237"/>
      <c r="C173" s="238"/>
      <c r="D173" s="227" t="s">
        <v>163</v>
      </c>
      <c r="E173" s="239" t="s">
        <v>19</v>
      </c>
      <c r="F173" s="240" t="s">
        <v>170</v>
      </c>
      <c r="G173" s="238"/>
      <c r="H173" s="241">
        <v>19.459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7" t="s">
        <v>163</v>
      </c>
      <c r="AU173" s="247" t="s">
        <v>83</v>
      </c>
      <c r="AV173" s="14" t="s">
        <v>159</v>
      </c>
      <c r="AW173" s="14" t="s">
        <v>33</v>
      </c>
      <c r="AX173" s="14" t="s">
        <v>80</v>
      </c>
      <c r="AY173" s="247" t="s">
        <v>152</v>
      </c>
    </row>
    <row r="174" spans="1:65" s="2" customFormat="1" ht="24.15" customHeight="1">
      <c r="A174" s="40"/>
      <c r="B174" s="41"/>
      <c r="C174" s="207" t="s">
        <v>308</v>
      </c>
      <c r="D174" s="207" t="s">
        <v>154</v>
      </c>
      <c r="E174" s="208" t="s">
        <v>309</v>
      </c>
      <c r="F174" s="209" t="s">
        <v>310</v>
      </c>
      <c r="G174" s="210" t="s">
        <v>311</v>
      </c>
      <c r="H174" s="211">
        <v>151.952</v>
      </c>
      <c r="I174" s="212"/>
      <c r="J174" s="213">
        <f>ROUND(I174*H174,2)</f>
        <v>0</v>
      </c>
      <c r="K174" s="209" t="s">
        <v>19</v>
      </c>
      <c r="L174" s="46"/>
      <c r="M174" s="214" t="s">
        <v>19</v>
      </c>
      <c r="N174" s="215" t="s">
        <v>43</v>
      </c>
      <c r="O174" s="86"/>
      <c r="P174" s="216">
        <f>O174*H174</f>
        <v>0</v>
      </c>
      <c r="Q174" s="216">
        <v>0</v>
      </c>
      <c r="R174" s="216">
        <f>Q174*H174</f>
        <v>0</v>
      </c>
      <c r="S174" s="216">
        <v>0</v>
      </c>
      <c r="T174" s="217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8" t="s">
        <v>159</v>
      </c>
      <c r="AT174" s="218" t="s">
        <v>154</v>
      </c>
      <c r="AU174" s="218" t="s">
        <v>83</v>
      </c>
      <c r="AY174" s="19" t="s">
        <v>152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9" t="s">
        <v>80</v>
      </c>
      <c r="BK174" s="219">
        <f>ROUND(I174*H174,2)</f>
        <v>0</v>
      </c>
      <c r="BL174" s="19" t="s">
        <v>159</v>
      </c>
      <c r="BM174" s="218" t="s">
        <v>538</v>
      </c>
    </row>
    <row r="175" spans="1:47" s="2" customFormat="1" ht="12">
      <c r="A175" s="40"/>
      <c r="B175" s="41"/>
      <c r="C175" s="42"/>
      <c r="D175" s="227" t="s">
        <v>177</v>
      </c>
      <c r="E175" s="42"/>
      <c r="F175" s="248" t="s">
        <v>313</v>
      </c>
      <c r="G175" s="42"/>
      <c r="H175" s="42"/>
      <c r="I175" s="222"/>
      <c r="J175" s="42"/>
      <c r="K175" s="42"/>
      <c r="L175" s="46"/>
      <c r="M175" s="223"/>
      <c r="N175" s="224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177</v>
      </c>
      <c r="AU175" s="19" t="s">
        <v>83</v>
      </c>
    </row>
    <row r="176" spans="1:51" s="13" customFormat="1" ht="12">
      <c r="A176" s="13"/>
      <c r="B176" s="225"/>
      <c r="C176" s="226"/>
      <c r="D176" s="227" t="s">
        <v>163</v>
      </c>
      <c r="E176" s="228" t="s">
        <v>19</v>
      </c>
      <c r="F176" s="229" t="s">
        <v>49</v>
      </c>
      <c r="G176" s="226"/>
      <c r="H176" s="230">
        <v>75.976</v>
      </c>
      <c r="I176" s="231"/>
      <c r="J176" s="226"/>
      <c r="K176" s="226"/>
      <c r="L176" s="232"/>
      <c r="M176" s="233"/>
      <c r="N176" s="234"/>
      <c r="O176" s="234"/>
      <c r="P176" s="234"/>
      <c r="Q176" s="234"/>
      <c r="R176" s="234"/>
      <c r="S176" s="234"/>
      <c r="T176" s="23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6" t="s">
        <v>163</v>
      </c>
      <c r="AU176" s="236" t="s">
        <v>83</v>
      </c>
      <c r="AV176" s="13" t="s">
        <v>83</v>
      </c>
      <c r="AW176" s="13" t="s">
        <v>33</v>
      </c>
      <c r="AX176" s="13" t="s">
        <v>72</v>
      </c>
      <c r="AY176" s="236" t="s">
        <v>152</v>
      </c>
    </row>
    <row r="177" spans="1:51" s="14" customFormat="1" ht="12">
      <c r="A177" s="14"/>
      <c r="B177" s="237"/>
      <c r="C177" s="238"/>
      <c r="D177" s="227" t="s">
        <v>163</v>
      </c>
      <c r="E177" s="239" t="s">
        <v>19</v>
      </c>
      <c r="F177" s="240" t="s">
        <v>170</v>
      </c>
      <c r="G177" s="238"/>
      <c r="H177" s="241">
        <v>75.976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7" t="s">
        <v>163</v>
      </c>
      <c r="AU177" s="247" t="s">
        <v>83</v>
      </c>
      <c r="AV177" s="14" t="s">
        <v>159</v>
      </c>
      <c r="AW177" s="14" t="s">
        <v>33</v>
      </c>
      <c r="AX177" s="14" t="s">
        <v>80</v>
      </c>
      <c r="AY177" s="247" t="s">
        <v>152</v>
      </c>
    </row>
    <row r="178" spans="1:51" s="13" customFormat="1" ht="12">
      <c r="A178" s="13"/>
      <c r="B178" s="225"/>
      <c r="C178" s="226"/>
      <c r="D178" s="227" t="s">
        <v>163</v>
      </c>
      <c r="E178" s="226"/>
      <c r="F178" s="229" t="s">
        <v>712</v>
      </c>
      <c r="G178" s="226"/>
      <c r="H178" s="230">
        <v>151.952</v>
      </c>
      <c r="I178" s="231"/>
      <c r="J178" s="226"/>
      <c r="K178" s="226"/>
      <c r="L178" s="232"/>
      <c r="M178" s="233"/>
      <c r="N178" s="234"/>
      <c r="O178" s="234"/>
      <c r="P178" s="234"/>
      <c r="Q178" s="234"/>
      <c r="R178" s="234"/>
      <c r="S178" s="234"/>
      <c r="T178" s="23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6" t="s">
        <v>163</v>
      </c>
      <c r="AU178" s="236" t="s">
        <v>83</v>
      </c>
      <c r="AV178" s="13" t="s">
        <v>83</v>
      </c>
      <c r="AW178" s="13" t="s">
        <v>4</v>
      </c>
      <c r="AX178" s="13" t="s">
        <v>80</v>
      </c>
      <c r="AY178" s="236" t="s">
        <v>152</v>
      </c>
    </row>
    <row r="179" spans="1:65" s="2" customFormat="1" ht="24.15" customHeight="1">
      <c r="A179" s="40"/>
      <c r="B179" s="41"/>
      <c r="C179" s="207" t="s">
        <v>315</v>
      </c>
      <c r="D179" s="207" t="s">
        <v>154</v>
      </c>
      <c r="E179" s="208" t="s">
        <v>316</v>
      </c>
      <c r="F179" s="209" t="s">
        <v>317</v>
      </c>
      <c r="G179" s="210" t="s">
        <v>111</v>
      </c>
      <c r="H179" s="211">
        <v>56.517</v>
      </c>
      <c r="I179" s="212"/>
      <c r="J179" s="213">
        <f>ROUND(I179*H179,2)</f>
        <v>0</v>
      </c>
      <c r="K179" s="209" t="s">
        <v>19</v>
      </c>
      <c r="L179" s="46"/>
      <c r="M179" s="214" t="s">
        <v>19</v>
      </c>
      <c r="N179" s="215" t="s">
        <v>43</v>
      </c>
      <c r="O179" s="86"/>
      <c r="P179" s="216">
        <f>O179*H179</f>
        <v>0</v>
      </c>
      <c r="Q179" s="216">
        <v>0</v>
      </c>
      <c r="R179" s="216">
        <f>Q179*H179</f>
        <v>0</v>
      </c>
      <c r="S179" s="216">
        <v>0</v>
      </c>
      <c r="T179" s="217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8" t="s">
        <v>159</v>
      </c>
      <c r="AT179" s="218" t="s">
        <v>154</v>
      </c>
      <c r="AU179" s="218" t="s">
        <v>83</v>
      </c>
      <c r="AY179" s="19" t="s">
        <v>152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9" t="s">
        <v>80</v>
      </c>
      <c r="BK179" s="219">
        <f>ROUND(I179*H179,2)</f>
        <v>0</v>
      </c>
      <c r="BL179" s="19" t="s">
        <v>159</v>
      </c>
      <c r="BM179" s="218" t="s">
        <v>540</v>
      </c>
    </row>
    <row r="180" spans="1:51" s="15" customFormat="1" ht="12">
      <c r="A180" s="15"/>
      <c r="B180" s="249"/>
      <c r="C180" s="250"/>
      <c r="D180" s="227" t="s">
        <v>163</v>
      </c>
      <c r="E180" s="251" t="s">
        <v>19</v>
      </c>
      <c r="F180" s="252" t="s">
        <v>123</v>
      </c>
      <c r="G180" s="250"/>
      <c r="H180" s="251" t="s">
        <v>19</v>
      </c>
      <c r="I180" s="253"/>
      <c r="J180" s="250"/>
      <c r="K180" s="250"/>
      <c r="L180" s="254"/>
      <c r="M180" s="255"/>
      <c r="N180" s="256"/>
      <c r="O180" s="256"/>
      <c r="P180" s="256"/>
      <c r="Q180" s="256"/>
      <c r="R180" s="256"/>
      <c r="S180" s="256"/>
      <c r="T180" s="257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58" t="s">
        <v>163</v>
      </c>
      <c r="AU180" s="258" t="s">
        <v>83</v>
      </c>
      <c r="AV180" s="15" t="s">
        <v>80</v>
      </c>
      <c r="AW180" s="15" t="s">
        <v>33</v>
      </c>
      <c r="AX180" s="15" t="s">
        <v>72</v>
      </c>
      <c r="AY180" s="258" t="s">
        <v>152</v>
      </c>
    </row>
    <row r="181" spans="1:51" s="13" customFormat="1" ht="12">
      <c r="A181" s="13"/>
      <c r="B181" s="225"/>
      <c r="C181" s="226"/>
      <c r="D181" s="227" t="s">
        <v>163</v>
      </c>
      <c r="E181" s="228" t="s">
        <v>122</v>
      </c>
      <c r="F181" s="229" t="s">
        <v>320</v>
      </c>
      <c r="G181" s="226"/>
      <c r="H181" s="230">
        <v>56.517</v>
      </c>
      <c r="I181" s="231"/>
      <c r="J181" s="226"/>
      <c r="K181" s="226"/>
      <c r="L181" s="232"/>
      <c r="M181" s="233"/>
      <c r="N181" s="234"/>
      <c r="O181" s="234"/>
      <c r="P181" s="234"/>
      <c r="Q181" s="234"/>
      <c r="R181" s="234"/>
      <c r="S181" s="234"/>
      <c r="T181" s="23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6" t="s">
        <v>163</v>
      </c>
      <c r="AU181" s="236" t="s">
        <v>83</v>
      </c>
      <c r="AV181" s="13" t="s">
        <v>83</v>
      </c>
      <c r="AW181" s="13" t="s">
        <v>33</v>
      </c>
      <c r="AX181" s="13" t="s">
        <v>72</v>
      </c>
      <c r="AY181" s="236" t="s">
        <v>152</v>
      </c>
    </row>
    <row r="182" spans="1:51" s="14" customFormat="1" ht="12">
      <c r="A182" s="14"/>
      <c r="B182" s="237"/>
      <c r="C182" s="238"/>
      <c r="D182" s="227" t="s">
        <v>163</v>
      </c>
      <c r="E182" s="239" t="s">
        <v>19</v>
      </c>
      <c r="F182" s="240" t="s">
        <v>170</v>
      </c>
      <c r="G182" s="238"/>
      <c r="H182" s="241">
        <v>56.517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7" t="s">
        <v>163</v>
      </c>
      <c r="AU182" s="247" t="s">
        <v>83</v>
      </c>
      <c r="AV182" s="14" t="s">
        <v>159</v>
      </c>
      <c r="AW182" s="14" t="s">
        <v>33</v>
      </c>
      <c r="AX182" s="14" t="s">
        <v>80</v>
      </c>
      <c r="AY182" s="247" t="s">
        <v>152</v>
      </c>
    </row>
    <row r="183" spans="1:65" s="2" customFormat="1" ht="16.5" customHeight="1">
      <c r="A183" s="40"/>
      <c r="B183" s="41"/>
      <c r="C183" s="270" t="s">
        <v>321</v>
      </c>
      <c r="D183" s="270" t="s">
        <v>322</v>
      </c>
      <c r="E183" s="271" t="s">
        <v>323</v>
      </c>
      <c r="F183" s="272" t="s">
        <v>324</v>
      </c>
      <c r="G183" s="273" t="s">
        <v>311</v>
      </c>
      <c r="H183" s="274">
        <v>101.731</v>
      </c>
      <c r="I183" s="275"/>
      <c r="J183" s="276">
        <f>ROUND(I183*H183,2)</f>
        <v>0</v>
      </c>
      <c r="K183" s="272" t="s">
        <v>19</v>
      </c>
      <c r="L183" s="277"/>
      <c r="M183" s="278" t="s">
        <v>19</v>
      </c>
      <c r="N183" s="279" t="s">
        <v>43</v>
      </c>
      <c r="O183" s="86"/>
      <c r="P183" s="216">
        <f>O183*H183</f>
        <v>0</v>
      </c>
      <c r="Q183" s="216">
        <v>0</v>
      </c>
      <c r="R183" s="216">
        <f>Q183*H183</f>
        <v>0</v>
      </c>
      <c r="S183" s="216">
        <v>0</v>
      </c>
      <c r="T183" s="217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8" t="s">
        <v>203</v>
      </c>
      <c r="AT183" s="218" t="s">
        <v>322</v>
      </c>
      <c r="AU183" s="218" t="s">
        <v>83</v>
      </c>
      <c r="AY183" s="19" t="s">
        <v>152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9" t="s">
        <v>80</v>
      </c>
      <c r="BK183" s="219">
        <f>ROUND(I183*H183,2)</f>
        <v>0</v>
      </c>
      <c r="BL183" s="19" t="s">
        <v>159</v>
      </c>
      <c r="BM183" s="218" t="s">
        <v>541</v>
      </c>
    </row>
    <row r="184" spans="1:51" s="13" customFormat="1" ht="12">
      <c r="A184" s="13"/>
      <c r="B184" s="225"/>
      <c r="C184" s="226"/>
      <c r="D184" s="227" t="s">
        <v>163</v>
      </c>
      <c r="E184" s="228" t="s">
        <v>19</v>
      </c>
      <c r="F184" s="229" t="s">
        <v>326</v>
      </c>
      <c r="G184" s="226"/>
      <c r="H184" s="230">
        <v>56.517</v>
      </c>
      <c r="I184" s="231"/>
      <c r="J184" s="226"/>
      <c r="K184" s="226"/>
      <c r="L184" s="232"/>
      <c r="M184" s="233"/>
      <c r="N184" s="234"/>
      <c r="O184" s="234"/>
      <c r="P184" s="234"/>
      <c r="Q184" s="234"/>
      <c r="R184" s="234"/>
      <c r="S184" s="234"/>
      <c r="T184" s="23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6" t="s">
        <v>163</v>
      </c>
      <c r="AU184" s="236" t="s">
        <v>83</v>
      </c>
      <c r="AV184" s="13" t="s">
        <v>83</v>
      </c>
      <c r="AW184" s="13" t="s">
        <v>33</v>
      </c>
      <c r="AX184" s="13" t="s">
        <v>72</v>
      </c>
      <c r="AY184" s="236" t="s">
        <v>152</v>
      </c>
    </row>
    <row r="185" spans="1:51" s="14" customFormat="1" ht="12">
      <c r="A185" s="14"/>
      <c r="B185" s="237"/>
      <c r="C185" s="238"/>
      <c r="D185" s="227" t="s">
        <v>163</v>
      </c>
      <c r="E185" s="239" t="s">
        <v>19</v>
      </c>
      <c r="F185" s="240" t="s">
        <v>170</v>
      </c>
      <c r="G185" s="238"/>
      <c r="H185" s="241">
        <v>56.517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7" t="s">
        <v>163</v>
      </c>
      <c r="AU185" s="247" t="s">
        <v>83</v>
      </c>
      <c r="AV185" s="14" t="s">
        <v>159</v>
      </c>
      <c r="AW185" s="14" t="s">
        <v>33</v>
      </c>
      <c r="AX185" s="14" t="s">
        <v>80</v>
      </c>
      <c r="AY185" s="247" t="s">
        <v>152</v>
      </c>
    </row>
    <row r="186" spans="1:51" s="13" customFormat="1" ht="12">
      <c r="A186" s="13"/>
      <c r="B186" s="225"/>
      <c r="C186" s="226"/>
      <c r="D186" s="227" t="s">
        <v>163</v>
      </c>
      <c r="E186" s="226"/>
      <c r="F186" s="229" t="s">
        <v>713</v>
      </c>
      <c r="G186" s="226"/>
      <c r="H186" s="230">
        <v>101.731</v>
      </c>
      <c r="I186" s="231"/>
      <c r="J186" s="226"/>
      <c r="K186" s="226"/>
      <c r="L186" s="232"/>
      <c r="M186" s="233"/>
      <c r="N186" s="234"/>
      <c r="O186" s="234"/>
      <c r="P186" s="234"/>
      <c r="Q186" s="234"/>
      <c r="R186" s="234"/>
      <c r="S186" s="234"/>
      <c r="T186" s="23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6" t="s">
        <v>163</v>
      </c>
      <c r="AU186" s="236" t="s">
        <v>83</v>
      </c>
      <c r="AV186" s="13" t="s">
        <v>83</v>
      </c>
      <c r="AW186" s="13" t="s">
        <v>4</v>
      </c>
      <c r="AX186" s="13" t="s">
        <v>80</v>
      </c>
      <c r="AY186" s="236" t="s">
        <v>152</v>
      </c>
    </row>
    <row r="187" spans="1:65" s="2" customFormat="1" ht="37.8" customHeight="1">
      <c r="A187" s="40"/>
      <c r="B187" s="41"/>
      <c r="C187" s="207" t="s">
        <v>328</v>
      </c>
      <c r="D187" s="207" t="s">
        <v>154</v>
      </c>
      <c r="E187" s="208" t="s">
        <v>329</v>
      </c>
      <c r="F187" s="209" t="s">
        <v>330</v>
      </c>
      <c r="G187" s="210" t="s">
        <v>111</v>
      </c>
      <c r="H187" s="211">
        <v>14.674</v>
      </c>
      <c r="I187" s="212"/>
      <c r="J187" s="213">
        <f>ROUND(I187*H187,2)</f>
        <v>0</v>
      </c>
      <c r="K187" s="209" t="s">
        <v>19</v>
      </c>
      <c r="L187" s="46"/>
      <c r="M187" s="214" t="s">
        <v>19</v>
      </c>
      <c r="N187" s="215" t="s">
        <v>43</v>
      </c>
      <c r="O187" s="86"/>
      <c r="P187" s="216">
        <f>O187*H187</f>
        <v>0</v>
      </c>
      <c r="Q187" s="216">
        <v>0</v>
      </c>
      <c r="R187" s="216">
        <f>Q187*H187</f>
        <v>0</v>
      </c>
      <c r="S187" s="216">
        <v>0</v>
      </c>
      <c r="T187" s="217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8" t="s">
        <v>159</v>
      </c>
      <c r="AT187" s="218" t="s">
        <v>154</v>
      </c>
      <c r="AU187" s="218" t="s">
        <v>83</v>
      </c>
      <c r="AY187" s="19" t="s">
        <v>152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9" t="s">
        <v>80</v>
      </c>
      <c r="BK187" s="219">
        <f>ROUND(I187*H187,2)</f>
        <v>0</v>
      </c>
      <c r="BL187" s="19" t="s">
        <v>159</v>
      </c>
      <c r="BM187" s="218" t="s">
        <v>543</v>
      </c>
    </row>
    <row r="188" spans="1:51" s="13" customFormat="1" ht="12">
      <c r="A188" s="13"/>
      <c r="B188" s="225"/>
      <c r="C188" s="226"/>
      <c r="D188" s="227" t="s">
        <v>163</v>
      </c>
      <c r="E188" s="228" t="s">
        <v>19</v>
      </c>
      <c r="F188" s="229" t="s">
        <v>714</v>
      </c>
      <c r="G188" s="226"/>
      <c r="H188" s="230">
        <v>14.674</v>
      </c>
      <c r="I188" s="231"/>
      <c r="J188" s="226"/>
      <c r="K188" s="226"/>
      <c r="L188" s="232"/>
      <c r="M188" s="233"/>
      <c r="N188" s="234"/>
      <c r="O188" s="234"/>
      <c r="P188" s="234"/>
      <c r="Q188" s="234"/>
      <c r="R188" s="234"/>
      <c r="S188" s="234"/>
      <c r="T188" s="23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6" t="s">
        <v>163</v>
      </c>
      <c r="AU188" s="236" t="s">
        <v>83</v>
      </c>
      <c r="AV188" s="13" t="s">
        <v>83</v>
      </c>
      <c r="AW188" s="13" t="s">
        <v>33</v>
      </c>
      <c r="AX188" s="13" t="s">
        <v>72</v>
      </c>
      <c r="AY188" s="236" t="s">
        <v>152</v>
      </c>
    </row>
    <row r="189" spans="1:51" s="14" customFormat="1" ht="12">
      <c r="A189" s="14"/>
      <c r="B189" s="237"/>
      <c r="C189" s="238"/>
      <c r="D189" s="227" t="s">
        <v>163</v>
      </c>
      <c r="E189" s="239" t="s">
        <v>117</v>
      </c>
      <c r="F189" s="240" t="s">
        <v>170</v>
      </c>
      <c r="G189" s="238"/>
      <c r="H189" s="241">
        <v>14.674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7" t="s">
        <v>163</v>
      </c>
      <c r="AU189" s="247" t="s">
        <v>83</v>
      </c>
      <c r="AV189" s="14" t="s">
        <v>159</v>
      </c>
      <c r="AW189" s="14" t="s">
        <v>33</v>
      </c>
      <c r="AX189" s="14" t="s">
        <v>80</v>
      </c>
      <c r="AY189" s="247" t="s">
        <v>152</v>
      </c>
    </row>
    <row r="190" spans="1:65" s="2" customFormat="1" ht="16.5" customHeight="1">
      <c r="A190" s="40"/>
      <c r="B190" s="41"/>
      <c r="C190" s="270" t="s">
        <v>335</v>
      </c>
      <c r="D190" s="270" t="s">
        <v>322</v>
      </c>
      <c r="E190" s="271" t="s">
        <v>336</v>
      </c>
      <c r="F190" s="272" t="s">
        <v>337</v>
      </c>
      <c r="G190" s="273" t="s">
        <v>311</v>
      </c>
      <c r="H190" s="274">
        <v>26.413</v>
      </c>
      <c r="I190" s="275"/>
      <c r="J190" s="276">
        <f>ROUND(I190*H190,2)</f>
        <v>0</v>
      </c>
      <c r="K190" s="272" t="s">
        <v>158</v>
      </c>
      <c r="L190" s="277"/>
      <c r="M190" s="278" t="s">
        <v>19</v>
      </c>
      <c r="N190" s="279" t="s">
        <v>43</v>
      </c>
      <c r="O190" s="86"/>
      <c r="P190" s="216">
        <f>O190*H190</f>
        <v>0</v>
      </c>
      <c r="Q190" s="216">
        <v>0</v>
      </c>
      <c r="R190" s="216">
        <f>Q190*H190</f>
        <v>0</v>
      </c>
      <c r="S190" s="216">
        <v>0</v>
      </c>
      <c r="T190" s="217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8" t="s">
        <v>203</v>
      </c>
      <c r="AT190" s="218" t="s">
        <v>322</v>
      </c>
      <c r="AU190" s="218" t="s">
        <v>83</v>
      </c>
      <c r="AY190" s="19" t="s">
        <v>152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9" t="s">
        <v>80</v>
      </c>
      <c r="BK190" s="219">
        <f>ROUND(I190*H190,2)</f>
        <v>0</v>
      </c>
      <c r="BL190" s="19" t="s">
        <v>159</v>
      </c>
      <c r="BM190" s="218" t="s">
        <v>545</v>
      </c>
    </row>
    <row r="191" spans="1:47" s="2" customFormat="1" ht="12">
      <c r="A191" s="40"/>
      <c r="B191" s="41"/>
      <c r="C191" s="42"/>
      <c r="D191" s="220" t="s">
        <v>161</v>
      </c>
      <c r="E191" s="42"/>
      <c r="F191" s="221" t="s">
        <v>339</v>
      </c>
      <c r="G191" s="42"/>
      <c r="H191" s="42"/>
      <c r="I191" s="222"/>
      <c r="J191" s="42"/>
      <c r="K191" s="42"/>
      <c r="L191" s="46"/>
      <c r="M191" s="223"/>
      <c r="N191" s="224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161</v>
      </c>
      <c r="AU191" s="19" t="s">
        <v>83</v>
      </c>
    </row>
    <row r="192" spans="1:51" s="13" customFormat="1" ht="12">
      <c r="A192" s="13"/>
      <c r="B192" s="225"/>
      <c r="C192" s="226"/>
      <c r="D192" s="227" t="s">
        <v>163</v>
      </c>
      <c r="E192" s="228" t="s">
        <v>19</v>
      </c>
      <c r="F192" s="229" t="s">
        <v>546</v>
      </c>
      <c r="G192" s="226"/>
      <c r="H192" s="230">
        <v>26.413</v>
      </c>
      <c r="I192" s="231"/>
      <c r="J192" s="226"/>
      <c r="K192" s="226"/>
      <c r="L192" s="232"/>
      <c r="M192" s="233"/>
      <c r="N192" s="234"/>
      <c r="O192" s="234"/>
      <c r="P192" s="234"/>
      <c r="Q192" s="234"/>
      <c r="R192" s="234"/>
      <c r="S192" s="234"/>
      <c r="T192" s="23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6" t="s">
        <v>163</v>
      </c>
      <c r="AU192" s="236" t="s">
        <v>83</v>
      </c>
      <c r="AV192" s="13" t="s">
        <v>83</v>
      </c>
      <c r="AW192" s="13" t="s">
        <v>33</v>
      </c>
      <c r="AX192" s="13" t="s">
        <v>80</v>
      </c>
      <c r="AY192" s="236" t="s">
        <v>152</v>
      </c>
    </row>
    <row r="193" spans="1:63" s="12" customFormat="1" ht="22.8" customHeight="1">
      <c r="A193" s="12"/>
      <c r="B193" s="191"/>
      <c r="C193" s="192"/>
      <c r="D193" s="193" t="s">
        <v>71</v>
      </c>
      <c r="E193" s="205" t="s">
        <v>171</v>
      </c>
      <c r="F193" s="205" t="s">
        <v>341</v>
      </c>
      <c r="G193" s="192"/>
      <c r="H193" s="192"/>
      <c r="I193" s="195"/>
      <c r="J193" s="206">
        <f>BK193</f>
        <v>0</v>
      </c>
      <c r="K193" s="192"/>
      <c r="L193" s="197"/>
      <c r="M193" s="198"/>
      <c r="N193" s="199"/>
      <c r="O193" s="199"/>
      <c r="P193" s="200">
        <f>P194</f>
        <v>0</v>
      </c>
      <c r="Q193" s="199"/>
      <c r="R193" s="200">
        <f>R194</f>
        <v>0</v>
      </c>
      <c r="S193" s="199"/>
      <c r="T193" s="201">
        <f>T194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02" t="s">
        <v>80</v>
      </c>
      <c r="AT193" s="203" t="s">
        <v>71</v>
      </c>
      <c r="AU193" s="203" t="s">
        <v>80</v>
      </c>
      <c r="AY193" s="202" t="s">
        <v>152</v>
      </c>
      <c r="BK193" s="204">
        <f>BK194</f>
        <v>0</v>
      </c>
    </row>
    <row r="194" spans="1:65" s="2" customFormat="1" ht="16.5" customHeight="1">
      <c r="A194" s="40"/>
      <c r="B194" s="41"/>
      <c r="C194" s="207" t="s">
        <v>342</v>
      </c>
      <c r="D194" s="207" t="s">
        <v>154</v>
      </c>
      <c r="E194" s="208" t="s">
        <v>343</v>
      </c>
      <c r="F194" s="209" t="s">
        <v>344</v>
      </c>
      <c r="G194" s="210" t="s">
        <v>157</v>
      </c>
      <c r="H194" s="211">
        <v>29</v>
      </c>
      <c r="I194" s="212"/>
      <c r="J194" s="213">
        <f>ROUND(I194*H194,2)</f>
        <v>0</v>
      </c>
      <c r="K194" s="209" t="s">
        <v>19</v>
      </c>
      <c r="L194" s="46"/>
      <c r="M194" s="214" t="s">
        <v>19</v>
      </c>
      <c r="N194" s="215" t="s">
        <v>43</v>
      </c>
      <c r="O194" s="86"/>
      <c r="P194" s="216">
        <f>O194*H194</f>
        <v>0</v>
      </c>
      <c r="Q194" s="216">
        <v>0</v>
      </c>
      <c r="R194" s="216">
        <f>Q194*H194</f>
        <v>0</v>
      </c>
      <c r="S194" s="216">
        <v>0</v>
      </c>
      <c r="T194" s="217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8" t="s">
        <v>159</v>
      </c>
      <c r="AT194" s="218" t="s">
        <v>154</v>
      </c>
      <c r="AU194" s="218" t="s">
        <v>83</v>
      </c>
      <c r="AY194" s="19" t="s">
        <v>152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9" t="s">
        <v>80</v>
      </c>
      <c r="BK194" s="219">
        <f>ROUND(I194*H194,2)</f>
        <v>0</v>
      </c>
      <c r="BL194" s="19" t="s">
        <v>159</v>
      </c>
      <c r="BM194" s="218" t="s">
        <v>547</v>
      </c>
    </row>
    <row r="195" spans="1:63" s="12" customFormat="1" ht="22.8" customHeight="1">
      <c r="A195" s="12"/>
      <c r="B195" s="191"/>
      <c r="C195" s="192"/>
      <c r="D195" s="193" t="s">
        <v>71</v>
      </c>
      <c r="E195" s="205" t="s">
        <v>159</v>
      </c>
      <c r="F195" s="205" t="s">
        <v>347</v>
      </c>
      <c r="G195" s="192"/>
      <c r="H195" s="192"/>
      <c r="I195" s="195"/>
      <c r="J195" s="206">
        <f>BK195</f>
        <v>0</v>
      </c>
      <c r="K195" s="192"/>
      <c r="L195" s="197"/>
      <c r="M195" s="198"/>
      <c r="N195" s="199"/>
      <c r="O195" s="199"/>
      <c r="P195" s="200">
        <f>SUM(P196:P198)</f>
        <v>0</v>
      </c>
      <c r="Q195" s="199"/>
      <c r="R195" s="200">
        <f>SUM(R196:R198)</f>
        <v>0</v>
      </c>
      <c r="S195" s="199"/>
      <c r="T195" s="201">
        <f>SUM(T196:T198)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2" t="s">
        <v>80</v>
      </c>
      <c r="AT195" s="203" t="s">
        <v>71</v>
      </c>
      <c r="AU195" s="203" t="s">
        <v>80</v>
      </c>
      <c r="AY195" s="202" t="s">
        <v>152</v>
      </c>
      <c r="BK195" s="204">
        <f>SUM(BK196:BK198)</f>
        <v>0</v>
      </c>
    </row>
    <row r="196" spans="1:65" s="2" customFormat="1" ht="16.5" customHeight="1">
      <c r="A196" s="40"/>
      <c r="B196" s="41"/>
      <c r="C196" s="207" t="s">
        <v>348</v>
      </c>
      <c r="D196" s="207" t="s">
        <v>154</v>
      </c>
      <c r="E196" s="208" t="s">
        <v>349</v>
      </c>
      <c r="F196" s="209" t="s">
        <v>350</v>
      </c>
      <c r="G196" s="210" t="s">
        <v>111</v>
      </c>
      <c r="H196" s="211">
        <v>4.785</v>
      </c>
      <c r="I196" s="212"/>
      <c r="J196" s="213">
        <f>ROUND(I196*H196,2)</f>
        <v>0</v>
      </c>
      <c r="K196" s="209" t="s">
        <v>19</v>
      </c>
      <c r="L196" s="46"/>
      <c r="M196" s="214" t="s">
        <v>19</v>
      </c>
      <c r="N196" s="215" t="s">
        <v>43</v>
      </c>
      <c r="O196" s="86"/>
      <c r="P196" s="216">
        <f>O196*H196</f>
        <v>0</v>
      </c>
      <c r="Q196" s="216">
        <v>0</v>
      </c>
      <c r="R196" s="216">
        <f>Q196*H196</f>
        <v>0</v>
      </c>
      <c r="S196" s="216">
        <v>0</v>
      </c>
      <c r="T196" s="217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8" t="s">
        <v>159</v>
      </c>
      <c r="AT196" s="218" t="s">
        <v>154</v>
      </c>
      <c r="AU196" s="218" t="s">
        <v>83</v>
      </c>
      <c r="AY196" s="19" t="s">
        <v>152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9" t="s">
        <v>80</v>
      </c>
      <c r="BK196" s="219">
        <f>ROUND(I196*H196,2)</f>
        <v>0</v>
      </c>
      <c r="BL196" s="19" t="s">
        <v>159</v>
      </c>
      <c r="BM196" s="218" t="s">
        <v>549</v>
      </c>
    </row>
    <row r="197" spans="1:51" s="13" customFormat="1" ht="12">
      <c r="A197" s="13"/>
      <c r="B197" s="225"/>
      <c r="C197" s="226"/>
      <c r="D197" s="227" t="s">
        <v>163</v>
      </c>
      <c r="E197" s="228" t="s">
        <v>19</v>
      </c>
      <c r="F197" s="229" t="s">
        <v>715</v>
      </c>
      <c r="G197" s="226"/>
      <c r="H197" s="230">
        <v>4.785</v>
      </c>
      <c r="I197" s="231"/>
      <c r="J197" s="226"/>
      <c r="K197" s="226"/>
      <c r="L197" s="232"/>
      <c r="M197" s="233"/>
      <c r="N197" s="234"/>
      <c r="O197" s="234"/>
      <c r="P197" s="234"/>
      <c r="Q197" s="234"/>
      <c r="R197" s="234"/>
      <c r="S197" s="234"/>
      <c r="T197" s="23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6" t="s">
        <v>163</v>
      </c>
      <c r="AU197" s="236" t="s">
        <v>83</v>
      </c>
      <c r="AV197" s="13" t="s">
        <v>83</v>
      </c>
      <c r="AW197" s="13" t="s">
        <v>33</v>
      </c>
      <c r="AX197" s="13" t="s">
        <v>72</v>
      </c>
      <c r="AY197" s="236" t="s">
        <v>152</v>
      </c>
    </row>
    <row r="198" spans="1:51" s="14" customFormat="1" ht="12">
      <c r="A198" s="14"/>
      <c r="B198" s="237"/>
      <c r="C198" s="238"/>
      <c r="D198" s="227" t="s">
        <v>163</v>
      </c>
      <c r="E198" s="239" t="s">
        <v>109</v>
      </c>
      <c r="F198" s="240" t="s">
        <v>170</v>
      </c>
      <c r="G198" s="238"/>
      <c r="H198" s="241">
        <v>4.785</v>
      </c>
      <c r="I198" s="242"/>
      <c r="J198" s="238"/>
      <c r="K198" s="238"/>
      <c r="L198" s="243"/>
      <c r="M198" s="244"/>
      <c r="N198" s="245"/>
      <c r="O198" s="245"/>
      <c r="P198" s="245"/>
      <c r="Q198" s="245"/>
      <c r="R198" s="245"/>
      <c r="S198" s="245"/>
      <c r="T198" s="246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7" t="s">
        <v>163</v>
      </c>
      <c r="AU198" s="247" t="s">
        <v>83</v>
      </c>
      <c r="AV198" s="14" t="s">
        <v>159</v>
      </c>
      <c r="AW198" s="14" t="s">
        <v>33</v>
      </c>
      <c r="AX198" s="14" t="s">
        <v>80</v>
      </c>
      <c r="AY198" s="247" t="s">
        <v>152</v>
      </c>
    </row>
    <row r="199" spans="1:63" s="12" customFormat="1" ht="22.8" customHeight="1">
      <c r="A199" s="12"/>
      <c r="B199" s="191"/>
      <c r="C199" s="192"/>
      <c r="D199" s="193" t="s">
        <v>71</v>
      </c>
      <c r="E199" s="205" t="s">
        <v>203</v>
      </c>
      <c r="F199" s="205" t="s">
        <v>386</v>
      </c>
      <c r="G199" s="192"/>
      <c r="H199" s="192"/>
      <c r="I199" s="195"/>
      <c r="J199" s="206">
        <f>BK199</f>
        <v>0</v>
      </c>
      <c r="K199" s="192"/>
      <c r="L199" s="197"/>
      <c r="M199" s="198"/>
      <c r="N199" s="199"/>
      <c r="O199" s="199"/>
      <c r="P199" s="200">
        <f>SUM(P200:P228)</f>
        <v>0</v>
      </c>
      <c r="Q199" s="199"/>
      <c r="R199" s="200">
        <f>SUM(R200:R228)</f>
        <v>0.06974159999999999</v>
      </c>
      <c r="S199" s="199"/>
      <c r="T199" s="201">
        <f>SUM(T200:T228)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2" t="s">
        <v>80</v>
      </c>
      <c r="AT199" s="203" t="s">
        <v>71</v>
      </c>
      <c r="AU199" s="203" t="s">
        <v>80</v>
      </c>
      <c r="AY199" s="202" t="s">
        <v>152</v>
      </c>
      <c r="BK199" s="204">
        <f>SUM(BK200:BK228)</f>
        <v>0</v>
      </c>
    </row>
    <row r="200" spans="1:65" s="2" customFormat="1" ht="24.15" customHeight="1">
      <c r="A200" s="40"/>
      <c r="B200" s="41"/>
      <c r="C200" s="207" t="s">
        <v>353</v>
      </c>
      <c r="D200" s="207" t="s">
        <v>154</v>
      </c>
      <c r="E200" s="208" t="s">
        <v>551</v>
      </c>
      <c r="F200" s="209" t="s">
        <v>552</v>
      </c>
      <c r="G200" s="210" t="s">
        <v>157</v>
      </c>
      <c r="H200" s="211">
        <v>29</v>
      </c>
      <c r="I200" s="212"/>
      <c r="J200" s="213">
        <f>ROUND(I200*H200,2)</f>
        <v>0</v>
      </c>
      <c r="K200" s="209" t="s">
        <v>158</v>
      </c>
      <c r="L200" s="46"/>
      <c r="M200" s="214" t="s">
        <v>19</v>
      </c>
      <c r="N200" s="215" t="s">
        <v>43</v>
      </c>
      <c r="O200" s="86"/>
      <c r="P200" s="216">
        <f>O200*H200</f>
        <v>0</v>
      </c>
      <c r="Q200" s="216">
        <v>1E-05</v>
      </c>
      <c r="R200" s="216">
        <f>Q200*H200</f>
        <v>0.00029</v>
      </c>
      <c r="S200" s="216">
        <v>0</v>
      </c>
      <c r="T200" s="217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8" t="s">
        <v>159</v>
      </c>
      <c r="AT200" s="218" t="s">
        <v>154</v>
      </c>
      <c r="AU200" s="218" t="s">
        <v>83</v>
      </c>
      <c r="AY200" s="19" t="s">
        <v>152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9" t="s">
        <v>80</v>
      </c>
      <c r="BK200" s="219">
        <f>ROUND(I200*H200,2)</f>
        <v>0</v>
      </c>
      <c r="BL200" s="19" t="s">
        <v>159</v>
      </c>
      <c r="BM200" s="218" t="s">
        <v>553</v>
      </c>
    </row>
    <row r="201" spans="1:47" s="2" customFormat="1" ht="12">
      <c r="A201" s="40"/>
      <c r="B201" s="41"/>
      <c r="C201" s="42"/>
      <c r="D201" s="220" t="s">
        <v>161</v>
      </c>
      <c r="E201" s="42"/>
      <c r="F201" s="221" t="s">
        <v>554</v>
      </c>
      <c r="G201" s="42"/>
      <c r="H201" s="42"/>
      <c r="I201" s="222"/>
      <c r="J201" s="42"/>
      <c r="K201" s="42"/>
      <c r="L201" s="46"/>
      <c r="M201" s="223"/>
      <c r="N201" s="224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161</v>
      </c>
      <c r="AU201" s="19" t="s">
        <v>83</v>
      </c>
    </row>
    <row r="202" spans="1:51" s="13" customFormat="1" ht="12">
      <c r="A202" s="13"/>
      <c r="B202" s="225"/>
      <c r="C202" s="226"/>
      <c r="D202" s="227" t="s">
        <v>163</v>
      </c>
      <c r="E202" s="228" t="s">
        <v>19</v>
      </c>
      <c r="F202" s="229" t="s">
        <v>716</v>
      </c>
      <c r="G202" s="226"/>
      <c r="H202" s="230">
        <v>29</v>
      </c>
      <c r="I202" s="231"/>
      <c r="J202" s="226"/>
      <c r="K202" s="226"/>
      <c r="L202" s="232"/>
      <c r="M202" s="233"/>
      <c r="N202" s="234"/>
      <c r="O202" s="234"/>
      <c r="P202" s="234"/>
      <c r="Q202" s="234"/>
      <c r="R202" s="234"/>
      <c r="S202" s="234"/>
      <c r="T202" s="23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6" t="s">
        <v>163</v>
      </c>
      <c r="AU202" s="236" t="s">
        <v>83</v>
      </c>
      <c r="AV202" s="13" t="s">
        <v>83</v>
      </c>
      <c r="AW202" s="13" t="s">
        <v>33</v>
      </c>
      <c r="AX202" s="13" t="s">
        <v>80</v>
      </c>
      <c r="AY202" s="236" t="s">
        <v>152</v>
      </c>
    </row>
    <row r="203" spans="1:65" s="2" customFormat="1" ht="16.5" customHeight="1">
      <c r="A203" s="40"/>
      <c r="B203" s="41"/>
      <c r="C203" s="270" t="s">
        <v>359</v>
      </c>
      <c r="D203" s="270" t="s">
        <v>322</v>
      </c>
      <c r="E203" s="271" t="s">
        <v>556</v>
      </c>
      <c r="F203" s="272" t="s">
        <v>557</v>
      </c>
      <c r="G203" s="273" t="s">
        <v>157</v>
      </c>
      <c r="H203" s="274">
        <v>5.15</v>
      </c>
      <c r="I203" s="275"/>
      <c r="J203" s="276">
        <f>ROUND(I203*H203,2)</f>
        <v>0</v>
      </c>
      <c r="K203" s="272" t="s">
        <v>158</v>
      </c>
      <c r="L203" s="277"/>
      <c r="M203" s="278" t="s">
        <v>19</v>
      </c>
      <c r="N203" s="279" t="s">
        <v>43</v>
      </c>
      <c r="O203" s="86"/>
      <c r="P203" s="216">
        <f>O203*H203</f>
        <v>0</v>
      </c>
      <c r="Q203" s="216">
        <v>0.00267</v>
      </c>
      <c r="R203" s="216">
        <f>Q203*H203</f>
        <v>0.0137505</v>
      </c>
      <c r="S203" s="216">
        <v>0</v>
      </c>
      <c r="T203" s="217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8" t="s">
        <v>203</v>
      </c>
      <c r="AT203" s="218" t="s">
        <v>322</v>
      </c>
      <c r="AU203" s="218" t="s">
        <v>83</v>
      </c>
      <c r="AY203" s="19" t="s">
        <v>152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9" t="s">
        <v>80</v>
      </c>
      <c r="BK203" s="219">
        <f>ROUND(I203*H203,2)</f>
        <v>0</v>
      </c>
      <c r="BL203" s="19" t="s">
        <v>159</v>
      </c>
      <c r="BM203" s="218" t="s">
        <v>558</v>
      </c>
    </row>
    <row r="204" spans="1:47" s="2" customFormat="1" ht="12">
      <c r="A204" s="40"/>
      <c r="B204" s="41"/>
      <c r="C204" s="42"/>
      <c r="D204" s="220" t="s">
        <v>161</v>
      </c>
      <c r="E204" s="42"/>
      <c r="F204" s="221" t="s">
        <v>559</v>
      </c>
      <c r="G204" s="42"/>
      <c r="H204" s="42"/>
      <c r="I204" s="222"/>
      <c r="J204" s="42"/>
      <c r="K204" s="42"/>
      <c r="L204" s="46"/>
      <c r="M204" s="223"/>
      <c r="N204" s="224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161</v>
      </c>
      <c r="AU204" s="19" t="s">
        <v>83</v>
      </c>
    </row>
    <row r="205" spans="1:51" s="13" customFormat="1" ht="12">
      <c r="A205" s="13"/>
      <c r="B205" s="225"/>
      <c r="C205" s="226"/>
      <c r="D205" s="227" t="s">
        <v>163</v>
      </c>
      <c r="E205" s="226"/>
      <c r="F205" s="229" t="s">
        <v>717</v>
      </c>
      <c r="G205" s="226"/>
      <c r="H205" s="230">
        <v>5.15</v>
      </c>
      <c r="I205" s="231"/>
      <c r="J205" s="226"/>
      <c r="K205" s="226"/>
      <c r="L205" s="232"/>
      <c r="M205" s="233"/>
      <c r="N205" s="234"/>
      <c r="O205" s="234"/>
      <c r="P205" s="234"/>
      <c r="Q205" s="234"/>
      <c r="R205" s="234"/>
      <c r="S205" s="234"/>
      <c r="T205" s="23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6" t="s">
        <v>163</v>
      </c>
      <c r="AU205" s="236" t="s">
        <v>83</v>
      </c>
      <c r="AV205" s="13" t="s">
        <v>83</v>
      </c>
      <c r="AW205" s="13" t="s">
        <v>4</v>
      </c>
      <c r="AX205" s="13" t="s">
        <v>80</v>
      </c>
      <c r="AY205" s="236" t="s">
        <v>152</v>
      </c>
    </row>
    <row r="206" spans="1:65" s="2" customFormat="1" ht="16.5" customHeight="1">
      <c r="A206" s="40"/>
      <c r="B206" s="41"/>
      <c r="C206" s="270" t="s">
        <v>364</v>
      </c>
      <c r="D206" s="270" t="s">
        <v>322</v>
      </c>
      <c r="E206" s="271" t="s">
        <v>658</v>
      </c>
      <c r="F206" s="272" t="s">
        <v>659</v>
      </c>
      <c r="G206" s="273" t="s">
        <v>157</v>
      </c>
      <c r="H206" s="274">
        <v>6.18</v>
      </c>
      <c r="I206" s="275"/>
      <c r="J206" s="276">
        <f>ROUND(I206*H206,2)</f>
        <v>0</v>
      </c>
      <c r="K206" s="272" t="s">
        <v>158</v>
      </c>
      <c r="L206" s="277"/>
      <c r="M206" s="278" t="s">
        <v>19</v>
      </c>
      <c r="N206" s="279" t="s">
        <v>43</v>
      </c>
      <c r="O206" s="86"/>
      <c r="P206" s="216">
        <f>O206*H206</f>
        <v>0</v>
      </c>
      <c r="Q206" s="216">
        <v>0.00445</v>
      </c>
      <c r="R206" s="216">
        <f>Q206*H206</f>
        <v>0.027500999999999998</v>
      </c>
      <c r="S206" s="216">
        <v>0</v>
      </c>
      <c r="T206" s="217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8" t="s">
        <v>203</v>
      </c>
      <c r="AT206" s="218" t="s">
        <v>322</v>
      </c>
      <c r="AU206" s="218" t="s">
        <v>83</v>
      </c>
      <c r="AY206" s="19" t="s">
        <v>152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9" t="s">
        <v>80</v>
      </c>
      <c r="BK206" s="219">
        <f>ROUND(I206*H206,2)</f>
        <v>0</v>
      </c>
      <c r="BL206" s="19" t="s">
        <v>159</v>
      </c>
      <c r="BM206" s="218" t="s">
        <v>563</v>
      </c>
    </row>
    <row r="207" spans="1:47" s="2" customFormat="1" ht="12">
      <c r="A207" s="40"/>
      <c r="B207" s="41"/>
      <c r="C207" s="42"/>
      <c r="D207" s="220" t="s">
        <v>161</v>
      </c>
      <c r="E207" s="42"/>
      <c r="F207" s="221" t="s">
        <v>660</v>
      </c>
      <c r="G207" s="42"/>
      <c r="H207" s="42"/>
      <c r="I207" s="222"/>
      <c r="J207" s="42"/>
      <c r="K207" s="42"/>
      <c r="L207" s="46"/>
      <c r="M207" s="223"/>
      <c r="N207" s="224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161</v>
      </c>
      <c r="AU207" s="19" t="s">
        <v>83</v>
      </c>
    </row>
    <row r="208" spans="1:51" s="13" customFormat="1" ht="12">
      <c r="A208" s="13"/>
      <c r="B208" s="225"/>
      <c r="C208" s="226"/>
      <c r="D208" s="227" t="s">
        <v>163</v>
      </c>
      <c r="E208" s="228" t="s">
        <v>19</v>
      </c>
      <c r="F208" s="229" t="s">
        <v>718</v>
      </c>
      <c r="G208" s="226"/>
      <c r="H208" s="230">
        <v>6</v>
      </c>
      <c r="I208" s="231"/>
      <c r="J208" s="226"/>
      <c r="K208" s="226"/>
      <c r="L208" s="232"/>
      <c r="M208" s="233"/>
      <c r="N208" s="234"/>
      <c r="O208" s="234"/>
      <c r="P208" s="234"/>
      <c r="Q208" s="234"/>
      <c r="R208" s="234"/>
      <c r="S208" s="234"/>
      <c r="T208" s="23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6" t="s">
        <v>163</v>
      </c>
      <c r="AU208" s="236" t="s">
        <v>83</v>
      </c>
      <c r="AV208" s="13" t="s">
        <v>83</v>
      </c>
      <c r="AW208" s="13" t="s">
        <v>33</v>
      </c>
      <c r="AX208" s="13" t="s">
        <v>80</v>
      </c>
      <c r="AY208" s="236" t="s">
        <v>152</v>
      </c>
    </row>
    <row r="209" spans="1:51" s="13" customFormat="1" ht="12">
      <c r="A209" s="13"/>
      <c r="B209" s="225"/>
      <c r="C209" s="226"/>
      <c r="D209" s="227" t="s">
        <v>163</v>
      </c>
      <c r="E209" s="226"/>
      <c r="F209" s="229" t="s">
        <v>719</v>
      </c>
      <c r="G209" s="226"/>
      <c r="H209" s="230">
        <v>6.18</v>
      </c>
      <c r="I209" s="231"/>
      <c r="J209" s="226"/>
      <c r="K209" s="226"/>
      <c r="L209" s="232"/>
      <c r="M209" s="233"/>
      <c r="N209" s="234"/>
      <c r="O209" s="234"/>
      <c r="P209" s="234"/>
      <c r="Q209" s="234"/>
      <c r="R209" s="234"/>
      <c r="S209" s="234"/>
      <c r="T209" s="23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6" t="s">
        <v>163</v>
      </c>
      <c r="AU209" s="236" t="s">
        <v>83</v>
      </c>
      <c r="AV209" s="13" t="s">
        <v>83</v>
      </c>
      <c r="AW209" s="13" t="s">
        <v>4</v>
      </c>
      <c r="AX209" s="13" t="s">
        <v>80</v>
      </c>
      <c r="AY209" s="236" t="s">
        <v>152</v>
      </c>
    </row>
    <row r="210" spans="1:65" s="2" customFormat="1" ht="16.5" customHeight="1">
      <c r="A210" s="40"/>
      <c r="B210" s="41"/>
      <c r="C210" s="270" t="s">
        <v>369</v>
      </c>
      <c r="D210" s="270" t="s">
        <v>322</v>
      </c>
      <c r="E210" s="271" t="s">
        <v>720</v>
      </c>
      <c r="F210" s="272" t="s">
        <v>721</v>
      </c>
      <c r="G210" s="273" t="s">
        <v>157</v>
      </c>
      <c r="H210" s="274">
        <v>1.03</v>
      </c>
      <c r="I210" s="275"/>
      <c r="J210" s="276">
        <f>ROUND(I210*H210,2)</f>
        <v>0</v>
      </c>
      <c r="K210" s="272" t="s">
        <v>158</v>
      </c>
      <c r="L210" s="277"/>
      <c r="M210" s="278" t="s">
        <v>19</v>
      </c>
      <c r="N210" s="279" t="s">
        <v>43</v>
      </c>
      <c r="O210" s="86"/>
      <c r="P210" s="216">
        <f>O210*H210</f>
        <v>0</v>
      </c>
      <c r="Q210" s="216">
        <v>0.00267</v>
      </c>
      <c r="R210" s="216">
        <f>Q210*H210</f>
        <v>0.0027501</v>
      </c>
      <c r="S210" s="216">
        <v>0</v>
      </c>
      <c r="T210" s="217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8" t="s">
        <v>203</v>
      </c>
      <c r="AT210" s="218" t="s">
        <v>322</v>
      </c>
      <c r="AU210" s="218" t="s">
        <v>83</v>
      </c>
      <c r="AY210" s="19" t="s">
        <v>152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9" t="s">
        <v>80</v>
      </c>
      <c r="BK210" s="219">
        <f>ROUND(I210*H210,2)</f>
        <v>0</v>
      </c>
      <c r="BL210" s="19" t="s">
        <v>159</v>
      </c>
      <c r="BM210" s="218" t="s">
        <v>722</v>
      </c>
    </row>
    <row r="211" spans="1:47" s="2" customFormat="1" ht="12">
      <c r="A211" s="40"/>
      <c r="B211" s="41"/>
      <c r="C211" s="42"/>
      <c r="D211" s="220" t="s">
        <v>161</v>
      </c>
      <c r="E211" s="42"/>
      <c r="F211" s="221" t="s">
        <v>723</v>
      </c>
      <c r="G211" s="42"/>
      <c r="H211" s="42"/>
      <c r="I211" s="222"/>
      <c r="J211" s="42"/>
      <c r="K211" s="42"/>
      <c r="L211" s="46"/>
      <c r="M211" s="223"/>
      <c r="N211" s="224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161</v>
      </c>
      <c r="AU211" s="19" t="s">
        <v>83</v>
      </c>
    </row>
    <row r="212" spans="1:51" s="13" customFormat="1" ht="12">
      <c r="A212" s="13"/>
      <c r="B212" s="225"/>
      <c r="C212" s="226"/>
      <c r="D212" s="227" t="s">
        <v>163</v>
      </c>
      <c r="E212" s="226"/>
      <c r="F212" s="229" t="s">
        <v>661</v>
      </c>
      <c r="G212" s="226"/>
      <c r="H212" s="230">
        <v>1.03</v>
      </c>
      <c r="I212" s="231"/>
      <c r="J212" s="226"/>
      <c r="K212" s="226"/>
      <c r="L212" s="232"/>
      <c r="M212" s="233"/>
      <c r="N212" s="234"/>
      <c r="O212" s="234"/>
      <c r="P212" s="234"/>
      <c r="Q212" s="234"/>
      <c r="R212" s="234"/>
      <c r="S212" s="234"/>
      <c r="T212" s="23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6" t="s">
        <v>163</v>
      </c>
      <c r="AU212" s="236" t="s">
        <v>83</v>
      </c>
      <c r="AV212" s="13" t="s">
        <v>83</v>
      </c>
      <c r="AW212" s="13" t="s">
        <v>4</v>
      </c>
      <c r="AX212" s="13" t="s">
        <v>80</v>
      </c>
      <c r="AY212" s="236" t="s">
        <v>152</v>
      </c>
    </row>
    <row r="213" spans="1:65" s="2" customFormat="1" ht="24.15" customHeight="1">
      <c r="A213" s="40"/>
      <c r="B213" s="41"/>
      <c r="C213" s="207" t="s">
        <v>374</v>
      </c>
      <c r="D213" s="207" t="s">
        <v>154</v>
      </c>
      <c r="E213" s="208" t="s">
        <v>566</v>
      </c>
      <c r="F213" s="209" t="s">
        <v>567</v>
      </c>
      <c r="G213" s="210" t="s">
        <v>174</v>
      </c>
      <c r="H213" s="211">
        <v>18</v>
      </c>
      <c r="I213" s="212"/>
      <c r="J213" s="213">
        <f>ROUND(I213*H213,2)</f>
        <v>0</v>
      </c>
      <c r="K213" s="209" t="s">
        <v>158</v>
      </c>
      <c r="L213" s="46"/>
      <c r="M213" s="214" t="s">
        <v>19</v>
      </c>
      <c r="N213" s="215" t="s">
        <v>43</v>
      </c>
      <c r="O213" s="86"/>
      <c r="P213" s="216">
        <f>O213*H213</f>
        <v>0</v>
      </c>
      <c r="Q213" s="216">
        <v>1E-05</v>
      </c>
      <c r="R213" s="216">
        <f>Q213*H213</f>
        <v>0.00018</v>
      </c>
      <c r="S213" s="216">
        <v>0</v>
      </c>
      <c r="T213" s="217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8" t="s">
        <v>159</v>
      </c>
      <c r="AT213" s="218" t="s">
        <v>154</v>
      </c>
      <c r="AU213" s="218" t="s">
        <v>83</v>
      </c>
      <c r="AY213" s="19" t="s">
        <v>152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9" t="s">
        <v>80</v>
      </c>
      <c r="BK213" s="219">
        <f>ROUND(I213*H213,2)</f>
        <v>0</v>
      </c>
      <c r="BL213" s="19" t="s">
        <v>159</v>
      </c>
      <c r="BM213" s="218" t="s">
        <v>568</v>
      </c>
    </row>
    <row r="214" spans="1:47" s="2" customFormat="1" ht="12">
      <c r="A214" s="40"/>
      <c r="B214" s="41"/>
      <c r="C214" s="42"/>
      <c r="D214" s="220" t="s">
        <v>161</v>
      </c>
      <c r="E214" s="42"/>
      <c r="F214" s="221" t="s">
        <v>569</v>
      </c>
      <c r="G214" s="42"/>
      <c r="H214" s="42"/>
      <c r="I214" s="222"/>
      <c r="J214" s="42"/>
      <c r="K214" s="42"/>
      <c r="L214" s="46"/>
      <c r="M214" s="223"/>
      <c r="N214" s="224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161</v>
      </c>
      <c r="AU214" s="19" t="s">
        <v>83</v>
      </c>
    </row>
    <row r="215" spans="1:65" s="2" customFormat="1" ht="16.5" customHeight="1">
      <c r="A215" s="40"/>
      <c r="B215" s="41"/>
      <c r="C215" s="270" t="s">
        <v>380</v>
      </c>
      <c r="D215" s="270" t="s">
        <v>322</v>
      </c>
      <c r="E215" s="271" t="s">
        <v>570</v>
      </c>
      <c r="F215" s="272" t="s">
        <v>571</v>
      </c>
      <c r="G215" s="273" t="s">
        <v>174</v>
      </c>
      <c r="H215" s="274">
        <v>7</v>
      </c>
      <c r="I215" s="275"/>
      <c r="J215" s="276">
        <f>ROUND(I215*H215,2)</f>
        <v>0</v>
      </c>
      <c r="K215" s="272" t="s">
        <v>158</v>
      </c>
      <c r="L215" s="277"/>
      <c r="M215" s="278" t="s">
        <v>19</v>
      </c>
      <c r="N215" s="279" t="s">
        <v>43</v>
      </c>
      <c r="O215" s="86"/>
      <c r="P215" s="216">
        <f>O215*H215</f>
        <v>0</v>
      </c>
      <c r="Q215" s="216">
        <v>0.00065</v>
      </c>
      <c r="R215" s="216">
        <f>Q215*H215</f>
        <v>0.00455</v>
      </c>
      <c r="S215" s="216">
        <v>0</v>
      </c>
      <c r="T215" s="217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8" t="s">
        <v>203</v>
      </c>
      <c r="AT215" s="218" t="s">
        <v>322</v>
      </c>
      <c r="AU215" s="218" t="s">
        <v>83</v>
      </c>
      <c r="AY215" s="19" t="s">
        <v>152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9" t="s">
        <v>80</v>
      </c>
      <c r="BK215" s="219">
        <f>ROUND(I215*H215,2)</f>
        <v>0</v>
      </c>
      <c r="BL215" s="19" t="s">
        <v>159</v>
      </c>
      <c r="BM215" s="218" t="s">
        <v>572</v>
      </c>
    </row>
    <row r="216" spans="1:47" s="2" customFormat="1" ht="12">
      <c r="A216" s="40"/>
      <c r="B216" s="41"/>
      <c r="C216" s="42"/>
      <c r="D216" s="220" t="s">
        <v>161</v>
      </c>
      <c r="E216" s="42"/>
      <c r="F216" s="221" t="s">
        <v>573</v>
      </c>
      <c r="G216" s="42"/>
      <c r="H216" s="42"/>
      <c r="I216" s="222"/>
      <c r="J216" s="42"/>
      <c r="K216" s="42"/>
      <c r="L216" s="46"/>
      <c r="M216" s="223"/>
      <c r="N216" s="224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161</v>
      </c>
      <c r="AU216" s="19" t="s">
        <v>83</v>
      </c>
    </row>
    <row r="217" spans="1:65" s="2" customFormat="1" ht="16.5" customHeight="1">
      <c r="A217" s="40"/>
      <c r="B217" s="41"/>
      <c r="C217" s="270" t="s">
        <v>387</v>
      </c>
      <c r="D217" s="270" t="s">
        <v>322</v>
      </c>
      <c r="E217" s="271" t="s">
        <v>574</v>
      </c>
      <c r="F217" s="272" t="s">
        <v>575</v>
      </c>
      <c r="G217" s="273" t="s">
        <v>174</v>
      </c>
      <c r="H217" s="274">
        <v>7</v>
      </c>
      <c r="I217" s="275"/>
      <c r="J217" s="276">
        <f>ROUND(I217*H217,2)</f>
        <v>0</v>
      </c>
      <c r="K217" s="272" t="s">
        <v>158</v>
      </c>
      <c r="L217" s="277"/>
      <c r="M217" s="278" t="s">
        <v>19</v>
      </c>
      <c r="N217" s="279" t="s">
        <v>43</v>
      </c>
      <c r="O217" s="86"/>
      <c r="P217" s="216">
        <f>O217*H217</f>
        <v>0</v>
      </c>
      <c r="Q217" s="216">
        <v>0.00054</v>
      </c>
      <c r="R217" s="216">
        <f>Q217*H217</f>
        <v>0.00378</v>
      </c>
      <c r="S217" s="216">
        <v>0</v>
      </c>
      <c r="T217" s="217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8" t="s">
        <v>203</v>
      </c>
      <c r="AT217" s="218" t="s">
        <v>322</v>
      </c>
      <c r="AU217" s="218" t="s">
        <v>83</v>
      </c>
      <c r="AY217" s="19" t="s">
        <v>152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19" t="s">
        <v>80</v>
      </c>
      <c r="BK217" s="219">
        <f>ROUND(I217*H217,2)</f>
        <v>0</v>
      </c>
      <c r="BL217" s="19" t="s">
        <v>159</v>
      </c>
      <c r="BM217" s="218" t="s">
        <v>576</v>
      </c>
    </row>
    <row r="218" spans="1:47" s="2" customFormat="1" ht="12">
      <c r="A218" s="40"/>
      <c r="B218" s="41"/>
      <c r="C218" s="42"/>
      <c r="D218" s="220" t="s">
        <v>161</v>
      </c>
      <c r="E218" s="42"/>
      <c r="F218" s="221" t="s">
        <v>577</v>
      </c>
      <c r="G218" s="42"/>
      <c r="H218" s="42"/>
      <c r="I218" s="222"/>
      <c r="J218" s="42"/>
      <c r="K218" s="42"/>
      <c r="L218" s="46"/>
      <c r="M218" s="223"/>
      <c r="N218" s="224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161</v>
      </c>
      <c r="AU218" s="19" t="s">
        <v>83</v>
      </c>
    </row>
    <row r="219" spans="1:65" s="2" customFormat="1" ht="16.5" customHeight="1">
      <c r="A219" s="40"/>
      <c r="B219" s="41"/>
      <c r="C219" s="270" t="s">
        <v>392</v>
      </c>
      <c r="D219" s="270" t="s">
        <v>322</v>
      </c>
      <c r="E219" s="271" t="s">
        <v>578</v>
      </c>
      <c r="F219" s="272" t="s">
        <v>579</v>
      </c>
      <c r="G219" s="273" t="s">
        <v>174</v>
      </c>
      <c r="H219" s="274">
        <v>4</v>
      </c>
      <c r="I219" s="275"/>
      <c r="J219" s="276">
        <f>ROUND(I219*H219,2)</f>
        <v>0</v>
      </c>
      <c r="K219" s="272" t="s">
        <v>158</v>
      </c>
      <c r="L219" s="277"/>
      <c r="M219" s="278" t="s">
        <v>19</v>
      </c>
      <c r="N219" s="279" t="s">
        <v>43</v>
      </c>
      <c r="O219" s="86"/>
      <c r="P219" s="216">
        <f>O219*H219</f>
        <v>0</v>
      </c>
      <c r="Q219" s="216">
        <v>0.00065</v>
      </c>
      <c r="R219" s="216">
        <f>Q219*H219</f>
        <v>0.0026</v>
      </c>
      <c r="S219" s="216">
        <v>0</v>
      </c>
      <c r="T219" s="217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8" t="s">
        <v>203</v>
      </c>
      <c r="AT219" s="218" t="s">
        <v>322</v>
      </c>
      <c r="AU219" s="218" t="s">
        <v>83</v>
      </c>
      <c r="AY219" s="19" t="s">
        <v>152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9" t="s">
        <v>80</v>
      </c>
      <c r="BK219" s="219">
        <f>ROUND(I219*H219,2)</f>
        <v>0</v>
      </c>
      <c r="BL219" s="19" t="s">
        <v>159</v>
      </c>
      <c r="BM219" s="218" t="s">
        <v>580</v>
      </c>
    </row>
    <row r="220" spans="1:47" s="2" customFormat="1" ht="12">
      <c r="A220" s="40"/>
      <c r="B220" s="41"/>
      <c r="C220" s="42"/>
      <c r="D220" s="220" t="s">
        <v>161</v>
      </c>
      <c r="E220" s="42"/>
      <c r="F220" s="221" t="s">
        <v>581</v>
      </c>
      <c r="G220" s="42"/>
      <c r="H220" s="42"/>
      <c r="I220" s="222"/>
      <c r="J220" s="42"/>
      <c r="K220" s="42"/>
      <c r="L220" s="46"/>
      <c r="M220" s="223"/>
      <c r="N220" s="224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161</v>
      </c>
      <c r="AU220" s="19" t="s">
        <v>83</v>
      </c>
    </row>
    <row r="221" spans="1:65" s="2" customFormat="1" ht="24.15" customHeight="1">
      <c r="A221" s="40"/>
      <c r="B221" s="41"/>
      <c r="C221" s="207" t="s">
        <v>398</v>
      </c>
      <c r="D221" s="207" t="s">
        <v>154</v>
      </c>
      <c r="E221" s="208" t="s">
        <v>582</v>
      </c>
      <c r="F221" s="209" t="s">
        <v>583</v>
      </c>
      <c r="G221" s="210" t="s">
        <v>174</v>
      </c>
      <c r="H221" s="211">
        <v>7</v>
      </c>
      <c r="I221" s="212"/>
      <c r="J221" s="213">
        <f>ROUND(I221*H221,2)</f>
        <v>0</v>
      </c>
      <c r="K221" s="209" t="s">
        <v>158</v>
      </c>
      <c r="L221" s="46"/>
      <c r="M221" s="214" t="s">
        <v>19</v>
      </c>
      <c r="N221" s="215" t="s">
        <v>43</v>
      </c>
      <c r="O221" s="86"/>
      <c r="P221" s="216">
        <f>O221*H221</f>
        <v>0</v>
      </c>
      <c r="Q221" s="216">
        <v>0</v>
      </c>
      <c r="R221" s="216">
        <f>Q221*H221</f>
        <v>0</v>
      </c>
      <c r="S221" s="216">
        <v>0</v>
      </c>
      <c r="T221" s="217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8" t="s">
        <v>159</v>
      </c>
      <c r="AT221" s="218" t="s">
        <v>154</v>
      </c>
      <c r="AU221" s="218" t="s">
        <v>83</v>
      </c>
      <c r="AY221" s="19" t="s">
        <v>152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9" t="s">
        <v>80</v>
      </c>
      <c r="BK221" s="219">
        <f>ROUND(I221*H221,2)</f>
        <v>0</v>
      </c>
      <c r="BL221" s="19" t="s">
        <v>159</v>
      </c>
      <c r="BM221" s="218" t="s">
        <v>584</v>
      </c>
    </row>
    <row r="222" spans="1:47" s="2" customFormat="1" ht="12">
      <c r="A222" s="40"/>
      <c r="B222" s="41"/>
      <c r="C222" s="42"/>
      <c r="D222" s="220" t="s">
        <v>161</v>
      </c>
      <c r="E222" s="42"/>
      <c r="F222" s="221" t="s">
        <v>585</v>
      </c>
      <c r="G222" s="42"/>
      <c r="H222" s="42"/>
      <c r="I222" s="222"/>
      <c r="J222" s="42"/>
      <c r="K222" s="42"/>
      <c r="L222" s="46"/>
      <c r="M222" s="223"/>
      <c r="N222" s="224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161</v>
      </c>
      <c r="AU222" s="19" t="s">
        <v>83</v>
      </c>
    </row>
    <row r="223" spans="1:65" s="2" customFormat="1" ht="16.5" customHeight="1">
      <c r="A223" s="40"/>
      <c r="B223" s="41"/>
      <c r="C223" s="270" t="s">
        <v>404</v>
      </c>
      <c r="D223" s="270" t="s">
        <v>322</v>
      </c>
      <c r="E223" s="271" t="s">
        <v>586</v>
      </c>
      <c r="F223" s="272" t="s">
        <v>587</v>
      </c>
      <c r="G223" s="273" t="s">
        <v>174</v>
      </c>
      <c r="H223" s="274">
        <v>7</v>
      </c>
      <c r="I223" s="275"/>
      <c r="J223" s="276">
        <f>ROUND(I223*H223,2)</f>
        <v>0</v>
      </c>
      <c r="K223" s="272" t="s">
        <v>158</v>
      </c>
      <c r="L223" s="277"/>
      <c r="M223" s="278" t="s">
        <v>19</v>
      </c>
      <c r="N223" s="279" t="s">
        <v>43</v>
      </c>
      <c r="O223" s="86"/>
      <c r="P223" s="216">
        <f>O223*H223</f>
        <v>0</v>
      </c>
      <c r="Q223" s="216">
        <v>0.00029</v>
      </c>
      <c r="R223" s="216">
        <f>Q223*H223</f>
        <v>0.00203</v>
      </c>
      <c r="S223" s="216">
        <v>0</v>
      </c>
      <c r="T223" s="217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8" t="s">
        <v>203</v>
      </c>
      <c r="AT223" s="218" t="s">
        <v>322</v>
      </c>
      <c r="AU223" s="218" t="s">
        <v>83</v>
      </c>
      <c r="AY223" s="19" t="s">
        <v>152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19" t="s">
        <v>80</v>
      </c>
      <c r="BK223" s="219">
        <f>ROUND(I223*H223,2)</f>
        <v>0</v>
      </c>
      <c r="BL223" s="19" t="s">
        <v>159</v>
      </c>
      <c r="BM223" s="218" t="s">
        <v>588</v>
      </c>
    </row>
    <row r="224" spans="1:47" s="2" customFormat="1" ht="12">
      <c r="A224" s="40"/>
      <c r="B224" s="41"/>
      <c r="C224" s="42"/>
      <c r="D224" s="220" t="s">
        <v>161</v>
      </c>
      <c r="E224" s="42"/>
      <c r="F224" s="221" t="s">
        <v>589</v>
      </c>
      <c r="G224" s="42"/>
      <c r="H224" s="42"/>
      <c r="I224" s="222"/>
      <c r="J224" s="42"/>
      <c r="K224" s="42"/>
      <c r="L224" s="46"/>
      <c r="M224" s="223"/>
      <c r="N224" s="224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161</v>
      </c>
      <c r="AU224" s="19" t="s">
        <v>83</v>
      </c>
    </row>
    <row r="225" spans="1:65" s="2" customFormat="1" ht="16.5" customHeight="1">
      <c r="A225" s="40"/>
      <c r="B225" s="41"/>
      <c r="C225" s="207" t="s">
        <v>409</v>
      </c>
      <c r="D225" s="207" t="s">
        <v>154</v>
      </c>
      <c r="E225" s="208" t="s">
        <v>425</v>
      </c>
      <c r="F225" s="209" t="s">
        <v>426</v>
      </c>
      <c r="G225" s="210" t="s">
        <v>427</v>
      </c>
      <c r="H225" s="211">
        <v>7</v>
      </c>
      <c r="I225" s="212"/>
      <c r="J225" s="213">
        <f>ROUND(I225*H225,2)</f>
        <v>0</v>
      </c>
      <c r="K225" s="209" t="s">
        <v>158</v>
      </c>
      <c r="L225" s="46"/>
      <c r="M225" s="214" t="s">
        <v>19</v>
      </c>
      <c r="N225" s="215" t="s">
        <v>43</v>
      </c>
      <c r="O225" s="86"/>
      <c r="P225" s="216">
        <f>O225*H225</f>
        <v>0</v>
      </c>
      <c r="Q225" s="216">
        <v>0.00122</v>
      </c>
      <c r="R225" s="216">
        <f>Q225*H225</f>
        <v>0.008539999999999999</v>
      </c>
      <c r="S225" s="216">
        <v>0</v>
      </c>
      <c r="T225" s="217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8" t="s">
        <v>159</v>
      </c>
      <c r="AT225" s="218" t="s">
        <v>154</v>
      </c>
      <c r="AU225" s="218" t="s">
        <v>83</v>
      </c>
      <c r="AY225" s="19" t="s">
        <v>152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9" t="s">
        <v>80</v>
      </c>
      <c r="BK225" s="219">
        <f>ROUND(I225*H225,2)</f>
        <v>0</v>
      </c>
      <c r="BL225" s="19" t="s">
        <v>159</v>
      </c>
      <c r="BM225" s="218" t="s">
        <v>590</v>
      </c>
    </row>
    <row r="226" spans="1:47" s="2" customFormat="1" ht="12">
      <c r="A226" s="40"/>
      <c r="B226" s="41"/>
      <c r="C226" s="42"/>
      <c r="D226" s="220" t="s">
        <v>161</v>
      </c>
      <c r="E226" s="42"/>
      <c r="F226" s="221" t="s">
        <v>429</v>
      </c>
      <c r="G226" s="42"/>
      <c r="H226" s="42"/>
      <c r="I226" s="222"/>
      <c r="J226" s="42"/>
      <c r="K226" s="42"/>
      <c r="L226" s="46"/>
      <c r="M226" s="223"/>
      <c r="N226" s="224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161</v>
      </c>
      <c r="AU226" s="19" t="s">
        <v>83</v>
      </c>
    </row>
    <row r="227" spans="1:65" s="2" customFormat="1" ht="16.5" customHeight="1">
      <c r="A227" s="40"/>
      <c r="B227" s="41"/>
      <c r="C227" s="207" t="s">
        <v>414</v>
      </c>
      <c r="D227" s="207" t="s">
        <v>154</v>
      </c>
      <c r="E227" s="208" t="s">
        <v>482</v>
      </c>
      <c r="F227" s="209" t="s">
        <v>483</v>
      </c>
      <c r="G227" s="210" t="s">
        <v>157</v>
      </c>
      <c r="H227" s="211">
        <v>29</v>
      </c>
      <c r="I227" s="212"/>
      <c r="J227" s="213">
        <f>ROUND(I227*H227,2)</f>
        <v>0</v>
      </c>
      <c r="K227" s="209" t="s">
        <v>158</v>
      </c>
      <c r="L227" s="46"/>
      <c r="M227" s="214" t="s">
        <v>19</v>
      </c>
      <c r="N227" s="215" t="s">
        <v>43</v>
      </c>
      <c r="O227" s="86"/>
      <c r="P227" s="216">
        <f>O227*H227</f>
        <v>0</v>
      </c>
      <c r="Q227" s="216">
        <v>0.00013</v>
      </c>
      <c r="R227" s="216">
        <f>Q227*H227</f>
        <v>0.0037699999999999995</v>
      </c>
      <c r="S227" s="216">
        <v>0</v>
      </c>
      <c r="T227" s="217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8" t="s">
        <v>159</v>
      </c>
      <c r="AT227" s="218" t="s">
        <v>154</v>
      </c>
      <c r="AU227" s="218" t="s">
        <v>83</v>
      </c>
      <c r="AY227" s="19" t="s">
        <v>152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19" t="s">
        <v>80</v>
      </c>
      <c r="BK227" s="219">
        <f>ROUND(I227*H227,2)</f>
        <v>0</v>
      </c>
      <c r="BL227" s="19" t="s">
        <v>159</v>
      </c>
      <c r="BM227" s="218" t="s">
        <v>591</v>
      </c>
    </row>
    <row r="228" spans="1:47" s="2" customFormat="1" ht="12">
      <c r="A228" s="40"/>
      <c r="B228" s="41"/>
      <c r="C228" s="42"/>
      <c r="D228" s="220" t="s">
        <v>161</v>
      </c>
      <c r="E228" s="42"/>
      <c r="F228" s="221" t="s">
        <v>485</v>
      </c>
      <c r="G228" s="42"/>
      <c r="H228" s="42"/>
      <c r="I228" s="222"/>
      <c r="J228" s="42"/>
      <c r="K228" s="42"/>
      <c r="L228" s="46"/>
      <c r="M228" s="223"/>
      <c r="N228" s="224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161</v>
      </c>
      <c r="AU228" s="19" t="s">
        <v>83</v>
      </c>
    </row>
    <row r="229" spans="1:63" s="12" customFormat="1" ht="22.8" customHeight="1">
      <c r="A229" s="12"/>
      <c r="B229" s="191"/>
      <c r="C229" s="192"/>
      <c r="D229" s="193" t="s">
        <v>71</v>
      </c>
      <c r="E229" s="205" t="s">
        <v>486</v>
      </c>
      <c r="F229" s="205" t="s">
        <v>487</v>
      </c>
      <c r="G229" s="192"/>
      <c r="H229" s="192"/>
      <c r="I229" s="195"/>
      <c r="J229" s="206">
        <f>BK229</f>
        <v>0</v>
      </c>
      <c r="K229" s="192"/>
      <c r="L229" s="197"/>
      <c r="M229" s="198"/>
      <c r="N229" s="199"/>
      <c r="O229" s="199"/>
      <c r="P229" s="200">
        <f>SUM(P230:P231)</f>
        <v>0</v>
      </c>
      <c r="Q229" s="199"/>
      <c r="R229" s="200">
        <f>SUM(R230:R231)</f>
        <v>0</v>
      </c>
      <c r="S229" s="199"/>
      <c r="T229" s="201">
        <f>SUM(T230:T231)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02" t="s">
        <v>80</v>
      </c>
      <c r="AT229" s="203" t="s">
        <v>71</v>
      </c>
      <c r="AU229" s="203" t="s">
        <v>80</v>
      </c>
      <c r="AY229" s="202" t="s">
        <v>152</v>
      </c>
      <c r="BK229" s="204">
        <f>SUM(BK230:BK231)</f>
        <v>0</v>
      </c>
    </row>
    <row r="230" spans="1:65" s="2" customFormat="1" ht="24.15" customHeight="1">
      <c r="A230" s="40"/>
      <c r="B230" s="41"/>
      <c r="C230" s="207" t="s">
        <v>419</v>
      </c>
      <c r="D230" s="207" t="s">
        <v>154</v>
      </c>
      <c r="E230" s="208" t="s">
        <v>592</v>
      </c>
      <c r="F230" s="209" t="s">
        <v>593</v>
      </c>
      <c r="G230" s="210" t="s">
        <v>311</v>
      </c>
      <c r="H230" s="211">
        <v>0.835</v>
      </c>
      <c r="I230" s="212"/>
      <c r="J230" s="213">
        <f>ROUND(I230*H230,2)</f>
        <v>0</v>
      </c>
      <c r="K230" s="209" t="s">
        <v>158</v>
      </c>
      <c r="L230" s="46"/>
      <c r="M230" s="214" t="s">
        <v>19</v>
      </c>
      <c r="N230" s="215" t="s">
        <v>43</v>
      </c>
      <c r="O230" s="86"/>
      <c r="P230" s="216">
        <f>O230*H230</f>
        <v>0</v>
      </c>
      <c r="Q230" s="216">
        <v>0</v>
      </c>
      <c r="R230" s="216">
        <f>Q230*H230</f>
        <v>0</v>
      </c>
      <c r="S230" s="216">
        <v>0</v>
      </c>
      <c r="T230" s="217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8" t="s">
        <v>159</v>
      </c>
      <c r="AT230" s="218" t="s">
        <v>154</v>
      </c>
      <c r="AU230" s="218" t="s">
        <v>83</v>
      </c>
      <c r="AY230" s="19" t="s">
        <v>152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19" t="s">
        <v>80</v>
      </c>
      <c r="BK230" s="219">
        <f>ROUND(I230*H230,2)</f>
        <v>0</v>
      </c>
      <c r="BL230" s="19" t="s">
        <v>159</v>
      </c>
      <c r="BM230" s="218" t="s">
        <v>594</v>
      </c>
    </row>
    <row r="231" spans="1:47" s="2" customFormat="1" ht="12">
      <c r="A231" s="40"/>
      <c r="B231" s="41"/>
      <c r="C231" s="42"/>
      <c r="D231" s="220" t="s">
        <v>161</v>
      </c>
      <c r="E231" s="42"/>
      <c r="F231" s="221" t="s">
        <v>595</v>
      </c>
      <c r="G231" s="42"/>
      <c r="H231" s="42"/>
      <c r="I231" s="222"/>
      <c r="J231" s="42"/>
      <c r="K231" s="42"/>
      <c r="L231" s="46"/>
      <c r="M231" s="280"/>
      <c r="N231" s="281"/>
      <c r="O231" s="282"/>
      <c r="P231" s="282"/>
      <c r="Q231" s="282"/>
      <c r="R231" s="282"/>
      <c r="S231" s="282"/>
      <c r="T231" s="283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161</v>
      </c>
      <c r="AU231" s="19" t="s">
        <v>83</v>
      </c>
    </row>
    <row r="232" spans="1:31" s="2" customFormat="1" ht="6.95" customHeight="1">
      <c r="A232" s="40"/>
      <c r="B232" s="61"/>
      <c r="C232" s="62"/>
      <c r="D232" s="62"/>
      <c r="E232" s="62"/>
      <c r="F232" s="62"/>
      <c r="G232" s="62"/>
      <c r="H232" s="62"/>
      <c r="I232" s="62"/>
      <c r="J232" s="62"/>
      <c r="K232" s="62"/>
      <c r="L232" s="46"/>
      <c r="M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</row>
  </sheetData>
  <sheetProtection password="CC35" sheet="1" objects="1" scenarios="1" formatColumns="0" formatRows="0" autoFilter="0"/>
  <autoFilter ref="C84:K231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6" r:id="rId1" display="https://podminky.urs.cz/item/CS_URS_2021_01/119002121"/>
    <hyperlink ref="F99" r:id="rId2" display="https://podminky.urs.cz/item/CS_URS_2021_01/119002122"/>
    <hyperlink ref="F112" r:id="rId3" display="https://podminky.urs.cz/item/CS_URS_2021_01/119003141"/>
    <hyperlink ref="F115" r:id="rId4" display="https://podminky.urs.cz/item/CS_URS_2021_01/119003142"/>
    <hyperlink ref="F117" r:id="rId5" display="https://podminky.urs.cz/item/CS_URS_2021_01/119004111"/>
    <hyperlink ref="F121" r:id="rId6" display="https://podminky.urs.cz/item/CS_URS_2021_01/119004112"/>
    <hyperlink ref="F126" r:id="rId7" display="https://podminky.urs.cz/item/CS_URS_2021_01/132154204"/>
    <hyperlink ref="F129" r:id="rId8" display="https://podminky.urs.cz/item/CS_URS_2021_01/132254204"/>
    <hyperlink ref="F138" r:id="rId9" display="https://podminky.urs.cz/item/CS_URS_2021_01/132354204"/>
    <hyperlink ref="F144" r:id="rId10" display="https://podminky.urs.cz/item/CS_URS_2021_01/151101112"/>
    <hyperlink ref="F146" r:id="rId11" display="https://podminky.urs.cz/item/CS_URS_2021_01/162451106"/>
    <hyperlink ref="F151" r:id="rId12" display="https://podminky.urs.cz/item/CS_URS_2021_01/162751117"/>
    <hyperlink ref="F155" r:id="rId13" display="https://podminky.urs.cz/item/CS_URS_2021_01/162751119"/>
    <hyperlink ref="F159" r:id="rId14" display="https://podminky.urs.cz/item/CS_URS_2021_01/162751137"/>
    <hyperlink ref="F163" r:id="rId15" display="https://podminky.urs.cz/item/CS_URS_2021_01/162751139"/>
    <hyperlink ref="F167" r:id="rId16" display="https://podminky.urs.cz/item/CS_URS_2021_01/167151111"/>
    <hyperlink ref="F191" r:id="rId17" display="https://podminky.urs.cz/item/CS_URS_2021_01/58337302"/>
    <hyperlink ref="F201" r:id="rId18" display="https://podminky.urs.cz/item/CS_URS_2021_01/871313121"/>
    <hyperlink ref="F204" r:id="rId19" display="https://podminky.urs.cz/item/CS_URS_2021_01/28611166"/>
    <hyperlink ref="F207" r:id="rId20" display="https://podminky.urs.cz/item/CS_URS_2021_01/28611168"/>
    <hyperlink ref="F211" r:id="rId21" display="https://podminky.urs.cz/item/CS_URS_2021_01/28611164"/>
    <hyperlink ref="F214" r:id="rId22" display="https://podminky.urs.cz/item/CS_URS_2021_01/877315221"/>
    <hyperlink ref="F216" r:id="rId23" display="https://podminky.urs.cz/item/CS_URS_2021_01/28611361"/>
    <hyperlink ref="F218" r:id="rId24" display="https://podminky.urs.cz/item/CS_URS_2021_01/28611359"/>
    <hyperlink ref="F220" r:id="rId25" display="https://podminky.urs.cz/item/CS_URS_2021_01/28611546"/>
    <hyperlink ref="F222" r:id="rId26" display="https://podminky.urs.cz/item/CS_URS_2021_01/877315231"/>
    <hyperlink ref="F224" r:id="rId27" display="https://podminky.urs.cz/item/CS_URS_2021_01/28611722"/>
    <hyperlink ref="F226" r:id="rId28" display="https://podminky.urs.cz/item/CS_URS_2021_01/892492121"/>
    <hyperlink ref="F228" r:id="rId29" display="https://podminky.urs.cz/item/CS_URS_2021_01/899722114"/>
    <hyperlink ref="F231" r:id="rId30" display="https://podminky.urs.cz/item/CS_URS_2021_01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  <c r="AZ2" s="130" t="s">
        <v>109</v>
      </c>
      <c r="BA2" s="130" t="s">
        <v>110</v>
      </c>
      <c r="BB2" s="130" t="s">
        <v>111</v>
      </c>
      <c r="BC2" s="130" t="s">
        <v>724</v>
      </c>
      <c r="BD2" s="130" t="s">
        <v>83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83</v>
      </c>
      <c r="AZ3" s="130" t="s">
        <v>113</v>
      </c>
      <c r="BA3" s="130" t="s">
        <v>114</v>
      </c>
      <c r="BB3" s="130" t="s">
        <v>111</v>
      </c>
      <c r="BC3" s="130" t="s">
        <v>725</v>
      </c>
      <c r="BD3" s="130" t="s">
        <v>83</v>
      </c>
    </row>
    <row r="4" spans="2:56" s="1" customFormat="1" ht="24.95" customHeight="1">
      <c r="B4" s="22"/>
      <c r="D4" s="133" t="s">
        <v>116</v>
      </c>
      <c r="L4" s="22"/>
      <c r="M4" s="134" t="s">
        <v>10</v>
      </c>
      <c r="AT4" s="19" t="s">
        <v>4</v>
      </c>
      <c r="AZ4" s="130" t="s">
        <v>117</v>
      </c>
      <c r="BA4" s="130" t="s">
        <v>118</v>
      </c>
      <c r="BB4" s="130" t="s">
        <v>111</v>
      </c>
      <c r="BC4" s="130" t="s">
        <v>726</v>
      </c>
      <c r="BD4" s="130" t="s">
        <v>83</v>
      </c>
    </row>
    <row r="5" spans="2:56" s="1" customFormat="1" ht="6.95" customHeight="1">
      <c r="B5" s="22"/>
      <c r="L5" s="22"/>
      <c r="AZ5" s="130" t="s">
        <v>49</v>
      </c>
      <c r="BA5" s="130" t="s">
        <v>120</v>
      </c>
      <c r="BB5" s="130" t="s">
        <v>111</v>
      </c>
      <c r="BC5" s="130" t="s">
        <v>727</v>
      </c>
      <c r="BD5" s="130" t="s">
        <v>83</v>
      </c>
    </row>
    <row r="6" spans="2:56" s="1" customFormat="1" ht="12" customHeight="1">
      <c r="B6" s="22"/>
      <c r="D6" s="135" t="s">
        <v>16</v>
      </c>
      <c r="L6" s="22"/>
      <c r="AZ6" s="130" t="s">
        <v>122</v>
      </c>
      <c r="BA6" s="130" t="s">
        <v>123</v>
      </c>
      <c r="BB6" s="130" t="s">
        <v>111</v>
      </c>
      <c r="BC6" s="130" t="s">
        <v>728</v>
      </c>
      <c r="BD6" s="130" t="s">
        <v>83</v>
      </c>
    </row>
    <row r="7" spans="2:12" s="1" customFormat="1" ht="16.5" customHeight="1">
      <c r="B7" s="22"/>
      <c r="E7" s="136" t="str">
        <f>'Rekapitulace stavby'!K6</f>
        <v>Revitalizace veřejn. prostranství panel. sídliště Březiny - rozšíření IV.etapy, V.etapa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125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729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82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12. 7. 2021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19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27</v>
      </c>
      <c r="F15" s="40"/>
      <c r="G15" s="40"/>
      <c r="H15" s="40"/>
      <c r="I15" s="135" t="s">
        <v>28</v>
      </c>
      <c r="J15" s="139" t="s">
        <v>19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29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28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31</v>
      </c>
      <c r="E20" s="40"/>
      <c r="F20" s="40"/>
      <c r="G20" s="40"/>
      <c r="H20" s="40"/>
      <c r="I20" s="135" t="s">
        <v>26</v>
      </c>
      <c r="J20" s="139" t="s">
        <v>19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32</v>
      </c>
      <c r="F21" s="40"/>
      <c r="G21" s="40"/>
      <c r="H21" s="40"/>
      <c r="I21" s="135" t="s">
        <v>28</v>
      </c>
      <c r="J21" s="139" t="s">
        <v>19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34</v>
      </c>
      <c r="E23" s="40"/>
      <c r="F23" s="40"/>
      <c r="G23" s="40"/>
      <c r="H23" s="40"/>
      <c r="I23" s="135" t="s">
        <v>26</v>
      </c>
      <c r="J23" s="139" t="s">
        <v>19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35</v>
      </c>
      <c r="F24" s="40"/>
      <c r="G24" s="40"/>
      <c r="H24" s="40"/>
      <c r="I24" s="135" t="s">
        <v>28</v>
      </c>
      <c r="J24" s="139" t="s">
        <v>19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36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38</v>
      </c>
      <c r="E30" s="40"/>
      <c r="F30" s="40"/>
      <c r="G30" s="40"/>
      <c r="H30" s="40"/>
      <c r="I30" s="40"/>
      <c r="J30" s="147">
        <f>ROUND(J85,2)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40</v>
      </c>
      <c r="G32" s="40"/>
      <c r="H32" s="40"/>
      <c r="I32" s="148" t="s">
        <v>39</v>
      </c>
      <c r="J32" s="148" t="s">
        <v>41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42</v>
      </c>
      <c r="E33" s="135" t="s">
        <v>43</v>
      </c>
      <c r="F33" s="150">
        <f>ROUND((SUM(BE85:BE268)),2)</f>
        <v>0</v>
      </c>
      <c r="G33" s="40"/>
      <c r="H33" s="40"/>
      <c r="I33" s="151">
        <v>0.21</v>
      </c>
      <c r="J33" s="150">
        <f>ROUND(((SUM(BE85:BE268))*I33),2)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44</v>
      </c>
      <c r="F34" s="150">
        <f>ROUND((SUM(BF85:BF268)),2)</f>
        <v>0</v>
      </c>
      <c r="G34" s="40"/>
      <c r="H34" s="40"/>
      <c r="I34" s="151">
        <v>0.15</v>
      </c>
      <c r="J34" s="150">
        <f>ROUND(((SUM(BF85:BF268))*I34),2)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45</v>
      </c>
      <c r="F35" s="150">
        <f>ROUND((SUM(BG85:BG268)),2)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46</v>
      </c>
      <c r="F36" s="150">
        <f>ROUND((SUM(BH85:BH268)),2)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47</v>
      </c>
      <c r="F37" s="150">
        <f>ROUND((SUM(BI85:BI268)),2)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Revitalizace veřejn. prostranství panel. sídliště Březiny - rozšíření IV.etapy, V.etapa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125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IO 04 - Splašková kanalizace  - stoka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Děčín - Březiny</v>
      </c>
      <c r="G52" s="42"/>
      <c r="H52" s="42"/>
      <c r="I52" s="34" t="s">
        <v>23</v>
      </c>
      <c r="J52" s="74" t="str">
        <f>IF(J12="","",J12)</f>
        <v>12. 7. 2021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Statutární město Děčín</v>
      </c>
      <c r="G54" s="42"/>
      <c r="H54" s="42"/>
      <c r="I54" s="34" t="s">
        <v>31</v>
      </c>
      <c r="J54" s="38" t="str">
        <f>E21</f>
        <v>AZ Consult spol. s r.o.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Dagmar Sedláčková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128</v>
      </c>
      <c r="D57" s="165"/>
      <c r="E57" s="165"/>
      <c r="F57" s="165"/>
      <c r="G57" s="165"/>
      <c r="H57" s="165"/>
      <c r="I57" s="165"/>
      <c r="J57" s="166" t="s">
        <v>129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70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130</v>
      </c>
    </row>
    <row r="60" spans="1:31" s="9" customFormat="1" ht="24.95" customHeight="1">
      <c r="A60" s="9"/>
      <c r="B60" s="168"/>
      <c r="C60" s="169"/>
      <c r="D60" s="170" t="s">
        <v>131</v>
      </c>
      <c r="E60" s="171"/>
      <c r="F60" s="171"/>
      <c r="G60" s="171"/>
      <c r="H60" s="171"/>
      <c r="I60" s="171"/>
      <c r="J60" s="172">
        <f>J86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132</v>
      </c>
      <c r="E61" s="177"/>
      <c r="F61" s="177"/>
      <c r="G61" s="177"/>
      <c r="H61" s="177"/>
      <c r="I61" s="177"/>
      <c r="J61" s="178">
        <f>J87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133</v>
      </c>
      <c r="E62" s="177"/>
      <c r="F62" s="177"/>
      <c r="G62" s="177"/>
      <c r="H62" s="177"/>
      <c r="I62" s="177"/>
      <c r="J62" s="178">
        <f>J197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134</v>
      </c>
      <c r="E63" s="177"/>
      <c r="F63" s="177"/>
      <c r="G63" s="177"/>
      <c r="H63" s="177"/>
      <c r="I63" s="177"/>
      <c r="J63" s="178">
        <f>J200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135</v>
      </c>
      <c r="E64" s="177"/>
      <c r="F64" s="177"/>
      <c r="G64" s="177"/>
      <c r="H64" s="177"/>
      <c r="I64" s="177"/>
      <c r="J64" s="178">
        <f>J220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136</v>
      </c>
      <c r="E65" s="177"/>
      <c r="F65" s="177"/>
      <c r="G65" s="177"/>
      <c r="H65" s="177"/>
      <c r="I65" s="177"/>
      <c r="J65" s="178">
        <f>J266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137</v>
      </c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3" t="str">
        <f>E7</f>
        <v>Revitalizace veřejn. prostranství panel. sídliště Březiny - rozšíření IV.etapy, V.etapa</v>
      </c>
      <c r="F75" s="34"/>
      <c r="G75" s="34"/>
      <c r="H75" s="34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125</v>
      </c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 xml:space="preserve">IO 04 - Splašková kanalizace  - stoka</v>
      </c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Děčín - Březiny</v>
      </c>
      <c r="G79" s="42"/>
      <c r="H79" s="42"/>
      <c r="I79" s="34" t="s">
        <v>23</v>
      </c>
      <c r="J79" s="74" t="str">
        <f>IF(J12="","",J12)</f>
        <v>12. 7. 2021</v>
      </c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5.65" customHeight="1">
      <c r="A81" s="40"/>
      <c r="B81" s="41"/>
      <c r="C81" s="34" t="s">
        <v>25</v>
      </c>
      <c r="D81" s="42"/>
      <c r="E81" s="42"/>
      <c r="F81" s="29" t="str">
        <f>E15</f>
        <v>Statutární město Děčín</v>
      </c>
      <c r="G81" s="42"/>
      <c r="H81" s="42"/>
      <c r="I81" s="34" t="s">
        <v>31</v>
      </c>
      <c r="J81" s="38" t="str">
        <f>E21</f>
        <v>AZ Consult spol. s r.o.</v>
      </c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29</v>
      </c>
      <c r="D82" s="42"/>
      <c r="E82" s="42"/>
      <c r="F82" s="29" t="str">
        <f>IF(E18="","",E18)</f>
        <v>Vyplň údaj</v>
      </c>
      <c r="G82" s="42"/>
      <c r="H82" s="42"/>
      <c r="I82" s="34" t="s">
        <v>34</v>
      </c>
      <c r="J82" s="38" t="str">
        <f>E24</f>
        <v>Dagmar Sedláčková</v>
      </c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80"/>
      <c r="B84" s="181"/>
      <c r="C84" s="182" t="s">
        <v>138</v>
      </c>
      <c r="D84" s="183" t="s">
        <v>57</v>
      </c>
      <c r="E84" s="183" t="s">
        <v>53</v>
      </c>
      <c r="F84" s="183" t="s">
        <v>54</v>
      </c>
      <c r="G84" s="183" t="s">
        <v>139</v>
      </c>
      <c r="H84" s="183" t="s">
        <v>140</v>
      </c>
      <c r="I84" s="183" t="s">
        <v>141</v>
      </c>
      <c r="J84" s="183" t="s">
        <v>129</v>
      </c>
      <c r="K84" s="184" t="s">
        <v>142</v>
      </c>
      <c r="L84" s="185"/>
      <c r="M84" s="94" t="s">
        <v>19</v>
      </c>
      <c r="N84" s="95" t="s">
        <v>42</v>
      </c>
      <c r="O84" s="95" t="s">
        <v>143</v>
      </c>
      <c r="P84" s="95" t="s">
        <v>144</v>
      </c>
      <c r="Q84" s="95" t="s">
        <v>145</v>
      </c>
      <c r="R84" s="95" t="s">
        <v>146</v>
      </c>
      <c r="S84" s="95" t="s">
        <v>147</v>
      </c>
      <c r="T84" s="96" t="s">
        <v>148</v>
      </c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</row>
    <row r="85" spans="1:63" s="2" customFormat="1" ht="22.8" customHeight="1">
      <c r="A85" s="40"/>
      <c r="B85" s="41"/>
      <c r="C85" s="101" t="s">
        <v>149</v>
      </c>
      <c r="D85" s="42"/>
      <c r="E85" s="42"/>
      <c r="F85" s="42"/>
      <c r="G85" s="42"/>
      <c r="H85" s="42"/>
      <c r="I85" s="42"/>
      <c r="J85" s="186">
        <f>BK85</f>
        <v>0</v>
      </c>
      <c r="K85" s="42"/>
      <c r="L85" s="46"/>
      <c r="M85" s="97"/>
      <c r="N85" s="187"/>
      <c r="O85" s="98"/>
      <c r="P85" s="188">
        <f>P86</f>
        <v>0</v>
      </c>
      <c r="Q85" s="98"/>
      <c r="R85" s="188">
        <f>R86</f>
        <v>10.8283174</v>
      </c>
      <c r="S85" s="98"/>
      <c r="T85" s="189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71</v>
      </c>
      <c r="AU85" s="19" t="s">
        <v>130</v>
      </c>
      <c r="BK85" s="190">
        <f>BK86</f>
        <v>0</v>
      </c>
    </row>
    <row r="86" spans="1:63" s="12" customFormat="1" ht="25.9" customHeight="1">
      <c r="A86" s="12"/>
      <c r="B86" s="191"/>
      <c r="C86" s="192"/>
      <c r="D86" s="193" t="s">
        <v>71</v>
      </c>
      <c r="E86" s="194" t="s">
        <v>150</v>
      </c>
      <c r="F86" s="194" t="s">
        <v>151</v>
      </c>
      <c r="G86" s="192"/>
      <c r="H86" s="192"/>
      <c r="I86" s="195"/>
      <c r="J86" s="196">
        <f>BK86</f>
        <v>0</v>
      </c>
      <c r="K86" s="192"/>
      <c r="L86" s="197"/>
      <c r="M86" s="198"/>
      <c r="N86" s="199"/>
      <c r="O86" s="199"/>
      <c r="P86" s="200">
        <f>P87+P197+P200+P220+P266</f>
        <v>0</v>
      </c>
      <c r="Q86" s="199"/>
      <c r="R86" s="200">
        <f>R87+R197+R200+R220+R266</f>
        <v>10.8283174</v>
      </c>
      <c r="S86" s="199"/>
      <c r="T86" s="201">
        <f>T87+T197+T200+T220+T266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80</v>
      </c>
      <c r="AT86" s="203" t="s">
        <v>71</v>
      </c>
      <c r="AU86" s="203" t="s">
        <v>72</v>
      </c>
      <c r="AY86" s="202" t="s">
        <v>152</v>
      </c>
      <c r="BK86" s="204">
        <f>BK87+BK197+BK200+BK220+BK266</f>
        <v>0</v>
      </c>
    </row>
    <row r="87" spans="1:63" s="12" customFormat="1" ht="22.8" customHeight="1">
      <c r="A87" s="12"/>
      <c r="B87" s="191"/>
      <c r="C87" s="192"/>
      <c r="D87" s="193" t="s">
        <v>71</v>
      </c>
      <c r="E87" s="205" t="s">
        <v>80</v>
      </c>
      <c r="F87" s="205" t="s">
        <v>153</v>
      </c>
      <c r="G87" s="192"/>
      <c r="H87" s="192"/>
      <c r="I87" s="195"/>
      <c r="J87" s="206">
        <f>BK87</f>
        <v>0</v>
      </c>
      <c r="K87" s="192"/>
      <c r="L87" s="197"/>
      <c r="M87" s="198"/>
      <c r="N87" s="199"/>
      <c r="O87" s="199"/>
      <c r="P87" s="200">
        <f>SUM(P88:P196)</f>
        <v>0</v>
      </c>
      <c r="Q87" s="199"/>
      <c r="R87" s="200">
        <f>SUM(R88:R196)</f>
        <v>0.37127220000000005</v>
      </c>
      <c r="S87" s="199"/>
      <c r="T87" s="201">
        <f>SUM(T88:T196)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80</v>
      </c>
      <c r="AT87" s="203" t="s">
        <v>71</v>
      </c>
      <c r="AU87" s="203" t="s">
        <v>80</v>
      </c>
      <c r="AY87" s="202" t="s">
        <v>152</v>
      </c>
      <c r="BK87" s="204">
        <f>SUM(BK88:BK196)</f>
        <v>0</v>
      </c>
    </row>
    <row r="88" spans="1:65" s="2" customFormat="1" ht="49.05" customHeight="1">
      <c r="A88" s="40"/>
      <c r="B88" s="41"/>
      <c r="C88" s="207" t="s">
        <v>80</v>
      </c>
      <c r="D88" s="207" t="s">
        <v>154</v>
      </c>
      <c r="E88" s="208" t="s">
        <v>155</v>
      </c>
      <c r="F88" s="209" t="s">
        <v>156</v>
      </c>
      <c r="G88" s="210" t="s">
        <v>157</v>
      </c>
      <c r="H88" s="211">
        <v>1.2</v>
      </c>
      <c r="I88" s="212"/>
      <c r="J88" s="213">
        <f>ROUND(I88*H88,2)</f>
        <v>0</v>
      </c>
      <c r="K88" s="209" t="s">
        <v>158</v>
      </c>
      <c r="L88" s="46"/>
      <c r="M88" s="214" t="s">
        <v>19</v>
      </c>
      <c r="N88" s="215" t="s">
        <v>43</v>
      </c>
      <c r="O88" s="86"/>
      <c r="P88" s="216">
        <f>O88*H88</f>
        <v>0</v>
      </c>
      <c r="Q88" s="216">
        <v>0.0369</v>
      </c>
      <c r="R88" s="216">
        <f>Q88*H88</f>
        <v>0.04428</v>
      </c>
      <c r="S88" s="216">
        <v>0</v>
      </c>
      <c r="T88" s="21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8" t="s">
        <v>159</v>
      </c>
      <c r="AT88" s="218" t="s">
        <v>154</v>
      </c>
      <c r="AU88" s="218" t="s">
        <v>83</v>
      </c>
      <c r="AY88" s="19" t="s">
        <v>152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80</v>
      </c>
      <c r="BK88" s="219">
        <f>ROUND(I88*H88,2)</f>
        <v>0</v>
      </c>
      <c r="BL88" s="19" t="s">
        <v>159</v>
      </c>
      <c r="BM88" s="218" t="s">
        <v>730</v>
      </c>
    </row>
    <row r="89" spans="1:47" s="2" customFormat="1" ht="12">
      <c r="A89" s="40"/>
      <c r="B89" s="41"/>
      <c r="C89" s="42"/>
      <c r="D89" s="220" t="s">
        <v>161</v>
      </c>
      <c r="E89" s="42"/>
      <c r="F89" s="221" t="s">
        <v>162</v>
      </c>
      <c r="G89" s="42"/>
      <c r="H89" s="42"/>
      <c r="I89" s="222"/>
      <c r="J89" s="42"/>
      <c r="K89" s="42"/>
      <c r="L89" s="46"/>
      <c r="M89" s="223"/>
      <c r="N89" s="224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161</v>
      </c>
      <c r="AU89" s="19" t="s">
        <v>83</v>
      </c>
    </row>
    <row r="90" spans="1:51" s="13" customFormat="1" ht="12">
      <c r="A90" s="13"/>
      <c r="B90" s="225"/>
      <c r="C90" s="226"/>
      <c r="D90" s="227" t="s">
        <v>163</v>
      </c>
      <c r="E90" s="228" t="s">
        <v>19</v>
      </c>
      <c r="F90" s="229" t="s">
        <v>731</v>
      </c>
      <c r="G90" s="226"/>
      <c r="H90" s="230">
        <v>1.2</v>
      </c>
      <c r="I90" s="231"/>
      <c r="J90" s="226"/>
      <c r="K90" s="226"/>
      <c r="L90" s="232"/>
      <c r="M90" s="233"/>
      <c r="N90" s="234"/>
      <c r="O90" s="234"/>
      <c r="P90" s="234"/>
      <c r="Q90" s="234"/>
      <c r="R90" s="234"/>
      <c r="S90" s="234"/>
      <c r="T90" s="235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6" t="s">
        <v>163</v>
      </c>
      <c r="AU90" s="236" t="s">
        <v>83</v>
      </c>
      <c r="AV90" s="13" t="s">
        <v>83</v>
      </c>
      <c r="AW90" s="13" t="s">
        <v>33</v>
      </c>
      <c r="AX90" s="13" t="s">
        <v>80</v>
      </c>
      <c r="AY90" s="236" t="s">
        <v>152</v>
      </c>
    </row>
    <row r="91" spans="1:65" s="2" customFormat="1" ht="49.05" customHeight="1">
      <c r="A91" s="40"/>
      <c r="B91" s="41"/>
      <c r="C91" s="207" t="s">
        <v>83</v>
      </c>
      <c r="D91" s="207" t="s">
        <v>154</v>
      </c>
      <c r="E91" s="208" t="s">
        <v>165</v>
      </c>
      <c r="F91" s="209" t="s">
        <v>166</v>
      </c>
      <c r="G91" s="210" t="s">
        <v>157</v>
      </c>
      <c r="H91" s="211">
        <v>2.4</v>
      </c>
      <c r="I91" s="212"/>
      <c r="J91" s="213">
        <f>ROUND(I91*H91,2)</f>
        <v>0</v>
      </c>
      <c r="K91" s="209" t="s">
        <v>158</v>
      </c>
      <c r="L91" s="46"/>
      <c r="M91" s="214" t="s">
        <v>19</v>
      </c>
      <c r="N91" s="215" t="s">
        <v>43</v>
      </c>
      <c r="O91" s="86"/>
      <c r="P91" s="216">
        <f>O91*H91</f>
        <v>0</v>
      </c>
      <c r="Q91" s="216">
        <v>0.0369</v>
      </c>
      <c r="R91" s="216">
        <f>Q91*H91</f>
        <v>0.08856</v>
      </c>
      <c r="S91" s="216">
        <v>0</v>
      </c>
      <c r="T91" s="21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8" t="s">
        <v>159</v>
      </c>
      <c r="AT91" s="218" t="s">
        <v>154</v>
      </c>
      <c r="AU91" s="218" t="s">
        <v>83</v>
      </c>
      <c r="AY91" s="19" t="s">
        <v>152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9" t="s">
        <v>80</v>
      </c>
      <c r="BK91" s="219">
        <f>ROUND(I91*H91,2)</f>
        <v>0</v>
      </c>
      <c r="BL91" s="19" t="s">
        <v>159</v>
      </c>
      <c r="BM91" s="218" t="s">
        <v>167</v>
      </c>
    </row>
    <row r="92" spans="1:47" s="2" customFormat="1" ht="12">
      <c r="A92" s="40"/>
      <c r="B92" s="41"/>
      <c r="C92" s="42"/>
      <c r="D92" s="220" t="s">
        <v>161</v>
      </c>
      <c r="E92" s="42"/>
      <c r="F92" s="221" t="s">
        <v>168</v>
      </c>
      <c r="G92" s="42"/>
      <c r="H92" s="42"/>
      <c r="I92" s="222"/>
      <c r="J92" s="42"/>
      <c r="K92" s="42"/>
      <c r="L92" s="46"/>
      <c r="M92" s="223"/>
      <c r="N92" s="224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161</v>
      </c>
      <c r="AU92" s="19" t="s">
        <v>83</v>
      </c>
    </row>
    <row r="93" spans="1:51" s="13" customFormat="1" ht="12">
      <c r="A93" s="13"/>
      <c r="B93" s="225"/>
      <c r="C93" s="226"/>
      <c r="D93" s="227" t="s">
        <v>163</v>
      </c>
      <c r="E93" s="228" t="s">
        <v>19</v>
      </c>
      <c r="F93" s="229" t="s">
        <v>670</v>
      </c>
      <c r="G93" s="226"/>
      <c r="H93" s="230">
        <v>1.2</v>
      </c>
      <c r="I93" s="231"/>
      <c r="J93" s="226"/>
      <c r="K93" s="226"/>
      <c r="L93" s="232"/>
      <c r="M93" s="233"/>
      <c r="N93" s="234"/>
      <c r="O93" s="234"/>
      <c r="P93" s="234"/>
      <c r="Q93" s="234"/>
      <c r="R93" s="234"/>
      <c r="S93" s="234"/>
      <c r="T93" s="23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6" t="s">
        <v>163</v>
      </c>
      <c r="AU93" s="236" t="s">
        <v>83</v>
      </c>
      <c r="AV93" s="13" t="s">
        <v>83</v>
      </c>
      <c r="AW93" s="13" t="s">
        <v>33</v>
      </c>
      <c r="AX93" s="13" t="s">
        <v>72</v>
      </c>
      <c r="AY93" s="236" t="s">
        <v>152</v>
      </c>
    </row>
    <row r="94" spans="1:51" s="13" customFormat="1" ht="12">
      <c r="A94" s="13"/>
      <c r="B94" s="225"/>
      <c r="C94" s="226"/>
      <c r="D94" s="227" t="s">
        <v>163</v>
      </c>
      <c r="E94" s="228" t="s">
        <v>19</v>
      </c>
      <c r="F94" s="229" t="s">
        <v>603</v>
      </c>
      <c r="G94" s="226"/>
      <c r="H94" s="230">
        <v>1.2</v>
      </c>
      <c r="I94" s="231"/>
      <c r="J94" s="226"/>
      <c r="K94" s="226"/>
      <c r="L94" s="232"/>
      <c r="M94" s="233"/>
      <c r="N94" s="234"/>
      <c r="O94" s="234"/>
      <c r="P94" s="234"/>
      <c r="Q94" s="234"/>
      <c r="R94" s="234"/>
      <c r="S94" s="234"/>
      <c r="T94" s="235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6" t="s">
        <v>163</v>
      </c>
      <c r="AU94" s="236" t="s">
        <v>83</v>
      </c>
      <c r="AV94" s="13" t="s">
        <v>83</v>
      </c>
      <c r="AW94" s="13" t="s">
        <v>33</v>
      </c>
      <c r="AX94" s="13" t="s">
        <v>72</v>
      </c>
      <c r="AY94" s="236" t="s">
        <v>152</v>
      </c>
    </row>
    <row r="95" spans="1:51" s="14" customFormat="1" ht="12">
      <c r="A95" s="14"/>
      <c r="B95" s="237"/>
      <c r="C95" s="238"/>
      <c r="D95" s="227" t="s">
        <v>163</v>
      </c>
      <c r="E95" s="239" t="s">
        <v>19</v>
      </c>
      <c r="F95" s="240" t="s">
        <v>170</v>
      </c>
      <c r="G95" s="238"/>
      <c r="H95" s="241">
        <v>2.4</v>
      </c>
      <c r="I95" s="242"/>
      <c r="J95" s="238"/>
      <c r="K95" s="238"/>
      <c r="L95" s="243"/>
      <c r="M95" s="244"/>
      <c r="N95" s="245"/>
      <c r="O95" s="245"/>
      <c r="P95" s="245"/>
      <c r="Q95" s="245"/>
      <c r="R95" s="245"/>
      <c r="S95" s="245"/>
      <c r="T95" s="246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7" t="s">
        <v>163</v>
      </c>
      <c r="AU95" s="247" t="s">
        <v>83</v>
      </c>
      <c r="AV95" s="14" t="s">
        <v>159</v>
      </c>
      <c r="AW95" s="14" t="s">
        <v>33</v>
      </c>
      <c r="AX95" s="14" t="s">
        <v>80</v>
      </c>
      <c r="AY95" s="247" t="s">
        <v>152</v>
      </c>
    </row>
    <row r="96" spans="1:65" s="2" customFormat="1" ht="24.15" customHeight="1">
      <c r="A96" s="40"/>
      <c r="B96" s="41"/>
      <c r="C96" s="207" t="s">
        <v>171</v>
      </c>
      <c r="D96" s="207" t="s">
        <v>154</v>
      </c>
      <c r="E96" s="208" t="s">
        <v>184</v>
      </c>
      <c r="F96" s="209" t="s">
        <v>185</v>
      </c>
      <c r="G96" s="210" t="s">
        <v>186</v>
      </c>
      <c r="H96" s="211">
        <v>20</v>
      </c>
      <c r="I96" s="212"/>
      <c r="J96" s="213">
        <f>ROUND(I96*H96,2)</f>
        <v>0</v>
      </c>
      <c r="K96" s="209" t="s">
        <v>19</v>
      </c>
      <c r="L96" s="46"/>
      <c r="M96" s="214" t="s">
        <v>19</v>
      </c>
      <c r="N96" s="215" t="s">
        <v>43</v>
      </c>
      <c r="O96" s="86"/>
      <c r="P96" s="216">
        <f>O96*H96</f>
        <v>0</v>
      </c>
      <c r="Q96" s="216">
        <v>0.00064</v>
      </c>
      <c r="R96" s="216">
        <f>Q96*H96</f>
        <v>0.0128</v>
      </c>
      <c r="S96" s="216">
        <v>0</v>
      </c>
      <c r="T96" s="21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8" t="s">
        <v>159</v>
      </c>
      <c r="AT96" s="218" t="s">
        <v>154</v>
      </c>
      <c r="AU96" s="218" t="s">
        <v>83</v>
      </c>
      <c r="AY96" s="19" t="s">
        <v>152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9" t="s">
        <v>80</v>
      </c>
      <c r="BK96" s="219">
        <f>ROUND(I96*H96,2)</f>
        <v>0</v>
      </c>
      <c r="BL96" s="19" t="s">
        <v>159</v>
      </c>
      <c r="BM96" s="218" t="s">
        <v>187</v>
      </c>
    </row>
    <row r="97" spans="1:47" s="2" customFormat="1" ht="12">
      <c r="A97" s="40"/>
      <c r="B97" s="41"/>
      <c r="C97" s="42"/>
      <c r="D97" s="227" t="s">
        <v>177</v>
      </c>
      <c r="E97" s="42"/>
      <c r="F97" s="248" t="s">
        <v>188</v>
      </c>
      <c r="G97" s="42"/>
      <c r="H97" s="42"/>
      <c r="I97" s="222"/>
      <c r="J97" s="42"/>
      <c r="K97" s="42"/>
      <c r="L97" s="46"/>
      <c r="M97" s="223"/>
      <c r="N97" s="224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177</v>
      </c>
      <c r="AU97" s="19" t="s">
        <v>83</v>
      </c>
    </row>
    <row r="98" spans="1:51" s="13" customFormat="1" ht="12">
      <c r="A98" s="13"/>
      <c r="B98" s="225"/>
      <c r="C98" s="226"/>
      <c r="D98" s="227" t="s">
        <v>163</v>
      </c>
      <c r="E98" s="228" t="s">
        <v>19</v>
      </c>
      <c r="F98" s="229" t="s">
        <v>604</v>
      </c>
      <c r="G98" s="226"/>
      <c r="H98" s="230">
        <v>20</v>
      </c>
      <c r="I98" s="231"/>
      <c r="J98" s="226"/>
      <c r="K98" s="226"/>
      <c r="L98" s="232"/>
      <c r="M98" s="233"/>
      <c r="N98" s="234"/>
      <c r="O98" s="234"/>
      <c r="P98" s="234"/>
      <c r="Q98" s="234"/>
      <c r="R98" s="234"/>
      <c r="S98" s="234"/>
      <c r="T98" s="23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6" t="s">
        <v>163</v>
      </c>
      <c r="AU98" s="236" t="s">
        <v>83</v>
      </c>
      <c r="AV98" s="13" t="s">
        <v>83</v>
      </c>
      <c r="AW98" s="13" t="s">
        <v>33</v>
      </c>
      <c r="AX98" s="13" t="s">
        <v>72</v>
      </c>
      <c r="AY98" s="236" t="s">
        <v>152</v>
      </c>
    </row>
    <row r="99" spans="1:51" s="14" customFormat="1" ht="12">
      <c r="A99" s="14"/>
      <c r="B99" s="237"/>
      <c r="C99" s="238"/>
      <c r="D99" s="227" t="s">
        <v>163</v>
      </c>
      <c r="E99" s="239" t="s">
        <v>19</v>
      </c>
      <c r="F99" s="240" t="s">
        <v>170</v>
      </c>
      <c r="G99" s="238"/>
      <c r="H99" s="241">
        <v>20</v>
      </c>
      <c r="I99" s="242"/>
      <c r="J99" s="238"/>
      <c r="K99" s="238"/>
      <c r="L99" s="243"/>
      <c r="M99" s="244"/>
      <c r="N99" s="245"/>
      <c r="O99" s="245"/>
      <c r="P99" s="245"/>
      <c r="Q99" s="245"/>
      <c r="R99" s="245"/>
      <c r="S99" s="245"/>
      <c r="T99" s="246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7" t="s">
        <v>163</v>
      </c>
      <c r="AU99" s="247" t="s">
        <v>83</v>
      </c>
      <c r="AV99" s="14" t="s">
        <v>159</v>
      </c>
      <c r="AW99" s="14" t="s">
        <v>4</v>
      </c>
      <c r="AX99" s="14" t="s">
        <v>80</v>
      </c>
      <c r="AY99" s="247" t="s">
        <v>152</v>
      </c>
    </row>
    <row r="100" spans="1:65" s="2" customFormat="1" ht="16.5" customHeight="1">
      <c r="A100" s="40"/>
      <c r="B100" s="41"/>
      <c r="C100" s="207" t="s">
        <v>159</v>
      </c>
      <c r="D100" s="207" t="s">
        <v>154</v>
      </c>
      <c r="E100" s="208" t="s">
        <v>191</v>
      </c>
      <c r="F100" s="209" t="s">
        <v>192</v>
      </c>
      <c r="G100" s="210" t="s">
        <v>193</v>
      </c>
      <c r="H100" s="211">
        <v>40</v>
      </c>
      <c r="I100" s="212"/>
      <c r="J100" s="213">
        <f>ROUND(I100*H100,2)</f>
        <v>0</v>
      </c>
      <c r="K100" s="209" t="s">
        <v>19</v>
      </c>
      <c r="L100" s="46"/>
      <c r="M100" s="214" t="s">
        <v>19</v>
      </c>
      <c r="N100" s="215" t="s">
        <v>43</v>
      </c>
      <c r="O100" s="86"/>
      <c r="P100" s="216">
        <f>O100*H100</f>
        <v>0</v>
      </c>
      <c r="Q100" s="216">
        <v>0.00064</v>
      </c>
      <c r="R100" s="216">
        <f>Q100*H100</f>
        <v>0.0256</v>
      </c>
      <c r="S100" s="216">
        <v>0</v>
      </c>
      <c r="T100" s="21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8" t="s">
        <v>159</v>
      </c>
      <c r="AT100" s="218" t="s">
        <v>154</v>
      </c>
      <c r="AU100" s="218" t="s">
        <v>83</v>
      </c>
      <c r="AY100" s="19" t="s">
        <v>152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80</v>
      </c>
      <c r="BK100" s="219">
        <f>ROUND(I100*H100,2)</f>
        <v>0</v>
      </c>
      <c r="BL100" s="19" t="s">
        <v>159</v>
      </c>
      <c r="BM100" s="218" t="s">
        <v>194</v>
      </c>
    </row>
    <row r="101" spans="1:51" s="13" customFormat="1" ht="12">
      <c r="A101" s="13"/>
      <c r="B101" s="225"/>
      <c r="C101" s="226"/>
      <c r="D101" s="227" t="s">
        <v>163</v>
      </c>
      <c r="E101" s="228" t="s">
        <v>19</v>
      </c>
      <c r="F101" s="229" t="s">
        <v>195</v>
      </c>
      <c r="G101" s="226"/>
      <c r="H101" s="230">
        <v>40</v>
      </c>
      <c r="I101" s="231"/>
      <c r="J101" s="226"/>
      <c r="K101" s="226"/>
      <c r="L101" s="232"/>
      <c r="M101" s="233"/>
      <c r="N101" s="234"/>
      <c r="O101" s="234"/>
      <c r="P101" s="234"/>
      <c r="Q101" s="234"/>
      <c r="R101" s="234"/>
      <c r="S101" s="234"/>
      <c r="T101" s="23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6" t="s">
        <v>163</v>
      </c>
      <c r="AU101" s="236" t="s">
        <v>83</v>
      </c>
      <c r="AV101" s="13" t="s">
        <v>83</v>
      </c>
      <c r="AW101" s="13" t="s">
        <v>33</v>
      </c>
      <c r="AX101" s="13" t="s">
        <v>72</v>
      </c>
      <c r="AY101" s="236" t="s">
        <v>152</v>
      </c>
    </row>
    <row r="102" spans="1:51" s="14" customFormat="1" ht="12">
      <c r="A102" s="14"/>
      <c r="B102" s="237"/>
      <c r="C102" s="238"/>
      <c r="D102" s="227" t="s">
        <v>163</v>
      </c>
      <c r="E102" s="239" t="s">
        <v>19</v>
      </c>
      <c r="F102" s="240" t="s">
        <v>170</v>
      </c>
      <c r="G102" s="238"/>
      <c r="H102" s="241">
        <v>40</v>
      </c>
      <c r="I102" s="242"/>
      <c r="J102" s="238"/>
      <c r="K102" s="238"/>
      <c r="L102" s="243"/>
      <c r="M102" s="244"/>
      <c r="N102" s="245"/>
      <c r="O102" s="245"/>
      <c r="P102" s="245"/>
      <c r="Q102" s="245"/>
      <c r="R102" s="245"/>
      <c r="S102" s="245"/>
      <c r="T102" s="246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7" t="s">
        <v>163</v>
      </c>
      <c r="AU102" s="247" t="s">
        <v>83</v>
      </c>
      <c r="AV102" s="14" t="s">
        <v>159</v>
      </c>
      <c r="AW102" s="14" t="s">
        <v>4</v>
      </c>
      <c r="AX102" s="14" t="s">
        <v>80</v>
      </c>
      <c r="AY102" s="247" t="s">
        <v>152</v>
      </c>
    </row>
    <row r="103" spans="1:65" s="2" customFormat="1" ht="16.5" customHeight="1">
      <c r="A103" s="40"/>
      <c r="B103" s="41"/>
      <c r="C103" s="207" t="s">
        <v>183</v>
      </c>
      <c r="D103" s="207" t="s">
        <v>154</v>
      </c>
      <c r="E103" s="208" t="s">
        <v>197</v>
      </c>
      <c r="F103" s="209" t="s">
        <v>198</v>
      </c>
      <c r="G103" s="210" t="s">
        <v>199</v>
      </c>
      <c r="H103" s="211">
        <v>1</v>
      </c>
      <c r="I103" s="212"/>
      <c r="J103" s="213">
        <f>ROUND(I103*H103,2)</f>
        <v>0</v>
      </c>
      <c r="K103" s="209" t="s">
        <v>19</v>
      </c>
      <c r="L103" s="46"/>
      <c r="M103" s="214" t="s">
        <v>19</v>
      </c>
      <c r="N103" s="215" t="s">
        <v>43</v>
      </c>
      <c r="O103" s="86"/>
      <c r="P103" s="216">
        <f>O103*H103</f>
        <v>0</v>
      </c>
      <c r="Q103" s="216">
        <v>0.008</v>
      </c>
      <c r="R103" s="216">
        <f>Q103*H103</f>
        <v>0.008</v>
      </c>
      <c r="S103" s="216">
        <v>0</v>
      </c>
      <c r="T103" s="21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8" t="s">
        <v>159</v>
      </c>
      <c r="AT103" s="218" t="s">
        <v>154</v>
      </c>
      <c r="AU103" s="218" t="s">
        <v>83</v>
      </c>
      <c r="AY103" s="19" t="s">
        <v>152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9" t="s">
        <v>80</v>
      </c>
      <c r="BK103" s="219">
        <f>ROUND(I103*H103,2)</f>
        <v>0</v>
      </c>
      <c r="BL103" s="19" t="s">
        <v>159</v>
      </c>
      <c r="BM103" s="218" t="s">
        <v>200</v>
      </c>
    </row>
    <row r="104" spans="1:47" s="2" customFormat="1" ht="12">
      <c r="A104" s="40"/>
      <c r="B104" s="41"/>
      <c r="C104" s="42"/>
      <c r="D104" s="227" t="s">
        <v>177</v>
      </c>
      <c r="E104" s="42"/>
      <c r="F104" s="248" t="s">
        <v>201</v>
      </c>
      <c r="G104" s="42"/>
      <c r="H104" s="42"/>
      <c r="I104" s="222"/>
      <c r="J104" s="42"/>
      <c r="K104" s="42"/>
      <c r="L104" s="46"/>
      <c r="M104" s="223"/>
      <c r="N104" s="224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177</v>
      </c>
      <c r="AU104" s="19" t="s">
        <v>83</v>
      </c>
    </row>
    <row r="105" spans="1:51" s="13" customFormat="1" ht="12">
      <c r="A105" s="13"/>
      <c r="B105" s="225"/>
      <c r="C105" s="226"/>
      <c r="D105" s="227" t="s">
        <v>163</v>
      </c>
      <c r="E105" s="228" t="s">
        <v>19</v>
      </c>
      <c r="F105" s="229" t="s">
        <v>509</v>
      </c>
      <c r="G105" s="226"/>
      <c r="H105" s="230">
        <v>1</v>
      </c>
      <c r="I105" s="231"/>
      <c r="J105" s="226"/>
      <c r="K105" s="226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163</v>
      </c>
      <c r="AU105" s="236" t="s">
        <v>83</v>
      </c>
      <c r="AV105" s="13" t="s">
        <v>83</v>
      </c>
      <c r="AW105" s="13" t="s">
        <v>33</v>
      </c>
      <c r="AX105" s="13" t="s">
        <v>72</v>
      </c>
      <c r="AY105" s="236" t="s">
        <v>152</v>
      </c>
    </row>
    <row r="106" spans="1:51" s="14" customFormat="1" ht="12">
      <c r="A106" s="14"/>
      <c r="B106" s="237"/>
      <c r="C106" s="238"/>
      <c r="D106" s="227" t="s">
        <v>163</v>
      </c>
      <c r="E106" s="239" t="s">
        <v>19</v>
      </c>
      <c r="F106" s="240" t="s">
        <v>170</v>
      </c>
      <c r="G106" s="238"/>
      <c r="H106" s="241">
        <v>1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7" t="s">
        <v>163</v>
      </c>
      <c r="AU106" s="247" t="s">
        <v>83</v>
      </c>
      <c r="AV106" s="14" t="s">
        <v>159</v>
      </c>
      <c r="AW106" s="14" t="s">
        <v>4</v>
      </c>
      <c r="AX106" s="14" t="s">
        <v>80</v>
      </c>
      <c r="AY106" s="247" t="s">
        <v>152</v>
      </c>
    </row>
    <row r="107" spans="1:65" s="2" customFormat="1" ht="16.5" customHeight="1">
      <c r="A107" s="40"/>
      <c r="B107" s="41"/>
      <c r="C107" s="207" t="s">
        <v>190</v>
      </c>
      <c r="D107" s="207" t="s">
        <v>154</v>
      </c>
      <c r="E107" s="208" t="s">
        <v>204</v>
      </c>
      <c r="F107" s="209" t="s">
        <v>205</v>
      </c>
      <c r="G107" s="210" t="s">
        <v>157</v>
      </c>
      <c r="H107" s="211">
        <v>93.2</v>
      </c>
      <c r="I107" s="212"/>
      <c r="J107" s="213">
        <f>ROUND(I107*H107,2)</f>
        <v>0</v>
      </c>
      <c r="K107" s="209" t="s">
        <v>158</v>
      </c>
      <c r="L107" s="46"/>
      <c r="M107" s="214" t="s">
        <v>19</v>
      </c>
      <c r="N107" s="215" t="s">
        <v>43</v>
      </c>
      <c r="O107" s="86"/>
      <c r="P107" s="216">
        <f>O107*H107</f>
        <v>0</v>
      </c>
      <c r="Q107" s="216">
        <v>0.00025</v>
      </c>
      <c r="R107" s="216">
        <f>Q107*H107</f>
        <v>0.0233</v>
      </c>
      <c r="S107" s="216">
        <v>0</v>
      </c>
      <c r="T107" s="21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8" t="s">
        <v>159</v>
      </c>
      <c r="AT107" s="218" t="s">
        <v>154</v>
      </c>
      <c r="AU107" s="218" t="s">
        <v>83</v>
      </c>
      <c r="AY107" s="19" t="s">
        <v>152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9" t="s">
        <v>80</v>
      </c>
      <c r="BK107" s="219">
        <f>ROUND(I107*H107,2)</f>
        <v>0</v>
      </c>
      <c r="BL107" s="19" t="s">
        <v>159</v>
      </c>
      <c r="BM107" s="218" t="s">
        <v>206</v>
      </c>
    </row>
    <row r="108" spans="1:47" s="2" customFormat="1" ht="12">
      <c r="A108" s="40"/>
      <c r="B108" s="41"/>
      <c r="C108" s="42"/>
      <c r="D108" s="220" t="s">
        <v>161</v>
      </c>
      <c r="E108" s="42"/>
      <c r="F108" s="221" t="s">
        <v>207</v>
      </c>
      <c r="G108" s="42"/>
      <c r="H108" s="42"/>
      <c r="I108" s="222"/>
      <c r="J108" s="42"/>
      <c r="K108" s="42"/>
      <c r="L108" s="46"/>
      <c r="M108" s="223"/>
      <c r="N108" s="224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161</v>
      </c>
      <c r="AU108" s="19" t="s">
        <v>83</v>
      </c>
    </row>
    <row r="109" spans="1:51" s="13" customFormat="1" ht="12">
      <c r="A109" s="13"/>
      <c r="B109" s="225"/>
      <c r="C109" s="226"/>
      <c r="D109" s="227" t="s">
        <v>163</v>
      </c>
      <c r="E109" s="228" t="s">
        <v>19</v>
      </c>
      <c r="F109" s="229" t="s">
        <v>732</v>
      </c>
      <c r="G109" s="226"/>
      <c r="H109" s="230">
        <v>93.2</v>
      </c>
      <c r="I109" s="231"/>
      <c r="J109" s="226"/>
      <c r="K109" s="226"/>
      <c r="L109" s="232"/>
      <c r="M109" s="233"/>
      <c r="N109" s="234"/>
      <c r="O109" s="234"/>
      <c r="P109" s="234"/>
      <c r="Q109" s="234"/>
      <c r="R109" s="234"/>
      <c r="S109" s="234"/>
      <c r="T109" s="23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6" t="s">
        <v>163</v>
      </c>
      <c r="AU109" s="236" t="s">
        <v>83</v>
      </c>
      <c r="AV109" s="13" t="s">
        <v>83</v>
      </c>
      <c r="AW109" s="13" t="s">
        <v>33</v>
      </c>
      <c r="AX109" s="13" t="s">
        <v>80</v>
      </c>
      <c r="AY109" s="236" t="s">
        <v>152</v>
      </c>
    </row>
    <row r="110" spans="1:65" s="2" customFormat="1" ht="16.5" customHeight="1">
      <c r="A110" s="40"/>
      <c r="B110" s="41"/>
      <c r="C110" s="207" t="s">
        <v>196</v>
      </c>
      <c r="D110" s="207" t="s">
        <v>154</v>
      </c>
      <c r="E110" s="208" t="s">
        <v>210</v>
      </c>
      <c r="F110" s="209" t="s">
        <v>211</v>
      </c>
      <c r="G110" s="210" t="s">
        <v>157</v>
      </c>
      <c r="H110" s="211">
        <v>93.2</v>
      </c>
      <c r="I110" s="212"/>
      <c r="J110" s="213">
        <f>ROUND(I110*H110,2)</f>
        <v>0</v>
      </c>
      <c r="K110" s="209" t="s">
        <v>158</v>
      </c>
      <c r="L110" s="46"/>
      <c r="M110" s="214" t="s">
        <v>19</v>
      </c>
      <c r="N110" s="215" t="s">
        <v>43</v>
      </c>
      <c r="O110" s="86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8" t="s">
        <v>159</v>
      </c>
      <c r="AT110" s="218" t="s">
        <v>154</v>
      </c>
      <c r="AU110" s="218" t="s">
        <v>83</v>
      </c>
      <c r="AY110" s="19" t="s">
        <v>152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9" t="s">
        <v>80</v>
      </c>
      <c r="BK110" s="219">
        <f>ROUND(I110*H110,2)</f>
        <v>0</v>
      </c>
      <c r="BL110" s="19" t="s">
        <v>159</v>
      </c>
      <c r="BM110" s="218" t="s">
        <v>212</v>
      </c>
    </row>
    <row r="111" spans="1:47" s="2" customFormat="1" ht="12">
      <c r="A111" s="40"/>
      <c r="B111" s="41"/>
      <c r="C111" s="42"/>
      <c r="D111" s="220" t="s">
        <v>161</v>
      </c>
      <c r="E111" s="42"/>
      <c r="F111" s="221" t="s">
        <v>213</v>
      </c>
      <c r="G111" s="42"/>
      <c r="H111" s="42"/>
      <c r="I111" s="222"/>
      <c r="J111" s="42"/>
      <c r="K111" s="42"/>
      <c r="L111" s="46"/>
      <c r="M111" s="223"/>
      <c r="N111" s="22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161</v>
      </c>
      <c r="AU111" s="19" t="s">
        <v>83</v>
      </c>
    </row>
    <row r="112" spans="1:65" s="2" customFormat="1" ht="16.5" customHeight="1">
      <c r="A112" s="40"/>
      <c r="B112" s="41"/>
      <c r="C112" s="207" t="s">
        <v>203</v>
      </c>
      <c r="D112" s="207" t="s">
        <v>154</v>
      </c>
      <c r="E112" s="208" t="s">
        <v>215</v>
      </c>
      <c r="F112" s="209" t="s">
        <v>216</v>
      </c>
      <c r="G112" s="210" t="s">
        <v>157</v>
      </c>
      <c r="H112" s="211">
        <v>3.9</v>
      </c>
      <c r="I112" s="212"/>
      <c r="J112" s="213">
        <f>ROUND(I112*H112,2)</f>
        <v>0</v>
      </c>
      <c r="K112" s="209" t="s">
        <v>158</v>
      </c>
      <c r="L112" s="46"/>
      <c r="M112" s="214" t="s">
        <v>19</v>
      </c>
      <c r="N112" s="215" t="s">
        <v>43</v>
      </c>
      <c r="O112" s="86"/>
      <c r="P112" s="216">
        <f>O112*H112</f>
        <v>0</v>
      </c>
      <c r="Q112" s="216">
        <v>0.00047</v>
      </c>
      <c r="R112" s="216">
        <f>Q112*H112</f>
        <v>0.001833</v>
      </c>
      <c r="S112" s="216">
        <v>0</v>
      </c>
      <c r="T112" s="21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8" t="s">
        <v>159</v>
      </c>
      <c r="AT112" s="218" t="s">
        <v>154</v>
      </c>
      <c r="AU112" s="218" t="s">
        <v>83</v>
      </c>
      <c r="AY112" s="19" t="s">
        <v>152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9" t="s">
        <v>80</v>
      </c>
      <c r="BK112" s="219">
        <f>ROUND(I112*H112,2)</f>
        <v>0</v>
      </c>
      <c r="BL112" s="19" t="s">
        <v>159</v>
      </c>
      <c r="BM112" s="218" t="s">
        <v>217</v>
      </c>
    </row>
    <row r="113" spans="1:47" s="2" customFormat="1" ht="12">
      <c r="A113" s="40"/>
      <c r="B113" s="41"/>
      <c r="C113" s="42"/>
      <c r="D113" s="220" t="s">
        <v>161</v>
      </c>
      <c r="E113" s="42"/>
      <c r="F113" s="221" t="s">
        <v>218</v>
      </c>
      <c r="G113" s="42"/>
      <c r="H113" s="42"/>
      <c r="I113" s="222"/>
      <c r="J113" s="42"/>
      <c r="K113" s="42"/>
      <c r="L113" s="46"/>
      <c r="M113" s="223"/>
      <c r="N113" s="224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161</v>
      </c>
      <c r="AU113" s="19" t="s">
        <v>83</v>
      </c>
    </row>
    <row r="114" spans="1:47" s="2" customFormat="1" ht="12">
      <c r="A114" s="40"/>
      <c r="B114" s="41"/>
      <c r="C114" s="42"/>
      <c r="D114" s="227" t="s">
        <v>177</v>
      </c>
      <c r="E114" s="42"/>
      <c r="F114" s="248" t="s">
        <v>178</v>
      </c>
      <c r="G114" s="42"/>
      <c r="H114" s="42"/>
      <c r="I114" s="222"/>
      <c r="J114" s="42"/>
      <c r="K114" s="42"/>
      <c r="L114" s="46"/>
      <c r="M114" s="223"/>
      <c r="N114" s="224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177</v>
      </c>
      <c r="AU114" s="19" t="s">
        <v>83</v>
      </c>
    </row>
    <row r="115" spans="1:51" s="13" customFormat="1" ht="12">
      <c r="A115" s="13"/>
      <c r="B115" s="225"/>
      <c r="C115" s="226"/>
      <c r="D115" s="227" t="s">
        <v>163</v>
      </c>
      <c r="E115" s="228" t="s">
        <v>19</v>
      </c>
      <c r="F115" s="229" t="s">
        <v>733</v>
      </c>
      <c r="G115" s="226"/>
      <c r="H115" s="230">
        <v>3.9</v>
      </c>
      <c r="I115" s="231"/>
      <c r="J115" s="226"/>
      <c r="K115" s="226"/>
      <c r="L115" s="232"/>
      <c r="M115" s="233"/>
      <c r="N115" s="234"/>
      <c r="O115" s="234"/>
      <c r="P115" s="234"/>
      <c r="Q115" s="234"/>
      <c r="R115" s="234"/>
      <c r="S115" s="234"/>
      <c r="T115" s="23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6" t="s">
        <v>163</v>
      </c>
      <c r="AU115" s="236" t="s">
        <v>83</v>
      </c>
      <c r="AV115" s="13" t="s">
        <v>83</v>
      </c>
      <c r="AW115" s="13" t="s">
        <v>33</v>
      </c>
      <c r="AX115" s="13" t="s">
        <v>80</v>
      </c>
      <c r="AY115" s="236" t="s">
        <v>152</v>
      </c>
    </row>
    <row r="116" spans="1:65" s="2" customFormat="1" ht="16.5" customHeight="1">
      <c r="A116" s="40"/>
      <c r="B116" s="41"/>
      <c r="C116" s="207" t="s">
        <v>209</v>
      </c>
      <c r="D116" s="207" t="s">
        <v>154</v>
      </c>
      <c r="E116" s="208" t="s">
        <v>221</v>
      </c>
      <c r="F116" s="209" t="s">
        <v>222</v>
      </c>
      <c r="G116" s="210" t="s">
        <v>157</v>
      </c>
      <c r="H116" s="211">
        <v>3.9</v>
      </c>
      <c r="I116" s="212"/>
      <c r="J116" s="213">
        <f>ROUND(I116*H116,2)</f>
        <v>0</v>
      </c>
      <c r="K116" s="209" t="s">
        <v>158</v>
      </c>
      <c r="L116" s="46"/>
      <c r="M116" s="214" t="s">
        <v>19</v>
      </c>
      <c r="N116" s="215" t="s">
        <v>43</v>
      </c>
      <c r="O116" s="86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8" t="s">
        <v>159</v>
      </c>
      <c r="AT116" s="218" t="s">
        <v>154</v>
      </c>
      <c r="AU116" s="218" t="s">
        <v>83</v>
      </c>
      <c r="AY116" s="19" t="s">
        <v>152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9" t="s">
        <v>80</v>
      </c>
      <c r="BK116" s="219">
        <f>ROUND(I116*H116,2)</f>
        <v>0</v>
      </c>
      <c r="BL116" s="19" t="s">
        <v>159</v>
      </c>
      <c r="BM116" s="218" t="s">
        <v>223</v>
      </c>
    </row>
    <row r="117" spans="1:47" s="2" customFormat="1" ht="12">
      <c r="A117" s="40"/>
      <c r="B117" s="41"/>
      <c r="C117" s="42"/>
      <c r="D117" s="220" t="s">
        <v>161</v>
      </c>
      <c r="E117" s="42"/>
      <c r="F117" s="221" t="s">
        <v>224</v>
      </c>
      <c r="G117" s="42"/>
      <c r="H117" s="42"/>
      <c r="I117" s="222"/>
      <c r="J117" s="42"/>
      <c r="K117" s="42"/>
      <c r="L117" s="46"/>
      <c r="M117" s="223"/>
      <c r="N117" s="224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161</v>
      </c>
      <c r="AU117" s="19" t="s">
        <v>83</v>
      </c>
    </row>
    <row r="118" spans="1:65" s="2" customFormat="1" ht="24.15" customHeight="1">
      <c r="A118" s="40"/>
      <c r="B118" s="41"/>
      <c r="C118" s="207" t="s">
        <v>214</v>
      </c>
      <c r="D118" s="207" t="s">
        <v>154</v>
      </c>
      <c r="E118" s="208" t="s">
        <v>226</v>
      </c>
      <c r="F118" s="209" t="s">
        <v>227</v>
      </c>
      <c r="G118" s="210" t="s">
        <v>111</v>
      </c>
      <c r="H118" s="211">
        <v>6.813</v>
      </c>
      <c r="I118" s="212"/>
      <c r="J118" s="213">
        <f>ROUND(I118*H118,2)</f>
        <v>0</v>
      </c>
      <c r="K118" s="209" t="s">
        <v>158</v>
      </c>
      <c r="L118" s="46"/>
      <c r="M118" s="214" t="s">
        <v>19</v>
      </c>
      <c r="N118" s="215" t="s">
        <v>43</v>
      </c>
      <c r="O118" s="86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8" t="s">
        <v>159</v>
      </c>
      <c r="AT118" s="218" t="s">
        <v>154</v>
      </c>
      <c r="AU118" s="218" t="s">
        <v>83</v>
      </c>
      <c r="AY118" s="19" t="s">
        <v>152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9" t="s">
        <v>80</v>
      </c>
      <c r="BK118" s="219">
        <f>ROUND(I118*H118,2)</f>
        <v>0</v>
      </c>
      <c r="BL118" s="19" t="s">
        <v>159</v>
      </c>
      <c r="BM118" s="218" t="s">
        <v>228</v>
      </c>
    </row>
    <row r="119" spans="1:47" s="2" customFormat="1" ht="12">
      <c r="A119" s="40"/>
      <c r="B119" s="41"/>
      <c r="C119" s="42"/>
      <c r="D119" s="220" t="s">
        <v>161</v>
      </c>
      <c r="E119" s="42"/>
      <c r="F119" s="221" t="s">
        <v>229</v>
      </c>
      <c r="G119" s="42"/>
      <c r="H119" s="42"/>
      <c r="I119" s="222"/>
      <c r="J119" s="42"/>
      <c r="K119" s="42"/>
      <c r="L119" s="46"/>
      <c r="M119" s="223"/>
      <c r="N119" s="224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161</v>
      </c>
      <c r="AU119" s="19" t="s">
        <v>83</v>
      </c>
    </row>
    <row r="120" spans="1:51" s="13" customFormat="1" ht="12">
      <c r="A120" s="13"/>
      <c r="B120" s="225"/>
      <c r="C120" s="226"/>
      <c r="D120" s="227" t="s">
        <v>163</v>
      </c>
      <c r="E120" s="228" t="s">
        <v>19</v>
      </c>
      <c r="F120" s="229" t="s">
        <v>230</v>
      </c>
      <c r="G120" s="226"/>
      <c r="H120" s="230">
        <v>6.813</v>
      </c>
      <c r="I120" s="231"/>
      <c r="J120" s="226"/>
      <c r="K120" s="226"/>
      <c r="L120" s="232"/>
      <c r="M120" s="233"/>
      <c r="N120" s="234"/>
      <c r="O120" s="234"/>
      <c r="P120" s="234"/>
      <c r="Q120" s="234"/>
      <c r="R120" s="234"/>
      <c r="S120" s="234"/>
      <c r="T120" s="23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6" t="s">
        <v>163</v>
      </c>
      <c r="AU120" s="236" t="s">
        <v>83</v>
      </c>
      <c r="AV120" s="13" t="s">
        <v>83</v>
      </c>
      <c r="AW120" s="13" t="s">
        <v>33</v>
      </c>
      <c r="AX120" s="13" t="s">
        <v>72</v>
      </c>
      <c r="AY120" s="236" t="s">
        <v>152</v>
      </c>
    </row>
    <row r="121" spans="1:51" s="14" customFormat="1" ht="12">
      <c r="A121" s="14"/>
      <c r="B121" s="237"/>
      <c r="C121" s="238"/>
      <c r="D121" s="227" t="s">
        <v>163</v>
      </c>
      <c r="E121" s="239" t="s">
        <v>19</v>
      </c>
      <c r="F121" s="240" t="s">
        <v>170</v>
      </c>
      <c r="G121" s="238"/>
      <c r="H121" s="241">
        <v>6.813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7" t="s">
        <v>163</v>
      </c>
      <c r="AU121" s="247" t="s">
        <v>83</v>
      </c>
      <c r="AV121" s="14" t="s">
        <v>159</v>
      </c>
      <c r="AW121" s="14" t="s">
        <v>33</v>
      </c>
      <c r="AX121" s="14" t="s">
        <v>80</v>
      </c>
      <c r="AY121" s="247" t="s">
        <v>152</v>
      </c>
    </row>
    <row r="122" spans="1:65" s="2" customFormat="1" ht="24.15" customHeight="1">
      <c r="A122" s="40"/>
      <c r="B122" s="41"/>
      <c r="C122" s="207" t="s">
        <v>220</v>
      </c>
      <c r="D122" s="207" t="s">
        <v>154</v>
      </c>
      <c r="E122" s="208" t="s">
        <v>232</v>
      </c>
      <c r="F122" s="209" t="s">
        <v>233</v>
      </c>
      <c r="G122" s="210" t="s">
        <v>111</v>
      </c>
      <c r="H122" s="211">
        <v>34.067</v>
      </c>
      <c r="I122" s="212"/>
      <c r="J122" s="213">
        <f>ROUND(I122*H122,2)</f>
        <v>0</v>
      </c>
      <c r="K122" s="209" t="s">
        <v>158</v>
      </c>
      <c r="L122" s="46"/>
      <c r="M122" s="214" t="s">
        <v>19</v>
      </c>
      <c r="N122" s="215" t="s">
        <v>43</v>
      </c>
      <c r="O122" s="86"/>
      <c r="P122" s="216">
        <f>O122*H122</f>
        <v>0</v>
      </c>
      <c r="Q122" s="216">
        <v>0</v>
      </c>
      <c r="R122" s="216">
        <f>Q122*H122</f>
        <v>0</v>
      </c>
      <c r="S122" s="216">
        <v>0</v>
      </c>
      <c r="T122" s="21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8" t="s">
        <v>159</v>
      </c>
      <c r="AT122" s="218" t="s">
        <v>154</v>
      </c>
      <c r="AU122" s="218" t="s">
        <v>83</v>
      </c>
      <c r="AY122" s="19" t="s">
        <v>152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9" t="s">
        <v>80</v>
      </c>
      <c r="BK122" s="219">
        <f>ROUND(I122*H122,2)</f>
        <v>0</v>
      </c>
      <c r="BL122" s="19" t="s">
        <v>159</v>
      </c>
      <c r="BM122" s="218" t="s">
        <v>234</v>
      </c>
    </row>
    <row r="123" spans="1:47" s="2" customFormat="1" ht="12">
      <c r="A123" s="40"/>
      <c r="B123" s="41"/>
      <c r="C123" s="42"/>
      <c r="D123" s="220" t="s">
        <v>161</v>
      </c>
      <c r="E123" s="42"/>
      <c r="F123" s="221" t="s">
        <v>235</v>
      </c>
      <c r="G123" s="42"/>
      <c r="H123" s="42"/>
      <c r="I123" s="222"/>
      <c r="J123" s="42"/>
      <c r="K123" s="42"/>
      <c r="L123" s="46"/>
      <c r="M123" s="223"/>
      <c r="N123" s="224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161</v>
      </c>
      <c r="AU123" s="19" t="s">
        <v>83</v>
      </c>
    </row>
    <row r="124" spans="1:51" s="13" customFormat="1" ht="12">
      <c r="A124" s="13"/>
      <c r="B124" s="225"/>
      <c r="C124" s="226"/>
      <c r="D124" s="227" t="s">
        <v>163</v>
      </c>
      <c r="E124" s="228" t="s">
        <v>19</v>
      </c>
      <c r="F124" s="229" t="s">
        <v>236</v>
      </c>
      <c r="G124" s="226"/>
      <c r="H124" s="230">
        <v>34.067</v>
      </c>
      <c r="I124" s="231"/>
      <c r="J124" s="226"/>
      <c r="K124" s="226"/>
      <c r="L124" s="232"/>
      <c r="M124" s="233"/>
      <c r="N124" s="234"/>
      <c r="O124" s="234"/>
      <c r="P124" s="234"/>
      <c r="Q124" s="234"/>
      <c r="R124" s="234"/>
      <c r="S124" s="234"/>
      <c r="T124" s="23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6" t="s">
        <v>163</v>
      </c>
      <c r="AU124" s="236" t="s">
        <v>83</v>
      </c>
      <c r="AV124" s="13" t="s">
        <v>83</v>
      </c>
      <c r="AW124" s="13" t="s">
        <v>33</v>
      </c>
      <c r="AX124" s="13" t="s">
        <v>80</v>
      </c>
      <c r="AY124" s="236" t="s">
        <v>152</v>
      </c>
    </row>
    <row r="125" spans="1:65" s="2" customFormat="1" ht="24.15" customHeight="1">
      <c r="A125" s="40"/>
      <c r="B125" s="41"/>
      <c r="C125" s="207" t="s">
        <v>225</v>
      </c>
      <c r="D125" s="207" t="s">
        <v>154</v>
      </c>
      <c r="E125" s="208" t="s">
        <v>238</v>
      </c>
      <c r="F125" s="209" t="s">
        <v>239</v>
      </c>
      <c r="G125" s="210" t="s">
        <v>111</v>
      </c>
      <c r="H125" s="211">
        <v>45.422</v>
      </c>
      <c r="I125" s="212"/>
      <c r="J125" s="213">
        <f>ROUND(I125*H125,2)</f>
        <v>0</v>
      </c>
      <c r="K125" s="209" t="s">
        <v>158</v>
      </c>
      <c r="L125" s="46"/>
      <c r="M125" s="214" t="s">
        <v>19</v>
      </c>
      <c r="N125" s="215" t="s">
        <v>43</v>
      </c>
      <c r="O125" s="86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8" t="s">
        <v>159</v>
      </c>
      <c r="AT125" s="218" t="s">
        <v>154</v>
      </c>
      <c r="AU125" s="218" t="s">
        <v>83</v>
      </c>
      <c r="AY125" s="19" t="s">
        <v>152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9" t="s">
        <v>80</v>
      </c>
      <c r="BK125" s="219">
        <f>ROUND(I125*H125,2)</f>
        <v>0</v>
      </c>
      <c r="BL125" s="19" t="s">
        <v>159</v>
      </c>
      <c r="BM125" s="218" t="s">
        <v>240</v>
      </c>
    </row>
    <row r="126" spans="1:47" s="2" customFormat="1" ht="12">
      <c r="A126" s="40"/>
      <c r="B126" s="41"/>
      <c r="C126" s="42"/>
      <c r="D126" s="220" t="s">
        <v>161</v>
      </c>
      <c r="E126" s="42"/>
      <c r="F126" s="221" t="s">
        <v>241</v>
      </c>
      <c r="G126" s="42"/>
      <c r="H126" s="42"/>
      <c r="I126" s="222"/>
      <c r="J126" s="42"/>
      <c r="K126" s="42"/>
      <c r="L126" s="46"/>
      <c r="M126" s="223"/>
      <c r="N126" s="224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161</v>
      </c>
      <c r="AU126" s="19" t="s">
        <v>83</v>
      </c>
    </row>
    <row r="127" spans="1:51" s="13" customFormat="1" ht="12">
      <c r="A127" s="13"/>
      <c r="B127" s="225"/>
      <c r="C127" s="226"/>
      <c r="D127" s="227" t="s">
        <v>163</v>
      </c>
      <c r="E127" s="228" t="s">
        <v>19</v>
      </c>
      <c r="F127" s="229" t="s">
        <v>734</v>
      </c>
      <c r="G127" s="226"/>
      <c r="H127" s="230">
        <v>117.811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163</v>
      </c>
      <c r="AU127" s="236" t="s">
        <v>83</v>
      </c>
      <c r="AV127" s="13" t="s">
        <v>83</v>
      </c>
      <c r="AW127" s="13" t="s">
        <v>33</v>
      </c>
      <c r="AX127" s="13" t="s">
        <v>72</v>
      </c>
      <c r="AY127" s="236" t="s">
        <v>152</v>
      </c>
    </row>
    <row r="128" spans="1:51" s="15" customFormat="1" ht="12">
      <c r="A128" s="15"/>
      <c r="B128" s="249"/>
      <c r="C128" s="250"/>
      <c r="D128" s="227" t="s">
        <v>163</v>
      </c>
      <c r="E128" s="251" t="s">
        <v>19</v>
      </c>
      <c r="F128" s="252" t="s">
        <v>243</v>
      </c>
      <c r="G128" s="250"/>
      <c r="H128" s="251" t="s">
        <v>19</v>
      </c>
      <c r="I128" s="253"/>
      <c r="J128" s="250"/>
      <c r="K128" s="250"/>
      <c r="L128" s="254"/>
      <c r="M128" s="255"/>
      <c r="N128" s="256"/>
      <c r="O128" s="256"/>
      <c r="P128" s="256"/>
      <c r="Q128" s="256"/>
      <c r="R128" s="256"/>
      <c r="S128" s="256"/>
      <c r="T128" s="257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8" t="s">
        <v>163</v>
      </c>
      <c r="AU128" s="258" t="s">
        <v>83</v>
      </c>
      <c r="AV128" s="15" t="s">
        <v>80</v>
      </c>
      <c r="AW128" s="15" t="s">
        <v>33</v>
      </c>
      <c r="AX128" s="15" t="s">
        <v>72</v>
      </c>
      <c r="AY128" s="258" t="s">
        <v>152</v>
      </c>
    </row>
    <row r="129" spans="1:51" s="13" customFormat="1" ht="12">
      <c r="A129" s="13"/>
      <c r="B129" s="225"/>
      <c r="C129" s="226"/>
      <c r="D129" s="227" t="s">
        <v>163</v>
      </c>
      <c r="E129" s="228" t="s">
        <v>19</v>
      </c>
      <c r="F129" s="229" t="s">
        <v>735</v>
      </c>
      <c r="G129" s="226"/>
      <c r="H129" s="230">
        <v>15.34</v>
      </c>
      <c r="I129" s="231"/>
      <c r="J129" s="226"/>
      <c r="K129" s="226"/>
      <c r="L129" s="232"/>
      <c r="M129" s="233"/>
      <c r="N129" s="234"/>
      <c r="O129" s="234"/>
      <c r="P129" s="234"/>
      <c r="Q129" s="234"/>
      <c r="R129" s="234"/>
      <c r="S129" s="234"/>
      <c r="T129" s="23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6" t="s">
        <v>163</v>
      </c>
      <c r="AU129" s="236" t="s">
        <v>83</v>
      </c>
      <c r="AV129" s="13" t="s">
        <v>83</v>
      </c>
      <c r="AW129" s="13" t="s">
        <v>33</v>
      </c>
      <c r="AX129" s="13" t="s">
        <v>72</v>
      </c>
      <c r="AY129" s="236" t="s">
        <v>152</v>
      </c>
    </row>
    <row r="130" spans="1:51" s="13" customFormat="1" ht="12">
      <c r="A130" s="13"/>
      <c r="B130" s="225"/>
      <c r="C130" s="226"/>
      <c r="D130" s="227" t="s">
        <v>163</v>
      </c>
      <c r="E130" s="228" t="s">
        <v>19</v>
      </c>
      <c r="F130" s="229" t="s">
        <v>609</v>
      </c>
      <c r="G130" s="226"/>
      <c r="H130" s="230">
        <v>4.375</v>
      </c>
      <c r="I130" s="231"/>
      <c r="J130" s="226"/>
      <c r="K130" s="226"/>
      <c r="L130" s="232"/>
      <c r="M130" s="233"/>
      <c r="N130" s="234"/>
      <c r="O130" s="234"/>
      <c r="P130" s="234"/>
      <c r="Q130" s="234"/>
      <c r="R130" s="234"/>
      <c r="S130" s="234"/>
      <c r="T130" s="23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6" t="s">
        <v>163</v>
      </c>
      <c r="AU130" s="236" t="s">
        <v>83</v>
      </c>
      <c r="AV130" s="13" t="s">
        <v>83</v>
      </c>
      <c r="AW130" s="13" t="s">
        <v>33</v>
      </c>
      <c r="AX130" s="13" t="s">
        <v>72</v>
      </c>
      <c r="AY130" s="236" t="s">
        <v>152</v>
      </c>
    </row>
    <row r="131" spans="1:51" s="15" customFormat="1" ht="12">
      <c r="A131" s="15"/>
      <c r="B131" s="249"/>
      <c r="C131" s="250"/>
      <c r="D131" s="227" t="s">
        <v>163</v>
      </c>
      <c r="E131" s="251" t="s">
        <v>19</v>
      </c>
      <c r="F131" s="252" t="s">
        <v>246</v>
      </c>
      <c r="G131" s="250"/>
      <c r="H131" s="251" t="s">
        <v>19</v>
      </c>
      <c r="I131" s="253"/>
      <c r="J131" s="250"/>
      <c r="K131" s="250"/>
      <c r="L131" s="254"/>
      <c r="M131" s="255"/>
      <c r="N131" s="256"/>
      <c r="O131" s="256"/>
      <c r="P131" s="256"/>
      <c r="Q131" s="256"/>
      <c r="R131" s="256"/>
      <c r="S131" s="256"/>
      <c r="T131" s="257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8" t="s">
        <v>163</v>
      </c>
      <c r="AU131" s="258" t="s">
        <v>83</v>
      </c>
      <c r="AV131" s="15" t="s">
        <v>80</v>
      </c>
      <c r="AW131" s="15" t="s">
        <v>33</v>
      </c>
      <c r="AX131" s="15" t="s">
        <v>72</v>
      </c>
      <c r="AY131" s="258" t="s">
        <v>152</v>
      </c>
    </row>
    <row r="132" spans="1:51" s="13" customFormat="1" ht="12">
      <c r="A132" s="13"/>
      <c r="B132" s="225"/>
      <c r="C132" s="226"/>
      <c r="D132" s="227" t="s">
        <v>163</v>
      </c>
      <c r="E132" s="228" t="s">
        <v>19</v>
      </c>
      <c r="F132" s="229" t="s">
        <v>736</v>
      </c>
      <c r="G132" s="226"/>
      <c r="H132" s="230">
        <v>-23.97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163</v>
      </c>
      <c r="AU132" s="236" t="s">
        <v>83</v>
      </c>
      <c r="AV132" s="13" t="s">
        <v>83</v>
      </c>
      <c r="AW132" s="13" t="s">
        <v>33</v>
      </c>
      <c r="AX132" s="13" t="s">
        <v>72</v>
      </c>
      <c r="AY132" s="236" t="s">
        <v>152</v>
      </c>
    </row>
    <row r="133" spans="1:51" s="16" customFormat="1" ht="12">
      <c r="A133" s="16"/>
      <c r="B133" s="259"/>
      <c r="C133" s="260"/>
      <c r="D133" s="227" t="s">
        <v>163</v>
      </c>
      <c r="E133" s="261" t="s">
        <v>49</v>
      </c>
      <c r="F133" s="262" t="s">
        <v>248</v>
      </c>
      <c r="G133" s="260"/>
      <c r="H133" s="263">
        <v>113.556</v>
      </c>
      <c r="I133" s="264"/>
      <c r="J133" s="260"/>
      <c r="K133" s="260"/>
      <c r="L133" s="265"/>
      <c r="M133" s="266"/>
      <c r="N133" s="267"/>
      <c r="O133" s="267"/>
      <c r="P133" s="267"/>
      <c r="Q133" s="267"/>
      <c r="R133" s="267"/>
      <c r="S133" s="267"/>
      <c r="T133" s="268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T133" s="269" t="s">
        <v>163</v>
      </c>
      <c r="AU133" s="269" t="s">
        <v>83</v>
      </c>
      <c r="AV133" s="16" t="s">
        <v>171</v>
      </c>
      <c r="AW133" s="16" t="s">
        <v>33</v>
      </c>
      <c r="AX133" s="16" t="s">
        <v>72</v>
      </c>
      <c r="AY133" s="269" t="s">
        <v>152</v>
      </c>
    </row>
    <row r="134" spans="1:51" s="13" customFormat="1" ht="12">
      <c r="A134" s="13"/>
      <c r="B134" s="225"/>
      <c r="C134" s="226"/>
      <c r="D134" s="227" t="s">
        <v>163</v>
      </c>
      <c r="E134" s="228" t="s">
        <v>19</v>
      </c>
      <c r="F134" s="229" t="s">
        <v>249</v>
      </c>
      <c r="G134" s="226"/>
      <c r="H134" s="230">
        <v>45.422</v>
      </c>
      <c r="I134" s="231"/>
      <c r="J134" s="226"/>
      <c r="K134" s="226"/>
      <c r="L134" s="232"/>
      <c r="M134" s="233"/>
      <c r="N134" s="234"/>
      <c r="O134" s="234"/>
      <c r="P134" s="234"/>
      <c r="Q134" s="234"/>
      <c r="R134" s="234"/>
      <c r="S134" s="234"/>
      <c r="T134" s="23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6" t="s">
        <v>163</v>
      </c>
      <c r="AU134" s="236" t="s">
        <v>83</v>
      </c>
      <c r="AV134" s="13" t="s">
        <v>83</v>
      </c>
      <c r="AW134" s="13" t="s">
        <v>33</v>
      </c>
      <c r="AX134" s="13" t="s">
        <v>80</v>
      </c>
      <c r="AY134" s="236" t="s">
        <v>152</v>
      </c>
    </row>
    <row r="135" spans="1:65" s="2" customFormat="1" ht="24.15" customHeight="1">
      <c r="A135" s="40"/>
      <c r="B135" s="41"/>
      <c r="C135" s="207" t="s">
        <v>231</v>
      </c>
      <c r="D135" s="207" t="s">
        <v>154</v>
      </c>
      <c r="E135" s="208" t="s">
        <v>250</v>
      </c>
      <c r="F135" s="209" t="s">
        <v>251</v>
      </c>
      <c r="G135" s="210" t="s">
        <v>111</v>
      </c>
      <c r="H135" s="211">
        <v>34.067</v>
      </c>
      <c r="I135" s="212"/>
      <c r="J135" s="213">
        <f>ROUND(I135*H135,2)</f>
        <v>0</v>
      </c>
      <c r="K135" s="209" t="s">
        <v>158</v>
      </c>
      <c r="L135" s="46"/>
      <c r="M135" s="214" t="s">
        <v>19</v>
      </c>
      <c r="N135" s="215" t="s">
        <v>43</v>
      </c>
      <c r="O135" s="86"/>
      <c r="P135" s="216">
        <f>O135*H135</f>
        <v>0</v>
      </c>
      <c r="Q135" s="216">
        <v>0</v>
      </c>
      <c r="R135" s="216">
        <f>Q135*H135</f>
        <v>0</v>
      </c>
      <c r="S135" s="216">
        <v>0</v>
      </c>
      <c r="T135" s="21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8" t="s">
        <v>159</v>
      </c>
      <c r="AT135" s="218" t="s">
        <v>154</v>
      </c>
      <c r="AU135" s="218" t="s">
        <v>83</v>
      </c>
      <c r="AY135" s="19" t="s">
        <v>152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9" t="s">
        <v>80</v>
      </c>
      <c r="BK135" s="219">
        <f>ROUND(I135*H135,2)</f>
        <v>0</v>
      </c>
      <c r="BL135" s="19" t="s">
        <v>159</v>
      </c>
      <c r="BM135" s="218" t="s">
        <v>252</v>
      </c>
    </row>
    <row r="136" spans="1:47" s="2" customFormat="1" ht="12">
      <c r="A136" s="40"/>
      <c r="B136" s="41"/>
      <c r="C136" s="42"/>
      <c r="D136" s="220" t="s">
        <v>161</v>
      </c>
      <c r="E136" s="42"/>
      <c r="F136" s="221" t="s">
        <v>253</v>
      </c>
      <c r="G136" s="42"/>
      <c r="H136" s="42"/>
      <c r="I136" s="222"/>
      <c r="J136" s="42"/>
      <c r="K136" s="42"/>
      <c r="L136" s="46"/>
      <c r="M136" s="223"/>
      <c r="N136" s="224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161</v>
      </c>
      <c r="AU136" s="19" t="s">
        <v>83</v>
      </c>
    </row>
    <row r="137" spans="1:51" s="13" customFormat="1" ht="12">
      <c r="A137" s="13"/>
      <c r="B137" s="225"/>
      <c r="C137" s="226"/>
      <c r="D137" s="227" t="s">
        <v>163</v>
      </c>
      <c r="E137" s="228" t="s">
        <v>19</v>
      </c>
      <c r="F137" s="229" t="s">
        <v>236</v>
      </c>
      <c r="G137" s="226"/>
      <c r="H137" s="230">
        <v>34.067</v>
      </c>
      <c r="I137" s="231"/>
      <c r="J137" s="226"/>
      <c r="K137" s="226"/>
      <c r="L137" s="232"/>
      <c r="M137" s="233"/>
      <c r="N137" s="234"/>
      <c r="O137" s="234"/>
      <c r="P137" s="234"/>
      <c r="Q137" s="234"/>
      <c r="R137" s="234"/>
      <c r="S137" s="234"/>
      <c r="T137" s="23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6" t="s">
        <v>163</v>
      </c>
      <c r="AU137" s="236" t="s">
        <v>83</v>
      </c>
      <c r="AV137" s="13" t="s">
        <v>83</v>
      </c>
      <c r="AW137" s="13" t="s">
        <v>33</v>
      </c>
      <c r="AX137" s="13" t="s">
        <v>80</v>
      </c>
      <c r="AY137" s="236" t="s">
        <v>152</v>
      </c>
    </row>
    <row r="138" spans="1:65" s="2" customFormat="1" ht="21.75" customHeight="1">
      <c r="A138" s="40"/>
      <c r="B138" s="41"/>
      <c r="C138" s="207" t="s">
        <v>237</v>
      </c>
      <c r="D138" s="207" t="s">
        <v>154</v>
      </c>
      <c r="E138" s="208" t="s">
        <v>255</v>
      </c>
      <c r="F138" s="209" t="s">
        <v>256</v>
      </c>
      <c r="G138" s="210" t="s">
        <v>257</v>
      </c>
      <c r="H138" s="211">
        <v>196.352</v>
      </c>
      <c r="I138" s="212"/>
      <c r="J138" s="213">
        <f>ROUND(I138*H138,2)</f>
        <v>0</v>
      </c>
      <c r="K138" s="209" t="s">
        <v>158</v>
      </c>
      <c r="L138" s="46"/>
      <c r="M138" s="214" t="s">
        <v>19</v>
      </c>
      <c r="N138" s="215" t="s">
        <v>43</v>
      </c>
      <c r="O138" s="86"/>
      <c r="P138" s="216">
        <f>O138*H138</f>
        <v>0</v>
      </c>
      <c r="Q138" s="216">
        <v>0.00085</v>
      </c>
      <c r="R138" s="216">
        <f>Q138*H138</f>
        <v>0.1668992</v>
      </c>
      <c r="S138" s="216">
        <v>0</v>
      </c>
      <c r="T138" s="21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8" t="s">
        <v>159</v>
      </c>
      <c r="AT138" s="218" t="s">
        <v>154</v>
      </c>
      <c r="AU138" s="218" t="s">
        <v>83</v>
      </c>
      <c r="AY138" s="19" t="s">
        <v>152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9" t="s">
        <v>80</v>
      </c>
      <c r="BK138" s="219">
        <f>ROUND(I138*H138,2)</f>
        <v>0</v>
      </c>
      <c r="BL138" s="19" t="s">
        <v>159</v>
      </c>
      <c r="BM138" s="218" t="s">
        <v>258</v>
      </c>
    </row>
    <row r="139" spans="1:47" s="2" customFormat="1" ht="12">
      <c r="A139" s="40"/>
      <c r="B139" s="41"/>
      <c r="C139" s="42"/>
      <c r="D139" s="220" t="s">
        <v>161</v>
      </c>
      <c r="E139" s="42"/>
      <c r="F139" s="221" t="s">
        <v>259</v>
      </c>
      <c r="G139" s="42"/>
      <c r="H139" s="42"/>
      <c r="I139" s="222"/>
      <c r="J139" s="42"/>
      <c r="K139" s="42"/>
      <c r="L139" s="46"/>
      <c r="M139" s="223"/>
      <c r="N139" s="224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161</v>
      </c>
      <c r="AU139" s="19" t="s">
        <v>83</v>
      </c>
    </row>
    <row r="140" spans="1:51" s="13" customFormat="1" ht="12">
      <c r="A140" s="13"/>
      <c r="B140" s="225"/>
      <c r="C140" s="226"/>
      <c r="D140" s="227" t="s">
        <v>163</v>
      </c>
      <c r="E140" s="228" t="s">
        <v>19</v>
      </c>
      <c r="F140" s="229" t="s">
        <v>737</v>
      </c>
      <c r="G140" s="226"/>
      <c r="H140" s="230">
        <v>196.352</v>
      </c>
      <c r="I140" s="231"/>
      <c r="J140" s="226"/>
      <c r="K140" s="226"/>
      <c r="L140" s="232"/>
      <c r="M140" s="233"/>
      <c r="N140" s="234"/>
      <c r="O140" s="234"/>
      <c r="P140" s="234"/>
      <c r="Q140" s="234"/>
      <c r="R140" s="234"/>
      <c r="S140" s="234"/>
      <c r="T140" s="23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6" t="s">
        <v>163</v>
      </c>
      <c r="AU140" s="236" t="s">
        <v>83</v>
      </c>
      <c r="AV140" s="13" t="s">
        <v>83</v>
      </c>
      <c r="AW140" s="13" t="s">
        <v>33</v>
      </c>
      <c r="AX140" s="13" t="s">
        <v>72</v>
      </c>
      <c r="AY140" s="236" t="s">
        <v>152</v>
      </c>
    </row>
    <row r="141" spans="1:51" s="14" customFormat="1" ht="12">
      <c r="A141" s="14"/>
      <c r="B141" s="237"/>
      <c r="C141" s="238"/>
      <c r="D141" s="227" t="s">
        <v>163</v>
      </c>
      <c r="E141" s="239" t="s">
        <v>19</v>
      </c>
      <c r="F141" s="240" t="s">
        <v>170</v>
      </c>
      <c r="G141" s="238"/>
      <c r="H141" s="241">
        <v>196.352</v>
      </c>
      <c r="I141" s="242"/>
      <c r="J141" s="238"/>
      <c r="K141" s="238"/>
      <c r="L141" s="243"/>
      <c r="M141" s="244"/>
      <c r="N141" s="245"/>
      <c r="O141" s="245"/>
      <c r="P141" s="245"/>
      <c r="Q141" s="245"/>
      <c r="R141" s="245"/>
      <c r="S141" s="245"/>
      <c r="T141" s="24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7" t="s">
        <v>163</v>
      </c>
      <c r="AU141" s="247" t="s">
        <v>83</v>
      </c>
      <c r="AV141" s="14" t="s">
        <v>159</v>
      </c>
      <c r="AW141" s="14" t="s">
        <v>33</v>
      </c>
      <c r="AX141" s="14" t="s">
        <v>80</v>
      </c>
      <c r="AY141" s="247" t="s">
        <v>152</v>
      </c>
    </row>
    <row r="142" spans="1:65" s="2" customFormat="1" ht="24.15" customHeight="1">
      <c r="A142" s="40"/>
      <c r="B142" s="41"/>
      <c r="C142" s="207" t="s">
        <v>8</v>
      </c>
      <c r="D142" s="207" t="s">
        <v>154</v>
      </c>
      <c r="E142" s="208" t="s">
        <v>262</v>
      </c>
      <c r="F142" s="209" t="s">
        <v>263</v>
      </c>
      <c r="G142" s="210" t="s">
        <v>257</v>
      </c>
      <c r="H142" s="211">
        <v>196.352</v>
      </c>
      <c r="I142" s="212"/>
      <c r="J142" s="213">
        <f>ROUND(I142*H142,2)</f>
        <v>0</v>
      </c>
      <c r="K142" s="209" t="s">
        <v>158</v>
      </c>
      <c r="L142" s="46"/>
      <c r="M142" s="214" t="s">
        <v>19</v>
      </c>
      <c r="N142" s="215" t="s">
        <v>43</v>
      </c>
      <c r="O142" s="86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8" t="s">
        <v>159</v>
      </c>
      <c r="AT142" s="218" t="s">
        <v>154</v>
      </c>
      <c r="AU142" s="218" t="s">
        <v>83</v>
      </c>
      <c r="AY142" s="19" t="s">
        <v>152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9" t="s">
        <v>80</v>
      </c>
      <c r="BK142" s="219">
        <f>ROUND(I142*H142,2)</f>
        <v>0</v>
      </c>
      <c r="BL142" s="19" t="s">
        <v>159</v>
      </c>
      <c r="BM142" s="218" t="s">
        <v>264</v>
      </c>
    </row>
    <row r="143" spans="1:47" s="2" customFormat="1" ht="12">
      <c r="A143" s="40"/>
      <c r="B143" s="41"/>
      <c r="C143" s="42"/>
      <c r="D143" s="220" t="s">
        <v>161</v>
      </c>
      <c r="E143" s="42"/>
      <c r="F143" s="221" t="s">
        <v>265</v>
      </c>
      <c r="G143" s="42"/>
      <c r="H143" s="42"/>
      <c r="I143" s="222"/>
      <c r="J143" s="42"/>
      <c r="K143" s="42"/>
      <c r="L143" s="46"/>
      <c r="M143" s="223"/>
      <c r="N143" s="224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161</v>
      </c>
      <c r="AU143" s="19" t="s">
        <v>83</v>
      </c>
    </row>
    <row r="144" spans="1:65" s="2" customFormat="1" ht="37.8" customHeight="1">
      <c r="A144" s="40"/>
      <c r="B144" s="41"/>
      <c r="C144" s="207" t="s">
        <v>254</v>
      </c>
      <c r="D144" s="207" t="s">
        <v>154</v>
      </c>
      <c r="E144" s="208" t="s">
        <v>267</v>
      </c>
      <c r="F144" s="209" t="s">
        <v>268</v>
      </c>
      <c r="G144" s="210" t="s">
        <v>111</v>
      </c>
      <c r="H144" s="211">
        <v>34.67</v>
      </c>
      <c r="I144" s="212"/>
      <c r="J144" s="213">
        <f>ROUND(I144*H144,2)</f>
        <v>0</v>
      </c>
      <c r="K144" s="209" t="s">
        <v>158</v>
      </c>
      <c r="L144" s="46"/>
      <c r="M144" s="214" t="s">
        <v>19</v>
      </c>
      <c r="N144" s="215" t="s">
        <v>43</v>
      </c>
      <c r="O144" s="86"/>
      <c r="P144" s="216">
        <f>O144*H144</f>
        <v>0</v>
      </c>
      <c r="Q144" s="216">
        <v>0</v>
      </c>
      <c r="R144" s="216">
        <f>Q144*H144</f>
        <v>0</v>
      </c>
      <c r="S144" s="216">
        <v>0</v>
      </c>
      <c r="T144" s="217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8" t="s">
        <v>159</v>
      </c>
      <c r="AT144" s="218" t="s">
        <v>154</v>
      </c>
      <c r="AU144" s="218" t="s">
        <v>83</v>
      </c>
      <c r="AY144" s="19" t="s">
        <v>152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9" t="s">
        <v>80</v>
      </c>
      <c r="BK144" s="219">
        <f>ROUND(I144*H144,2)</f>
        <v>0</v>
      </c>
      <c r="BL144" s="19" t="s">
        <v>159</v>
      </c>
      <c r="BM144" s="218" t="s">
        <v>269</v>
      </c>
    </row>
    <row r="145" spans="1:47" s="2" customFormat="1" ht="12">
      <c r="A145" s="40"/>
      <c r="B145" s="41"/>
      <c r="C145" s="42"/>
      <c r="D145" s="220" t="s">
        <v>161</v>
      </c>
      <c r="E145" s="42"/>
      <c r="F145" s="221" t="s">
        <v>270</v>
      </c>
      <c r="G145" s="42"/>
      <c r="H145" s="42"/>
      <c r="I145" s="222"/>
      <c r="J145" s="42"/>
      <c r="K145" s="42"/>
      <c r="L145" s="46"/>
      <c r="M145" s="223"/>
      <c r="N145" s="224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161</v>
      </c>
      <c r="AU145" s="19" t="s">
        <v>83</v>
      </c>
    </row>
    <row r="146" spans="1:47" s="2" customFormat="1" ht="12">
      <c r="A146" s="40"/>
      <c r="B146" s="41"/>
      <c r="C146" s="42"/>
      <c r="D146" s="227" t="s">
        <v>177</v>
      </c>
      <c r="E146" s="42"/>
      <c r="F146" s="248" t="s">
        <v>271</v>
      </c>
      <c r="G146" s="42"/>
      <c r="H146" s="42"/>
      <c r="I146" s="222"/>
      <c r="J146" s="42"/>
      <c r="K146" s="42"/>
      <c r="L146" s="46"/>
      <c r="M146" s="223"/>
      <c r="N146" s="224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177</v>
      </c>
      <c r="AU146" s="19" t="s">
        <v>83</v>
      </c>
    </row>
    <row r="147" spans="1:51" s="13" customFormat="1" ht="12">
      <c r="A147" s="13"/>
      <c r="B147" s="225"/>
      <c r="C147" s="226"/>
      <c r="D147" s="227" t="s">
        <v>163</v>
      </c>
      <c r="E147" s="228" t="s">
        <v>19</v>
      </c>
      <c r="F147" s="229" t="s">
        <v>272</v>
      </c>
      <c r="G147" s="226"/>
      <c r="H147" s="230">
        <v>34.67</v>
      </c>
      <c r="I147" s="231"/>
      <c r="J147" s="226"/>
      <c r="K147" s="226"/>
      <c r="L147" s="232"/>
      <c r="M147" s="233"/>
      <c r="N147" s="234"/>
      <c r="O147" s="234"/>
      <c r="P147" s="234"/>
      <c r="Q147" s="234"/>
      <c r="R147" s="234"/>
      <c r="S147" s="234"/>
      <c r="T147" s="23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6" t="s">
        <v>163</v>
      </c>
      <c r="AU147" s="236" t="s">
        <v>83</v>
      </c>
      <c r="AV147" s="13" t="s">
        <v>83</v>
      </c>
      <c r="AW147" s="13" t="s">
        <v>33</v>
      </c>
      <c r="AX147" s="13" t="s">
        <v>72</v>
      </c>
      <c r="AY147" s="236" t="s">
        <v>152</v>
      </c>
    </row>
    <row r="148" spans="1:51" s="14" customFormat="1" ht="12">
      <c r="A148" s="14"/>
      <c r="B148" s="237"/>
      <c r="C148" s="238"/>
      <c r="D148" s="227" t="s">
        <v>163</v>
      </c>
      <c r="E148" s="239" t="s">
        <v>19</v>
      </c>
      <c r="F148" s="240" t="s">
        <v>170</v>
      </c>
      <c r="G148" s="238"/>
      <c r="H148" s="241">
        <v>34.67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7" t="s">
        <v>163</v>
      </c>
      <c r="AU148" s="247" t="s">
        <v>83</v>
      </c>
      <c r="AV148" s="14" t="s">
        <v>159</v>
      </c>
      <c r="AW148" s="14" t="s">
        <v>33</v>
      </c>
      <c r="AX148" s="14" t="s">
        <v>80</v>
      </c>
      <c r="AY148" s="247" t="s">
        <v>152</v>
      </c>
    </row>
    <row r="149" spans="1:65" s="2" customFormat="1" ht="37.8" customHeight="1">
      <c r="A149" s="40"/>
      <c r="B149" s="41"/>
      <c r="C149" s="207" t="s">
        <v>261</v>
      </c>
      <c r="D149" s="207" t="s">
        <v>154</v>
      </c>
      <c r="E149" s="208" t="s">
        <v>274</v>
      </c>
      <c r="F149" s="209" t="s">
        <v>275</v>
      </c>
      <c r="G149" s="210" t="s">
        <v>111</v>
      </c>
      <c r="H149" s="211">
        <v>79.489</v>
      </c>
      <c r="I149" s="212"/>
      <c r="J149" s="213">
        <f>ROUND(I149*H149,2)</f>
        <v>0</v>
      </c>
      <c r="K149" s="209" t="s">
        <v>158</v>
      </c>
      <c r="L149" s="46"/>
      <c r="M149" s="214" t="s">
        <v>19</v>
      </c>
      <c r="N149" s="215" t="s">
        <v>43</v>
      </c>
      <c r="O149" s="86"/>
      <c r="P149" s="216">
        <f>O149*H149</f>
        <v>0</v>
      </c>
      <c r="Q149" s="216">
        <v>0</v>
      </c>
      <c r="R149" s="216">
        <f>Q149*H149</f>
        <v>0</v>
      </c>
      <c r="S149" s="216">
        <v>0</v>
      </c>
      <c r="T149" s="21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8" t="s">
        <v>159</v>
      </c>
      <c r="AT149" s="218" t="s">
        <v>154</v>
      </c>
      <c r="AU149" s="218" t="s">
        <v>83</v>
      </c>
      <c r="AY149" s="19" t="s">
        <v>152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9" t="s">
        <v>80</v>
      </c>
      <c r="BK149" s="219">
        <f>ROUND(I149*H149,2)</f>
        <v>0</v>
      </c>
      <c r="BL149" s="19" t="s">
        <v>159</v>
      </c>
      <c r="BM149" s="218" t="s">
        <v>276</v>
      </c>
    </row>
    <row r="150" spans="1:47" s="2" customFormat="1" ht="12">
      <c r="A150" s="40"/>
      <c r="B150" s="41"/>
      <c r="C150" s="42"/>
      <c r="D150" s="220" t="s">
        <v>161</v>
      </c>
      <c r="E150" s="42"/>
      <c r="F150" s="221" t="s">
        <v>277</v>
      </c>
      <c r="G150" s="42"/>
      <c r="H150" s="42"/>
      <c r="I150" s="222"/>
      <c r="J150" s="42"/>
      <c r="K150" s="42"/>
      <c r="L150" s="46"/>
      <c r="M150" s="223"/>
      <c r="N150" s="224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161</v>
      </c>
      <c r="AU150" s="19" t="s">
        <v>83</v>
      </c>
    </row>
    <row r="151" spans="1:51" s="13" customFormat="1" ht="12">
      <c r="A151" s="13"/>
      <c r="B151" s="225"/>
      <c r="C151" s="226"/>
      <c r="D151" s="227" t="s">
        <v>163</v>
      </c>
      <c r="E151" s="228" t="s">
        <v>19</v>
      </c>
      <c r="F151" s="229" t="s">
        <v>278</v>
      </c>
      <c r="G151" s="226"/>
      <c r="H151" s="230">
        <v>79.489</v>
      </c>
      <c r="I151" s="231"/>
      <c r="J151" s="226"/>
      <c r="K151" s="226"/>
      <c r="L151" s="232"/>
      <c r="M151" s="233"/>
      <c r="N151" s="234"/>
      <c r="O151" s="234"/>
      <c r="P151" s="234"/>
      <c r="Q151" s="234"/>
      <c r="R151" s="234"/>
      <c r="S151" s="234"/>
      <c r="T151" s="23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6" t="s">
        <v>163</v>
      </c>
      <c r="AU151" s="236" t="s">
        <v>83</v>
      </c>
      <c r="AV151" s="13" t="s">
        <v>83</v>
      </c>
      <c r="AW151" s="13" t="s">
        <v>33</v>
      </c>
      <c r="AX151" s="13" t="s">
        <v>72</v>
      </c>
      <c r="AY151" s="236" t="s">
        <v>152</v>
      </c>
    </row>
    <row r="152" spans="1:51" s="14" customFormat="1" ht="12">
      <c r="A152" s="14"/>
      <c r="B152" s="237"/>
      <c r="C152" s="238"/>
      <c r="D152" s="227" t="s">
        <v>163</v>
      </c>
      <c r="E152" s="239" t="s">
        <v>19</v>
      </c>
      <c r="F152" s="240" t="s">
        <v>170</v>
      </c>
      <c r="G152" s="238"/>
      <c r="H152" s="241">
        <v>79.489</v>
      </c>
      <c r="I152" s="242"/>
      <c r="J152" s="238"/>
      <c r="K152" s="238"/>
      <c r="L152" s="243"/>
      <c r="M152" s="244"/>
      <c r="N152" s="245"/>
      <c r="O152" s="245"/>
      <c r="P152" s="245"/>
      <c r="Q152" s="245"/>
      <c r="R152" s="245"/>
      <c r="S152" s="245"/>
      <c r="T152" s="24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7" t="s">
        <v>163</v>
      </c>
      <c r="AU152" s="247" t="s">
        <v>83</v>
      </c>
      <c r="AV152" s="14" t="s">
        <v>159</v>
      </c>
      <c r="AW152" s="14" t="s">
        <v>33</v>
      </c>
      <c r="AX152" s="14" t="s">
        <v>80</v>
      </c>
      <c r="AY152" s="247" t="s">
        <v>152</v>
      </c>
    </row>
    <row r="153" spans="1:65" s="2" customFormat="1" ht="37.8" customHeight="1">
      <c r="A153" s="40"/>
      <c r="B153" s="41"/>
      <c r="C153" s="207" t="s">
        <v>266</v>
      </c>
      <c r="D153" s="207" t="s">
        <v>154</v>
      </c>
      <c r="E153" s="208" t="s">
        <v>280</v>
      </c>
      <c r="F153" s="209" t="s">
        <v>281</v>
      </c>
      <c r="G153" s="210" t="s">
        <v>111</v>
      </c>
      <c r="H153" s="211">
        <v>238.467</v>
      </c>
      <c r="I153" s="212"/>
      <c r="J153" s="213">
        <f>ROUND(I153*H153,2)</f>
        <v>0</v>
      </c>
      <c r="K153" s="209" t="s">
        <v>158</v>
      </c>
      <c r="L153" s="46"/>
      <c r="M153" s="214" t="s">
        <v>19</v>
      </c>
      <c r="N153" s="215" t="s">
        <v>43</v>
      </c>
      <c r="O153" s="86"/>
      <c r="P153" s="216">
        <f>O153*H153</f>
        <v>0</v>
      </c>
      <c r="Q153" s="216">
        <v>0</v>
      </c>
      <c r="R153" s="216">
        <f>Q153*H153</f>
        <v>0</v>
      </c>
      <c r="S153" s="216">
        <v>0</v>
      </c>
      <c r="T153" s="217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8" t="s">
        <v>159</v>
      </c>
      <c r="AT153" s="218" t="s">
        <v>154</v>
      </c>
      <c r="AU153" s="218" t="s">
        <v>83</v>
      </c>
      <c r="AY153" s="19" t="s">
        <v>152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19" t="s">
        <v>80</v>
      </c>
      <c r="BK153" s="219">
        <f>ROUND(I153*H153,2)</f>
        <v>0</v>
      </c>
      <c r="BL153" s="19" t="s">
        <v>159</v>
      </c>
      <c r="BM153" s="218" t="s">
        <v>282</v>
      </c>
    </row>
    <row r="154" spans="1:47" s="2" customFormat="1" ht="12">
      <c r="A154" s="40"/>
      <c r="B154" s="41"/>
      <c r="C154" s="42"/>
      <c r="D154" s="220" t="s">
        <v>161</v>
      </c>
      <c r="E154" s="42"/>
      <c r="F154" s="221" t="s">
        <v>283</v>
      </c>
      <c r="G154" s="42"/>
      <c r="H154" s="42"/>
      <c r="I154" s="222"/>
      <c r="J154" s="42"/>
      <c r="K154" s="42"/>
      <c r="L154" s="46"/>
      <c r="M154" s="223"/>
      <c r="N154" s="224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161</v>
      </c>
      <c r="AU154" s="19" t="s">
        <v>83</v>
      </c>
    </row>
    <row r="155" spans="1:51" s="13" customFormat="1" ht="12">
      <c r="A155" s="13"/>
      <c r="B155" s="225"/>
      <c r="C155" s="226"/>
      <c r="D155" s="227" t="s">
        <v>163</v>
      </c>
      <c r="E155" s="228" t="s">
        <v>19</v>
      </c>
      <c r="F155" s="229" t="s">
        <v>278</v>
      </c>
      <c r="G155" s="226"/>
      <c r="H155" s="230">
        <v>79.489</v>
      </c>
      <c r="I155" s="231"/>
      <c r="J155" s="226"/>
      <c r="K155" s="226"/>
      <c r="L155" s="232"/>
      <c r="M155" s="233"/>
      <c r="N155" s="234"/>
      <c r="O155" s="234"/>
      <c r="P155" s="234"/>
      <c r="Q155" s="234"/>
      <c r="R155" s="234"/>
      <c r="S155" s="234"/>
      <c r="T155" s="23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6" t="s">
        <v>163</v>
      </c>
      <c r="AU155" s="236" t="s">
        <v>83</v>
      </c>
      <c r="AV155" s="13" t="s">
        <v>83</v>
      </c>
      <c r="AW155" s="13" t="s">
        <v>33</v>
      </c>
      <c r="AX155" s="13" t="s">
        <v>80</v>
      </c>
      <c r="AY155" s="236" t="s">
        <v>152</v>
      </c>
    </row>
    <row r="156" spans="1:51" s="13" customFormat="1" ht="12">
      <c r="A156" s="13"/>
      <c r="B156" s="225"/>
      <c r="C156" s="226"/>
      <c r="D156" s="227" t="s">
        <v>163</v>
      </c>
      <c r="E156" s="226"/>
      <c r="F156" s="229" t="s">
        <v>738</v>
      </c>
      <c r="G156" s="226"/>
      <c r="H156" s="230">
        <v>238.467</v>
      </c>
      <c r="I156" s="231"/>
      <c r="J156" s="226"/>
      <c r="K156" s="226"/>
      <c r="L156" s="232"/>
      <c r="M156" s="233"/>
      <c r="N156" s="234"/>
      <c r="O156" s="234"/>
      <c r="P156" s="234"/>
      <c r="Q156" s="234"/>
      <c r="R156" s="234"/>
      <c r="S156" s="234"/>
      <c r="T156" s="23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6" t="s">
        <v>163</v>
      </c>
      <c r="AU156" s="236" t="s">
        <v>83</v>
      </c>
      <c r="AV156" s="13" t="s">
        <v>83</v>
      </c>
      <c r="AW156" s="13" t="s">
        <v>4</v>
      </c>
      <c r="AX156" s="13" t="s">
        <v>80</v>
      </c>
      <c r="AY156" s="236" t="s">
        <v>152</v>
      </c>
    </row>
    <row r="157" spans="1:65" s="2" customFormat="1" ht="37.8" customHeight="1">
      <c r="A157" s="40"/>
      <c r="B157" s="41"/>
      <c r="C157" s="207" t="s">
        <v>273</v>
      </c>
      <c r="D157" s="207" t="s">
        <v>154</v>
      </c>
      <c r="E157" s="208" t="s">
        <v>285</v>
      </c>
      <c r="F157" s="209" t="s">
        <v>286</v>
      </c>
      <c r="G157" s="210" t="s">
        <v>111</v>
      </c>
      <c r="H157" s="211">
        <v>34.067</v>
      </c>
      <c r="I157" s="212"/>
      <c r="J157" s="213">
        <f>ROUND(I157*H157,2)</f>
        <v>0</v>
      </c>
      <c r="K157" s="209" t="s">
        <v>158</v>
      </c>
      <c r="L157" s="46"/>
      <c r="M157" s="214" t="s">
        <v>19</v>
      </c>
      <c r="N157" s="215" t="s">
        <v>43</v>
      </c>
      <c r="O157" s="86"/>
      <c r="P157" s="216">
        <f>O157*H157</f>
        <v>0</v>
      </c>
      <c r="Q157" s="216">
        <v>0</v>
      </c>
      <c r="R157" s="216">
        <f>Q157*H157</f>
        <v>0</v>
      </c>
      <c r="S157" s="216">
        <v>0</v>
      </c>
      <c r="T157" s="217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8" t="s">
        <v>159</v>
      </c>
      <c r="AT157" s="218" t="s">
        <v>154</v>
      </c>
      <c r="AU157" s="218" t="s">
        <v>83</v>
      </c>
      <c r="AY157" s="19" t="s">
        <v>152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9" t="s">
        <v>80</v>
      </c>
      <c r="BK157" s="219">
        <f>ROUND(I157*H157,2)</f>
        <v>0</v>
      </c>
      <c r="BL157" s="19" t="s">
        <v>159</v>
      </c>
      <c r="BM157" s="218" t="s">
        <v>287</v>
      </c>
    </row>
    <row r="158" spans="1:47" s="2" customFormat="1" ht="12">
      <c r="A158" s="40"/>
      <c r="B158" s="41"/>
      <c r="C158" s="42"/>
      <c r="D158" s="220" t="s">
        <v>161</v>
      </c>
      <c r="E158" s="42"/>
      <c r="F158" s="221" t="s">
        <v>288</v>
      </c>
      <c r="G158" s="42"/>
      <c r="H158" s="42"/>
      <c r="I158" s="222"/>
      <c r="J158" s="42"/>
      <c r="K158" s="42"/>
      <c r="L158" s="46"/>
      <c r="M158" s="223"/>
      <c r="N158" s="224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161</v>
      </c>
      <c r="AU158" s="19" t="s">
        <v>83</v>
      </c>
    </row>
    <row r="159" spans="1:51" s="13" customFormat="1" ht="12">
      <c r="A159" s="13"/>
      <c r="B159" s="225"/>
      <c r="C159" s="226"/>
      <c r="D159" s="227" t="s">
        <v>163</v>
      </c>
      <c r="E159" s="228" t="s">
        <v>19</v>
      </c>
      <c r="F159" s="229" t="s">
        <v>236</v>
      </c>
      <c r="G159" s="226"/>
      <c r="H159" s="230">
        <v>34.067</v>
      </c>
      <c r="I159" s="231"/>
      <c r="J159" s="226"/>
      <c r="K159" s="226"/>
      <c r="L159" s="232"/>
      <c r="M159" s="233"/>
      <c r="N159" s="234"/>
      <c r="O159" s="234"/>
      <c r="P159" s="234"/>
      <c r="Q159" s="234"/>
      <c r="R159" s="234"/>
      <c r="S159" s="234"/>
      <c r="T159" s="23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6" t="s">
        <v>163</v>
      </c>
      <c r="AU159" s="236" t="s">
        <v>83</v>
      </c>
      <c r="AV159" s="13" t="s">
        <v>83</v>
      </c>
      <c r="AW159" s="13" t="s">
        <v>33</v>
      </c>
      <c r="AX159" s="13" t="s">
        <v>72</v>
      </c>
      <c r="AY159" s="236" t="s">
        <v>152</v>
      </c>
    </row>
    <row r="160" spans="1:51" s="14" customFormat="1" ht="12">
      <c r="A160" s="14"/>
      <c r="B160" s="237"/>
      <c r="C160" s="238"/>
      <c r="D160" s="227" t="s">
        <v>163</v>
      </c>
      <c r="E160" s="239" t="s">
        <v>19</v>
      </c>
      <c r="F160" s="240" t="s">
        <v>170</v>
      </c>
      <c r="G160" s="238"/>
      <c r="H160" s="241">
        <v>34.067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7" t="s">
        <v>163</v>
      </c>
      <c r="AU160" s="247" t="s">
        <v>83</v>
      </c>
      <c r="AV160" s="14" t="s">
        <v>159</v>
      </c>
      <c r="AW160" s="14" t="s">
        <v>33</v>
      </c>
      <c r="AX160" s="14" t="s">
        <v>80</v>
      </c>
      <c r="AY160" s="247" t="s">
        <v>152</v>
      </c>
    </row>
    <row r="161" spans="1:65" s="2" customFormat="1" ht="37.8" customHeight="1">
      <c r="A161" s="40"/>
      <c r="B161" s="41"/>
      <c r="C161" s="207" t="s">
        <v>279</v>
      </c>
      <c r="D161" s="207" t="s">
        <v>154</v>
      </c>
      <c r="E161" s="208" t="s">
        <v>290</v>
      </c>
      <c r="F161" s="209" t="s">
        <v>291</v>
      </c>
      <c r="G161" s="210" t="s">
        <v>111</v>
      </c>
      <c r="H161" s="211">
        <v>102.201</v>
      </c>
      <c r="I161" s="212"/>
      <c r="J161" s="213">
        <f>ROUND(I161*H161,2)</f>
        <v>0</v>
      </c>
      <c r="K161" s="209" t="s">
        <v>158</v>
      </c>
      <c r="L161" s="46"/>
      <c r="M161" s="214" t="s">
        <v>19</v>
      </c>
      <c r="N161" s="215" t="s">
        <v>43</v>
      </c>
      <c r="O161" s="86"/>
      <c r="P161" s="216">
        <f>O161*H161</f>
        <v>0</v>
      </c>
      <c r="Q161" s="216">
        <v>0</v>
      </c>
      <c r="R161" s="216">
        <f>Q161*H161</f>
        <v>0</v>
      </c>
      <c r="S161" s="216">
        <v>0</v>
      </c>
      <c r="T161" s="217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8" t="s">
        <v>159</v>
      </c>
      <c r="AT161" s="218" t="s">
        <v>154</v>
      </c>
      <c r="AU161" s="218" t="s">
        <v>83</v>
      </c>
      <c r="AY161" s="19" t="s">
        <v>152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9" t="s">
        <v>80</v>
      </c>
      <c r="BK161" s="219">
        <f>ROUND(I161*H161,2)</f>
        <v>0</v>
      </c>
      <c r="BL161" s="19" t="s">
        <v>159</v>
      </c>
      <c r="BM161" s="218" t="s">
        <v>292</v>
      </c>
    </row>
    <row r="162" spans="1:47" s="2" customFormat="1" ht="12">
      <c r="A162" s="40"/>
      <c r="B162" s="41"/>
      <c r="C162" s="42"/>
      <c r="D162" s="220" t="s">
        <v>161</v>
      </c>
      <c r="E162" s="42"/>
      <c r="F162" s="221" t="s">
        <v>293</v>
      </c>
      <c r="G162" s="42"/>
      <c r="H162" s="42"/>
      <c r="I162" s="222"/>
      <c r="J162" s="42"/>
      <c r="K162" s="42"/>
      <c r="L162" s="46"/>
      <c r="M162" s="223"/>
      <c r="N162" s="224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161</v>
      </c>
      <c r="AU162" s="19" t="s">
        <v>83</v>
      </c>
    </row>
    <row r="163" spans="1:51" s="13" customFormat="1" ht="12">
      <c r="A163" s="13"/>
      <c r="B163" s="225"/>
      <c r="C163" s="226"/>
      <c r="D163" s="227" t="s">
        <v>163</v>
      </c>
      <c r="E163" s="228" t="s">
        <v>19</v>
      </c>
      <c r="F163" s="229" t="s">
        <v>236</v>
      </c>
      <c r="G163" s="226"/>
      <c r="H163" s="230">
        <v>34.067</v>
      </c>
      <c r="I163" s="231"/>
      <c r="J163" s="226"/>
      <c r="K163" s="226"/>
      <c r="L163" s="232"/>
      <c r="M163" s="233"/>
      <c r="N163" s="234"/>
      <c r="O163" s="234"/>
      <c r="P163" s="234"/>
      <c r="Q163" s="234"/>
      <c r="R163" s="234"/>
      <c r="S163" s="234"/>
      <c r="T163" s="23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6" t="s">
        <v>163</v>
      </c>
      <c r="AU163" s="236" t="s">
        <v>83</v>
      </c>
      <c r="AV163" s="13" t="s">
        <v>83</v>
      </c>
      <c r="AW163" s="13" t="s">
        <v>33</v>
      </c>
      <c r="AX163" s="13" t="s">
        <v>80</v>
      </c>
      <c r="AY163" s="236" t="s">
        <v>152</v>
      </c>
    </row>
    <row r="164" spans="1:51" s="13" customFormat="1" ht="12">
      <c r="A164" s="13"/>
      <c r="B164" s="225"/>
      <c r="C164" s="226"/>
      <c r="D164" s="227" t="s">
        <v>163</v>
      </c>
      <c r="E164" s="226"/>
      <c r="F164" s="229" t="s">
        <v>739</v>
      </c>
      <c r="G164" s="226"/>
      <c r="H164" s="230">
        <v>102.201</v>
      </c>
      <c r="I164" s="231"/>
      <c r="J164" s="226"/>
      <c r="K164" s="226"/>
      <c r="L164" s="232"/>
      <c r="M164" s="233"/>
      <c r="N164" s="234"/>
      <c r="O164" s="234"/>
      <c r="P164" s="234"/>
      <c r="Q164" s="234"/>
      <c r="R164" s="234"/>
      <c r="S164" s="234"/>
      <c r="T164" s="23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6" t="s">
        <v>163</v>
      </c>
      <c r="AU164" s="236" t="s">
        <v>83</v>
      </c>
      <c r="AV164" s="13" t="s">
        <v>83</v>
      </c>
      <c r="AW164" s="13" t="s">
        <v>4</v>
      </c>
      <c r="AX164" s="13" t="s">
        <v>80</v>
      </c>
      <c r="AY164" s="236" t="s">
        <v>152</v>
      </c>
    </row>
    <row r="165" spans="1:65" s="2" customFormat="1" ht="24.15" customHeight="1">
      <c r="A165" s="40"/>
      <c r="B165" s="41"/>
      <c r="C165" s="207" t="s">
        <v>7</v>
      </c>
      <c r="D165" s="207" t="s">
        <v>154</v>
      </c>
      <c r="E165" s="208" t="s">
        <v>296</v>
      </c>
      <c r="F165" s="209" t="s">
        <v>297</v>
      </c>
      <c r="G165" s="210" t="s">
        <v>111</v>
      </c>
      <c r="H165" s="211">
        <v>34.67</v>
      </c>
      <c r="I165" s="212"/>
      <c r="J165" s="213">
        <f>ROUND(I165*H165,2)</f>
        <v>0</v>
      </c>
      <c r="K165" s="209" t="s">
        <v>158</v>
      </c>
      <c r="L165" s="46"/>
      <c r="M165" s="214" t="s">
        <v>19</v>
      </c>
      <c r="N165" s="215" t="s">
        <v>43</v>
      </c>
      <c r="O165" s="86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8" t="s">
        <v>159</v>
      </c>
      <c r="AT165" s="218" t="s">
        <v>154</v>
      </c>
      <c r="AU165" s="218" t="s">
        <v>83</v>
      </c>
      <c r="AY165" s="19" t="s">
        <v>152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9" t="s">
        <v>80</v>
      </c>
      <c r="BK165" s="219">
        <f>ROUND(I165*H165,2)</f>
        <v>0</v>
      </c>
      <c r="BL165" s="19" t="s">
        <v>159</v>
      </c>
      <c r="BM165" s="218" t="s">
        <v>298</v>
      </c>
    </row>
    <row r="166" spans="1:47" s="2" customFormat="1" ht="12">
      <c r="A166" s="40"/>
      <c r="B166" s="41"/>
      <c r="C166" s="42"/>
      <c r="D166" s="220" t="s">
        <v>161</v>
      </c>
      <c r="E166" s="42"/>
      <c r="F166" s="221" t="s">
        <v>299</v>
      </c>
      <c r="G166" s="42"/>
      <c r="H166" s="42"/>
      <c r="I166" s="222"/>
      <c r="J166" s="42"/>
      <c r="K166" s="42"/>
      <c r="L166" s="46"/>
      <c r="M166" s="223"/>
      <c r="N166" s="224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161</v>
      </c>
      <c r="AU166" s="19" t="s">
        <v>83</v>
      </c>
    </row>
    <row r="167" spans="1:51" s="13" customFormat="1" ht="12">
      <c r="A167" s="13"/>
      <c r="B167" s="225"/>
      <c r="C167" s="226"/>
      <c r="D167" s="227" t="s">
        <v>163</v>
      </c>
      <c r="E167" s="228" t="s">
        <v>19</v>
      </c>
      <c r="F167" s="229" t="s">
        <v>300</v>
      </c>
      <c r="G167" s="226"/>
      <c r="H167" s="230">
        <v>34.67</v>
      </c>
      <c r="I167" s="231"/>
      <c r="J167" s="226"/>
      <c r="K167" s="226"/>
      <c r="L167" s="232"/>
      <c r="M167" s="233"/>
      <c r="N167" s="234"/>
      <c r="O167" s="234"/>
      <c r="P167" s="234"/>
      <c r="Q167" s="234"/>
      <c r="R167" s="234"/>
      <c r="S167" s="234"/>
      <c r="T167" s="23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6" t="s">
        <v>163</v>
      </c>
      <c r="AU167" s="236" t="s">
        <v>83</v>
      </c>
      <c r="AV167" s="13" t="s">
        <v>83</v>
      </c>
      <c r="AW167" s="13" t="s">
        <v>33</v>
      </c>
      <c r="AX167" s="13" t="s">
        <v>72</v>
      </c>
      <c r="AY167" s="236" t="s">
        <v>152</v>
      </c>
    </row>
    <row r="168" spans="1:51" s="14" customFormat="1" ht="12">
      <c r="A168" s="14"/>
      <c r="B168" s="237"/>
      <c r="C168" s="238"/>
      <c r="D168" s="227" t="s">
        <v>163</v>
      </c>
      <c r="E168" s="239" t="s">
        <v>19</v>
      </c>
      <c r="F168" s="240" t="s">
        <v>170</v>
      </c>
      <c r="G168" s="238"/>
      <c r="H168" s="241">
        <v>34.67</v>
      </c>
      <c r="I168" s="242"/>
      <c r="J168" s="238"/>
      <c r="K168" s="238"/>
      <c r="L168" s="243"/>
      <c r="M168" s="244"/>
      <c r="N168" s="245"/>
      <c r="O168" s="245"/>
      <c r="P168" s="245"/>
      <c r="Q168" s="245"/>
      <c r="R168" s="245"/>
      <c r="S168" s="245"/>
      <c r="T168" s="24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7" t="s">
        <v>163</v>
      </c>
      <c r="AU168" s="247" t="s">
        <v>83</v>
      </c>
      <c r="AV168" s="14" t="s">
        <v>159</v>
      </c>
      <c r="AW168" s="14" t="s">
        <v>33</v>
      </c>
      <c r="AX168" s="14" t="s">
        <v>80</v>
      </c>
      <c r="AY168" s="247" t="s">
        <v>152</v>
      </c>
    </row>
    <row r="169" spans="1:65" s="2" customFormat="1" ht="24.15" customHeight="1">
      <c r="A169" s="40"/>
      <c r="B169" s="41"/>
      <c r="C169" s="207" t="s">
        <v>289</v>
      </c>
      <c r="D169" s="207" t="s">
        <v>154</v>
      </c>
      <c r="E169" s="208" t="s">
        <v>302</v>
      </c>
      <c r="F169" s="209" t="s">
        <v>303</v>
      </c>
      <c r="G169" s="210" t="s">
        <v>111</v>
      </c>
      <c r="H169" s="211">
        <v>34.67</v>
      </c>
      <c r="I169" s="212"/>
      <c r="J169" s="213">
        <f>ROUND(I169*H169,2)</f>
        <v>0</v>
      </c>
      <c r="K169" s="209" t="s">
        <v>158</v>
      </c>
      <c r="L169" s="46"/>
      <c r="M169" s="214" t="s">
        <v>19</v>
      </c>
      <c r="N169" s="215" t="s">
        <v>43</v>
      </c>
      <c r="O169" s="86"/>
      <c r="P169" s="216">
        <f>O169*H169</f>
        <v>0</v>
      </c>
      <c r="Q169" s="216">
        <v>0</v>
      </c>
      <c r="R169" s="216">
        <f>Q169*H169</f>
        <v>0</v>
      </c>
      <c r="S169" s="216">
        <v>0</v>
      </c>
      <c r="T169" s="217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8" t="s">
        <v>159</v>
      </c>
      <c r="AT169" s="218" t="s">
        <v>154</v>
      </c>
      <c r="AU169" s="218" t="s">
        <v>83</v>
      </c>
      <c r="AY169" s="19" t="s">
        <v>152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9" t="s">
        <v>80</v>
      </c>
      <c r="BK169" s="219">
        <f>ROUND(I169*H169,2)</f>
        <v>0</v>
      </c>
      <c r="BL169" s="19" t="s">
        <v>159</v>
      </c>
      <c r="BM169" s="218" t="s">
        <v>304</v>
      </c>
    </row>
    <row r="170" spans="1:47" s="2" customFormat="1" ht="12">
      <c r="A170" s="40"/>
      <c r="B170" s="41"/>
      <c r="C170" s="42"/>
      <c r="D170" s="220" t="s">
        <v>161</v>
      </c>
      <c r="E170" s="42"/>
      <c r="F170" s="221" t="s">
        <v>305</v>
      </c>
      <c r="G170" s="42"/>
      <c r="H170" s="42"/>
      <c r="I170" s="222"/>
      <c r="J170" s="42"/>
      <c r="K170" s="42"/>
      <c r="L170" s="46"/>
      <c r="M170" s="223"/>
      <c r="N170" s="224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161</v>
      </c>
      <c r="AU170" s="19" t="s">
        <v>83</v>
      </c>
    </row>
    <row r="171" spans="1:51" s="15" customFormat="1" ht="12">
      <c r="A171" s="15"/>
      <c r="B171" s="249"/>
      <c r="C171" s="250"/>
      <c r="D171" s="227" t="s">
        <v>163</v>
      </c>
      <c r="E171" s="251" t="s">
        <v>19</v>
      </c>
      <c r="F171" s="252" t="s">
        <v>306</v>
      </c>
      <c r="G171" s="250"/>
      <c r="H171" s="251" t="s">
        <v>19</v>
      </c>
      <c r="I171" s="253"/>
      <c r="J171" s="250"/>
      <c r="K171" s="250"/>
      <c r="L171" s="254"/>
      <c r="M171" s="255"/>
      <c r="N171" s="256"/>
      <c r="O171" s="256"/>
      <c r="P171" s="256"/>
      <c r="Q171" s="256"/>
      <c r="R171" s="256"/>
      <c r="S171" s="256"/>
      <c r="T171" s="257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8" t="s">
        <v>163</v>
      </c>
      <c r="AU171" s="258" t="s">
        <v>83</v>
      </c>
      <c r="AV171" s="15" t="s">
        <v>80</v>
      </c>
      <c r="AW171" s="15" t="s">
        <v>33</v>
      </c>
      <c r="AX171" s="15" t="s">
        <v>72</v>
      </c>
      <c r="AY171" s="258" t="s">
        <v>152</v>
      </c>
    </row>
    <row r="172" spans="1:51" s="13" customFormat="1" ht="12">
      <c r="A172" s="13"/>
      <c r="B172" s="225"/>
      <c r="C172" s="226"/>
      <c r="D172" s="227" t="s">
        <v>163</v>
      </c>
      <c r="E172" s="228" t="s">
        <v>19</v>
      </c>
      <c r="F172" s="229" t="s">
        <v>307</v>
      </c>
      <c r="G172" s="226"/>
      <c r="H172" s="230">
        <v>34.67</v>
      </c>
      <c r="I172" s="231"/>
      <c r="J172" s="226"/>
      <c r="K172" s="226"/>
      <c r="L172" s="232"/>
      <c r="M172" s="233"/>
      <c r="N172" s="234"/>
      <c r="O172" s="234"/>
      <c r="P172" s="234"/>
      <c r="Q172" s="234"/>
      <c r="R172" s="234"/>
      <c r="S172" s="234"/>
      <c r="T172" s="23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6" t="s">
        <v>163</v>
      </c>
      <c r="AU172" s="236" t="s">
        <v>83</v>
      </c>
      <c r="AV172" s="13" t="s">
        <v>83</v>
      </c>
      <c r="AW172" s="13" t="s">
        <v>33</v>
      </c>
      <c r="AX172" s="13" t="s">
        <v>72</v>
      </c>
      <c r="AY172" s="236" t="s">
        <v>152</v>
      </c>
    </row>
    <row r="173" spans="1:51" s="14" customFormat="1" ht="12">
      <c r="A173" s="14"/>
      <c r="B173" s="237"/>
      <c r="C173" s="238"/>
      <c r="D173" s="227" t="s">
        <v>163</v>
      </c>
      <c r="E173" s="239" t="s">
        <v>19</v>
      </c>
      <c r="F173" s="240" t="s">
        <v>170</v>
      </c>
      <c r="G173" s="238"/>
      <c r="H173" s="241">
        <v>34.67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7" t="s">
        <v>163</v>
      </c>
      <c r="AU173" s="247" t="s">
        <v>83</v>
      </c>
      <c r="AV173" s="14" t="s">
        <v>159</v>
      </c>
      <c r="AW173" s="14" t="s">
        <v>33</v>
      </c>
      <c r="AX173" s="14" t="s">
        <v>80</v>
      </c>
      <c r="AY173" s="247" t="s">
        <v>152</v>
      </c>
    </row>
    <row r="174" spans="1:65" s="2" customFormat="1" ht="24.15" customHeight="1">
      <c r="A174" s="40"/>
      <c r="B174" s="41"/>
      <c r="C174" s="207" t="s">
        <v>295</v>
      </c>
      <c r="D174" s="207" t="s">
        <v>154</v>
      </c>
      <c r="E174" s="208" t="s">
        <v>309</v>
      </c>
      <c r="F174" s="209" t="s">
        <v>310</v>
      </c>
      <c r="G174" s="210" t="s">
        <v>311</v>
      </c>
      <c r="H174" s="211">
        <v>227.112</v>
      </c>
      <c r="I174" s="212"/>
      <c r="J174" s="213">
        <f>ROUND(I174*H174,2)</f>
        <v>0</v>
      </c>
      <c r="K174" s="209" t="s">
        <v>19</v>
      </c>
      <c r="L174" s="46"/>
      <c r="M174" s="214" t="s">
        <v>19</v>
      </c>
      <c r="N174" s="215" t="s">
        <v>43</v>
      </c>
      <c r="O174" s="86"/>
      <c r="P174" s="216">
        <f>O174*H174</f>
        <v>0</v>
      </c>
      <c r="Q174" s="216">
        <v>0</v>
      </c>
      <c r="R174" s="216">
        <f>Q174*H174</f>
        <v>0</v>
      </c>
      <c r="S174" s="216">
        <v>0</v>
      </c>
      <c r="T174" s="217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8" t="s">
        <v>159</v>
      </c>
      <c r="AT174" s="218" t="s">
        <v>154</v>
      </c>
      <c r="AU174" s="218" t="s">
        <v>83</v>
      </c>
      <c r="AY174" s="19" t="s">
        <v>152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9" t="s">
        <v>80</v>
      </c>
      <c r="BK174" s="219">
        <f>ROUND(I174*H174,2)</f>
        <v>0</v>
      </c>
      <c r="BL174" s="19" t="s">
        <v>159</v>
      </c>
      <c r="BM174" s="218" t="s">
        <v>312</v>
      </c>
    </row>
    <row r="175" spans="1:47" s="2" customFormat="1" ht="12">
      <c r="A175" s="40"/>
      <c r="B175" s="41"/>
      <c r="C175" s="42"/>
      <c r="D175" s="227" t="s">
        <v>177</v>
      </c>
      <c r="E175" s="42"/>
      <c r="F175" s="248" t="s">
        <v>313</v>
      </c>
      <c r="G175" s="42"/>
      <c r="H175" s="42"/>
      <c r="I175" s="222"/>
      <c r="J175" s="42"/>
      <c r="K175" s="42"/>
      <c r="L175" s="46"/>
      <c r="M175" s="223"/>
      <c r="N175" s="224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177</v>
      </c>
      <c r="AU175" s="19" t="s">
        <v>83</v>
      </c>
    </row>
    <row r="176" spans="1:51" s="13" customFormat="1" ht="12">
      <c r="A176" s="13"/>
      <c r="B176" s="225"/>
      <c r="C176" s="226"/>
      <c r="D176" s="227" t="s">
        <v>163</v>
      </c>
      <c r="E176" s="228" t="s">
        <v>19</v>
      </c>
      <c r="F176" s="229" t="s">
        <v>49</v>
      </c>
      <c r="G176" s="226"/>
      <c r="H176" s="230">
        <v>113.556</v>
      </c>
      <c r="I176" s="231"/>
      <c r="J176" s="226"/>
      <c r="K176" s="226"/>
      <c r="L176" s="232"/>
      <c r="M176" s="233"/>
      <c r="N176" s="234"/>
      <c r="O176" s="234"/>
      <c r="P176" s="234"/>
      <c r="Q176" s="234"/>
      <c r="R176" s="234"/>
      <c r="S176" s="234"/>
      <c r="T176" s="23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6" t="s">
        <v>163</v>
      </c>
      <c r="AU176" s="236" t="s">
        <v>83</v>
      </c>
      <c r="AV176" s="13" t="s">
        <v>83</v>
      </c>
      <c r="AW176" s="13" t="s">
        <v>33</v>
      </c>
      <c r="AX176" s="13" t="s">
        <v>72</v>
      </c>
      <c r="AY176" s="236" t="s">
        <v>152</v>
      </c>
    </row>
    <row r="177" spans="1:51" s="14" customFormat="1" ht="12">
      <c r="A177" s="14"/>
      <c r="B177" s="237"/>
      <c r="C177" s="238"/>
      <c r="D177" s="227" t="s">
        <v>163</v>
      </c>
      <c r="E177" s="239" t="s">
        <v>19</v>
      </c>
      <c r="F177" s="240" t="s">
        <v>170</v>
      </c>
      <c r="G177" s="238"/>
      <c r="H177" s="241">
        <v>113.556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7" t="s">
        <v>163</v>
      </c>
      <c r="AU177" s="247" t="s">
        <v>83</v>
      </c>
      <c r="AV177" s="14" t="s">
        <v>159</v>
      </c>
      <c r="AW177" s="14" t="s">
        <v>33</v>
      </c>
      <c r="AX177" s="14" t="s">
        <v>80</v>
      </c>
      <c r="AY177" s="247" t="s">
        <v>152</v>
      </c>
    </row>
    <row r="178" spans="1:51" s="13" customFormat="1" ht="12">
      <c r="A178" s="13"/>
      <c r="B178" s="225"/>
      <c r="C178" s="226"/>
      <c r="D178" s="227" t="s">
        <v>163</v>
      </c>
      <c r="E178" s="226"/>
      <c r="F178" s="229" t="s">
        <v>740</v>
      </c>
      <c r="G178" s="226"/>
      <c r="H178" s="230">
        <v>227.112</v>
      </c>
      <c r="I178" s="231"/>
      <c r="J178" s="226"/>
      <c r="K178" s="226"/>
      <c r="L178" s="232"/>
      <c r="M178" s="233"/>
      <c r="N178" s="234"/>
      <c r="O178" s="234"/>
      <c r="P178" s="234"/>
      <c r="Q178" s="234"/>
      <c r="R178" s="234"/>
      <c r="S178" s="234"/>
      <c r="T178" s="23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6" t="s">
        <v>163</v>
      </c>
      <c r="AU178" s="236" t="s">
        <v>83</v>
      </c>
      <c r="AV178" s="13" t="s">
        <v>83</v>
      </c>
      <c r="AW178" s="13" t="s">
        <v>4</v>
      </c>
      <c r="AX178" s="13" t="s">
        <v>80</v>
      </c>
      <c r="AY178" s="236" t="s">
        <v>152</v>
      </c>
    </row>
    <row r="179" spans="1:65" s="2" customFormat="1" ht="24.15" customHeight="1">
      <c r="A179" s="40"/>
      <c r="B179" s="41"/>
      <c r="C179" s="207" t="s">
        <v>301</v>
      </c>
      <c r="D179" s="207" t="s">
        <v>154</v>
      </c>
      <c r="E179" s="208" t="s">
        <v>316</v>
      </c>
      <c r="F179" s="209" t="s">
        <v>317</v>
      </c>
      <c r="G179" s="210" t="s">
        <v>111</v>
      </c>
      <c r="H179" s="211">
        <v>74.768</v>
      </c>
      <c r="I179" s="212"/>
      <c r="J179" s="213">
        <f>ROUND(I179*H179,2)</f>
        <v>0</v>
      </c>
      <c r="K179" s="209" t="s">
        <v>158</v>
      </c>
      <c r="L179" s="46"/>
      <c r="M179" s="214" t="s">
        <v>19</v>
      </c>
      <c r="N179" s="215" t="s">
        <v>43</v>
      </c>
      <c r="O179" s="86"/>
      <c r="P179" s="216">
        <f>O179*H179</f>
        <v>0</v>
      </c>
      <c r="Q179" s="216">
        <v>0</v>
      </c>
      <c r="R179" s="216">
        <f>Q179*H179</f>
        <v>0</v>
      </c>
      <c r="S179" s="216">
        <v>0</v>
      </c>
      <c r="T179" s="217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8" t="s">
        <v>159</v>
      </c>
      <c r="AT179" s="218" t="s">
        <v>154</v>
      </c>
      <c r="AU179" s="218" t="s">
        <v>83</v>
      </c>
      <c r="AY179" s="19" t="s">
        <v>152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9" t="s">
        <v>80</v>
      </c>
      <c r="BK179" s="219">
        <f>ROUND(I179*H179,2)</f>
        <v>0</v>
      </c>
      <c r="BL179" s="19" t="s">
        <v>159</v>
      </c>
      <c r="BM179" s="218" t="s">
        <v>318</v>
      </c>
    </row>
    <row r="180" spans="1:47" s="2" customFormat="1" ht="12">
      <c r="A180" s="40"/>
      <c r="B180" s="41"/>
      <c r="C180" s="42"/>
      <c r="D180" s="220" t="s">
        <v>161</v>
      </c>
      <c r="E180" s="42"/>
      <c r="F180" s="221" t="s">
        <v>319</v>
      </c>
      <c r="G180" s="42"/>
      <c r="H180" s="42"/>
      <c r="I180" s="222"/>
      <c r="J180" s="42"/>
      <c r="K180" s="42"/>
      <c r="L180" s="46"/>
      <c r="M180" s="223"/>
      <c r="N180" s="224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161</v>
      </c>
      <c r="AU180" s="19" t="s">
        <v>83</v>
      </c>
    </row>
    <row r="181" spans="1:51" s="15" customFormat="1" ht="12">
      <c r="A181" s="15"/>
      <c r="B181" s="249"/>
      <c r="C181" s="250"/>
      <c r="D181" s="227" t="s">
        <v>163</v>
      </c>
      <c r="E181" s="251" t="s">
        <v>19</v>
      </c>
      <c r="F181" s="252" t="s">
        <v>123</v>
      </c>
      <c r="G181" s="250"/>
      <c r="H181" s="251" t="s">
        <v>19</v>
      </c>
      <c r="I181" s="253"/>
      <c r="J181" s="250"/>
      <c r="K181" s="250"/>
      <c r="L181" s="254"/>
      <c r="M181" s="255"/>
      <c r="N181" s="256"/>
      <c r="O181" s="256"/>
      <c r="P181" s="256"/>
      <c r="Q181" s="256"/>
      <c r="R181" s="256"/>
      <c r="S181" s="256"/>
      <c r="T181" s="257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58" t="s">
        <v>163</v>
      </c>
      <c r="AU181" s="258" t="s">
        <v>83</v>
      </c>
      <c r="AV181" s="15" t="s">
        <v>80</v>
      </c>
      <c r="AW181" s="15" t="s">
        <v>33</v>
      </c>
      <c r="AX181" s="15" t="s">
        <v>72</v>
      </c>
      <c r="AY181" s="258" t="s">
        <v>152</v>
      </c>
    </row>
    <row r="182" spans="1:51" s="13" customFormat="1" ht="12">
      <c r="A182" s="13"/>
      <c r="B182" s="225"/>
      <c r="C182" s="226"/>
      <c r="D182" s="227" t="s">
        <v>163</v>
      </c>
      <c r="E182" s="228" t="s">
        <v>122</v>
      </c>
      <c r="F182" s="229" t="s">
        <v>320</v>
      </c>
      <c r="G182" s="226"/>
      <c r="H182" s="230">
        <v>74.768</v>
      </c>
      <c r="I182" s="231"/>
      <c r="J182" s="226"/>
      <c r="K182" s="226"/>
      <c r="L182" s="232"/>
      <c r="M182" s="233"/>
      <c r="N182" s="234"/>
      <c r="O182" s="234"/>
      <c r="P182" s="234"/>
      <c r="Q182" s="234"/>
      <c r="R182" s="234"/>
      <c r="S182" s="234"/>
      <c r="T182" s="23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6" t="s">
        <v>163</v>
      </c>
      <c r="AU182" s="236" t="s">
        <v>83</v>
      </c>
      <c r="AV182" s="13" t="s">
        <v>83</v>
      </c>
      <c r="AW182" s="13" t="s">
        <v>33</v>
      </c>
      <c r="AX182" s="13" t="s">
        <v>72</v>
      </c>
      <c r="AY182" s="236" t="s">
        <v>152</v>
      </c>
    </row>
    <row r="183" spans="1:51" s="14" customFormat="1" ht="12">
      <c r="A183" s="14"/>
      <c r="B183" s="237"/>
      <c r="C183" s="238"/>
      <c r="D183" s="227" t="s">
        <v>163</v>
      </c>
      <c r="E183" s="239" t="s">
        <v>19</v>
      </c>
      <c r="F183" s="240" t="s">
        <v>170</v>
      </c>
      <c r="G183" s="238"/>
      <c r="H183" s="241">
        <v>74.768</v>
      </c>
      <c r="I183" s="242"/>
      <c r="J183" s="238"/>
      <c r="K183" s="238"/>
      <c r="L183" s="243"/>
      <c r="M183" s="244"/>
      <c r="N183" s="245"/>
      <c r="O183" s="245"/>
      <c r="P183" s="245"/>
      <c r="Q183" s="245"/>
      <c r="R183" s="245"/>
      <c r="S183" s="245"/>
      <c r="T183" s="246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7" t="s">
        <v>163</v>
      </c>
      <c r="AU183" s="247" t="s">
        <v>83</v>
      </c>
      <c r="AV183" s="14" t="s">
        <v>159</v>
      </c>
      <c r="AW183" s="14" t="s">
        <v>33</v>
      </c>
      <c r="AX183" s="14" t="s">
        <v>80</v>
      </c>
      <c r="AY183" s="247" t="s">
        <v>152</v>
      </c>
    </row>
    <row r="184" spans="1:65" s="2" customFormat="1" ht="16.5" customHeight="1">
      <c r="A184" s="40"/>
      <c r="B184" s="41"/>
      <c r="C184" s="270" t="s">
        <v>308</v>
      </c>
      <c r="D184" s="270" t="s">
        <v>322</v>
      </c>
      <c r="E184" s="271" t="s">
        <v>323</v>
      </c>
      <c r="F184" s="272" t="s">
        <v>324</v>
      </c>
      <c r="G184" s="273" t="s">
        <v>311</v>
      </c>
      <c r="H184" s="274">
        <v>134.582</v>
      </c>
      <c r="I184" s="275"/>
      <c r="J184" s="276">
        <f>ROUND(I184*H184,2)</f>
        <v>0</v>
      </c>
      <c r="K184" s="272" t="s">
        <v>19</v>
      </c>
      <c r="L184" s="277"/>
      <c r="M184" s="278" t="s">
        <v>19</v>
      </c>
      <c r="N184" s="279" t="s">
        <v>43</v>
      </c>
      <c r="O184" s="86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8" t="s">
        <v>203</v>
      </c>
      <c r="AT184" s="218" t="s">
        <v>322</v>
      </c>
      <c r="AU184" s="218" t="s">
        <v>83</v>
      </c>
      <c r="AY184" s="19" t="s">
        <v>152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9" t="s">
        <v>80</v>
      </c>
      <c r="BK184" s="219">
        <f>ROUND(I184*H184,2)</f>
        <v>0</v>
      </c>
      <c r="BL184" s="19" t="s">
        <v>159</v>
      </c>
      <c r="BM184" s="218" t="s">
        <v>325</v>
      </c>
    </row>
    <row r="185" spans="1:51" s="13" customFormat="1" ht="12">
      <c r="A185" s="13"/>
      <c r="B185" s="225"/>
      <c r="C185" s="226"/>
      <c r="D185" s="227" t="s">
        <v>163</v>
      </c>
      <c r="E185" s="228" t="s">
        <v>19</v>
      </c>
      <c r="F185" s="229" t="s">
        <v>326</v>
      </c>
      <c r="G185" s="226"/>
      <c r="H185" s="230">
        <v>74.768</v>
      </c>
      <c r="I185" s="231"/>
      <c r="J185" s="226"/>
      <c r="K185" s="226"/>
      <c r="L185" s="232"/>
      <c r="M185" s="233"/>
      <c r="N185" s="234"/>
      <c r="O185" s="234"/>
      <c r="P185" s="234"/>
      <c r="Q185" s="234"/>
      <c r="R185" s="234"/>
      <c r="S185" s="234"/>
      <c r="T185" s="23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6" t="s">
        <v>163</v>
      </c>
      <c r="AU185" s="236" t="s">
        <v>83</v>
      </c>
      <c r="AV185" s="13" t="s">
        <v>83</v>
      </c>
      <c r="AW185" s="13" t="s">
        <v>33</v>
      </c>
      <c r="AX185" s="13" t="s">
        <v>72</v>
      </c>
      <c r="AY185" s="236" t="s">
        <v>152</v>
      </c>
    </row>
    <row r="186" spans="1:51" s="14" customFormat="1" ht="12">
      <c r="A186" s="14"/>
      <c r="B186" s="237"/>
      <c r="C186" s="238"/>
      <c r="D186" s="227" t="s">
        <v>163</v>
      </c>
      <c r="E186" s="239" t="s">
        <v>19</v>
      </c>
      <c r="F186" s="240" t="s">
        <v>170</v>
      </c>
      <c r="G186" s="238"/>
      <c r="H186" s="241">
        <v>74.768</v>
      </c>
      <c r="I186" s="242"/>
      <c r="J186" s="238"/>
      <c r="K186" s="238"/>
      <c r="L186" s="243"/>
      <c r="M186" s="244"/>
      <c r="N186" s="245"/>
      <c r="O186" s="245"/>
      <c r="P186" s="245"/>
      <c r="Q186" s="245"/>
      <c r="R186" s="245"/>
      <c r="S186" s="245"/>
      <c r="T186" s="246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7" t="s">
        <v>163</v>
      </c>
      <c r="AU186" s="247" t="s">
        <v>83</v>
      </c>
      <c r="AV186" s="14" t="s">
        <v>159</v>
      </c>
      <c r="AW186" s="14" t="s">
        <v>33</v>
      </c>
      <c r="AX186" s="14" t="s">
        <v>80</v>
      </c>
      <c r="AY186" s="247" t="s">
        <v>152</v>
      </c>
    </row>
    <row r="187" spans="1:51" s="13" customFormat="1" ht="12">
      <c r="A187" s="13"/>
      <c r="B187" s="225"/>
      <c r="C187" s="226"/>
      <c r="D187" s="227" t="s">
        <v>163</v>
      </c>
      <c r="E187" s="226"/>
      <c r="F187" s="229" t="s">
        <v>741</v>
      </c>
      <c r="G187" s="226"/>
      <c r="H187" s="230">
        <v>134.582</v>
      </c>
      <c r="I187" s="231"/>
      <c r="J187" s="226"/>
      <c r="K187" s="226"/>
      <c r="L187" s="232"/>
      <c r="M187" s="233"/>
      <c r="N187" s="234"/>
      <c r="O187" s="234"/>
      <c r="P187" s="234"/>
      <c r="Q187" s="234"/>
      <c r="R187" s="234"/>
      <c r="S187" s="234"/>
      <c r="T187" s="23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6" t="s">
        <v>163</v>
      </c>
      <c r="AU187" s="236" t="s">
        <v>83</v>
      </c>
      <c r="AV187" s="13" t="s">
        <v>83</v>
      </c>
      <c r="AW187" s="13" t="s">
        <v>4</v>
      </c>
      <c r="AX187" s="13" t="s">
        <v>80</v>
      </c>
      <c r="AY187" s="236" t="s">
        <v>152</v>
      </c>
    </row>
    <row r="188" spans="1:65" s="2" customFormat="1" ht="37.8" customHeight="1">
      <c r="A188" s="40"/>
      <c r="B188" s="41"/>
      <c r="C188" s="207" t="s">
        <v>315</v>
      </c>
      <c r="D188" s="207" t="s">
        <v>154</v>
      </c>
      <c r="E188" s="208" t="s">
        <v>329</v>
      </c>
      <c r="F188" s="209" t="s">
        <v>330</v>
      </c>
      <c r="G188" s="210" t="s">
        <v>111</v>
      </c>
      <c r="H188" s="211">
        <v>24.187</v>
      </c>
      <c r="I188" s="212"/>
      <c r="J188" s="213">
        <f>ROUND(I188*H188,2)</f>
        <v>0</v>
      </c>
      <c r="K188" s="209" t="s">
        <v>158</v>
      </c>
      <c r="L188" s="46"/>
      <c r="M188" s="214" t="s">
        <v>19</v>
      </c>
      <c r="N188" s="215" t="s">
        <v>43</v>
      </c>
      <c r="O188" s="86"/>
      <c r="P188" s="216">
        <f>O188*H188</f>
        <v>0</v>
      </c>
      <c r="Q188" s="216">
        <v>0</v>
      </c>
      <c r="R188" s="216">
        <f>Q188*H188</f>
        <v>0</v>
      </c>
      <c r="S188" s="216">
        <v>0</v>
      </c>
      <c r="T188" s="217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8" t="s">
        <v>159</v>
      </c>
      <c r="AT188" s="218" t="s">
        <v>154</v>
      </c>
      <c r="AU188" s="218" t="s">
        <v>83</v>
      </c>
      <c r="AY188" s="19" t="s">
        <v>152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9" t="s">
        <v>80</v>
      </c>
      <c r="BK188" s="219">
        <f>ROUND(I188*H188,2)</f>
        <v>0</v>
      </c>
      <c r="BL188" s="19" t="s">
        <v>159</v>
      </c>
      <c r="BM188" s="218" t="s">
        <v>331</v>
      </c>
    </row>
    <row r="189" spans="1:47" s="2" customFormat="1" ht="12">
      <c r="A189" s="40"/>
      <c r="B189" s="41"/>
      <c r="C189" s="42"/>
      <c r="D189" s="220" t="s">
        <v>161</v>
      </c>
      <c r="E189" s="42"/>
      <c r="F189" s="221" t="s">
        <v>332</v>
      </c>
      <c r="G189" s="42"/>
      <c r="H189" s="42"/>
      <c r="I189" s="222"/>
      <c r="J189" s="42"/>
      <c r="K189" s="42"/>
      <c r="L189" s="46"/>
      <c r="M189" s="223"/>
      <c r="N189" s="224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161</v>
      </c>
      <c r="AU189" s="19" t="s">
        <v>83</v>
      </c>
    </row>
    <row r="190" spans="1:51" s="13" customFormat="1" ht="12">
      <c r="A190" s="13"/>
      <c r="B190" s="225"/>
      <c r="C190" s="226"/>
      <c r="D190" s="227" t="s">
        <v>163</v>
      </c>
      <c r="E190" s="228" t="s">
        <v>19</v>
      </c>
      <c r="F190" s="229" t="s">
        <v>742</v>
      </c>
      <c r="G190" s="226"/>
      <c r="H190" s="230">
        <v>28.305</v>
      </c>
      <c r="I190" s="231"/>
      <c r="J190" s="226"/>
      <c r="K190" s="226"/>
      <c r="L190" s="232"/>
      <c r="M190" s="233"/>
      <c r="N190" s="234"/>
      <c r="O190" s="234"/>
      <c r="P190" s="234"/>
      <c r="Q190" s="234"/>
      <c r="R190" s="234"/>
      <c r="S190" s="234"/>
      <c r="T190" s="23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6" t="s">
        <v>163</v>
      </c>
      <c r="AU190" s="236" t="s">
        <v>83</v>
      </c>
      <c r="AV190" s="13" t="s">
        <v>83</v>
      </c>
      <c r="AW190" s="13" t="s">
        <v>33</v>
      </c>
      <c r="AX190" s="13" t="s">
        <v>72</v>
      </c>
      <c r="AY190" s="236" t="s">
        <v>152</v>
      </c>
    </row>
    <row r="191" spans="1:51" s="16" customFormat="1" ht="12">
      <c r="A191" s="16"/>
      <c r="B191" s="259"/>
      <c r="C191" s="260"/>
      <c r="D191" s="227" t="s">
        <v>163</v>
      </c>
      <c r="E191" s="261" t="s">
        <v>117</v>
      </c>
      <c r="F191" s="262" t="s">
        <v>248</v>
      </c>
      <c r="G191" s="260"/>
      <c r="H191" s="263">
        <v>28.305</v>
      </c>
      <c r="I191" s="264"/>
      <c r="J191" s="260"/>
      <c r="K191" s="260"/>
      <c r="L191" s="265"/>
      <c r="M191" s="266"/>
      <c r="N191" s="267"/>
      <c r="O191" s="267"/>
      <c r="P191" s="267"/>
      <c r="Q191" s="267"/>
      <c r="R191" s="267"/>
      <c r="S191" s="267"/>
      <c r="T191" s="268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T191" s="269" t="s">
        <v>163</v>
      </c>
      <c r="AU191" s="269" t="s">
        <v>83</v>
      </c>
      <c r="AV191" s="16" t="s">
        <v>171</v>
      </c>
      <c r="AW191" s="16" t="s">
        <v>33</v>
      </c>
      <c r="AX191" s="16" t="s">
        <v>72</v>
      </c>
      <c r="AY191" s="269" t="s">
        <v>152</v>
      </c>
    </row>
    <row r="192" spans="1:51" s="13" customFormat="1" ht="12">
      <c r="A192" s="13"/>
      <c r="B192" s="225"/>
      <c r="C192" s="226"/>
      <c r="D192" s="227" t="s">
        <v>163</v>
      </c>
      <c r="E192" s="228" t="s">
        <v>19</v>
      </c>
      <c r="F192" s="229" t="s">
        <v>743</v>
      </c>
      <c r="G192" s="226"/>
      <c r="H192" s="230">
        <v>-4.118</v>
      </c>
      <c r="I192" s="231"/>
      <c r="J192" s="226"/>
      <c r="K192" s="226"/>
      <c r="L192" s="232"/>
      <c r="M192" s="233"/>
      <c r="N192" s="234"/>
      <c r="O192" s="234"/>
      <c r="P192" s="234"/>
      <c r="Q192" s="234"/>
      <c r="R192" s="234"/>
      <c r="S192" s="234"/>
      <c r="T192" s="23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6" t="s">
        <v>163</v>
      </c>
      <c r="AU192" s="236" t="s">
        <v>83</v>
      </c>
      <c r="AV192" s="13" t="s">
        <v>83</v>
      </c>
      <c r="AW192" s="13" t="s">
        <v>33</v>
      </c>
      <c r="AX192" s="13" t="s">
        <v>72</v>
      </c>
      <c r="AY192" s="236" t="s">
        <v>152</v>
      </c>
    </row>
    <row r="193" spans="1:51" s="14" customFormat="1" ht="12">
      <c r="A193" s="14"/>
      <c r="B193" s="237"/>
      <c r="C193" s="238"/>
      <c r="D193" s="227" t="s">
        <v>163</v>
      </c>
      <c r="E193" s="239" t="s">
        <v>113</v>
      </c>
      <c r="F193" s="240" t="s">
        <v>170</v>
      </c>
      <c r="G193" s="238"/>
      <c r="H193" s="241">
        <v>24.187</v>
      </c>
      <c r="I193" s="242"/>
      <c r="J193" s="238"/>
      <c r="K193" s="238"/>
      <c r="L193" s="243"/>
      <c r="M193" s="244"/>
      <c r="N193" s="245"/>
      <c r="O193" s="245"/>
      <c r="P193" s="245"/>
      <c r="Q193" s="245"/>
      <c r="R193" s="245"/>
      <c r="S193" s="245"/>
      <c r="T193" s="246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7" t="s">
        <v>163</v>
      </c>
      <c r="AU193" s="247" t="s">
        <v>83</v>
      </c>
      <c r="AV193" s="14" t="s">
        <v>159</v>
      </c>
      <c r="AW193" s="14" t="s">
        <v>33</v>
      </c>
      <c r="AX193" s="14" t="s">
        <v>80</v>
      </c>
      <c r="AY193" s="247" t="s">
        <v>152</v>
      </c>
    </row>
    <row r="194" spans="1:65" s="2" customFormat="1" ht="16.5" customHeight="1">
      <c r="A194" s="40"/>
      <c r="B194" s="41"/>
      <c r="C194" s="270" t="s">
        <v>321</v>
      </c>
      <c r="D194" s="270" t="s">
        <v>322</v>
      </c>
      <c r="E194" s="271" t="s">
        <v>336</v>
      </c>
      <c r="F194" s="272" t="s">
        <v>337</v>
      </c>
      <c r="G194" s="273" t="s">
        <v>311</v>
      </c>
      <c r="H194" s="274">
        <v>43.537</v>
      </c>
      <c r="I194" s="275"/>
      <c r="J194" s="276">
        <f>ROUND(I194*H194,2)</f>
        <v>0</v>
      </c>
      <c r="K194" s="272" t="s">
        <v>158</v>
      </c>
      <c r="L194" s="277"/>
      <c r="M194" s="278" t="s">
        <v>19</v>
      </c>
      <c r="N194" s="279" t="s">
        <v>43</v>
      </c>
      <c r="O194" s="86"/>
      <c r="P194" s="216">
        <f>O194*H194</f>
        <v>0</v>
      </c>
      <c r="Q194" s="216">
        <v>0</v>
      </c>
      <c r="R194" s="216">
        <f>Q194*H194</f>
        <v>0</v>
      </c>
      <c r="S194" s="216">
        <v>0</v>
      </c>
      <c r="T194" s="217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8" t="s">
        <v>203</v>
      </c>
      <c r="AT194" s="218" t="s">
        <v>322</v>
      </c>
      <c r="AU194" s="218" t="s">
        <v>83</v>
      </c>
      <c r="AY194" s="19" t="s">
        <v>152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9" t="s">
        <v>80</v>
      </c>
      <c r="BK194" s="219">
        <f>ROUND(I194*H194,2)</f>
        <v>0</v>
      </c>
      <c r="BL194" s="19" t="s">
        <v>159</v>
      </c>
      <c r="BM194" s="218" t="s">
        <v>338</v>
      </c>
    </row>
    <row r="195" spans="1:47" s="2" customFormat="1" ht="12">
      <c r="A195" s="40"/>
      <c r="B195" s="41"/>
      <c r="C195" s="42"/>
      <c r="D195" s="220" t="s">
        <v>161</v>
      </c>
      <c r="E195" s="42"/>
      <c r="F195" s="221" t="s">
        <v>339</v>
      </c>
      <c r="G195" s="42"/>
      <c r="H195" s="42"/>
      <c r="I195" s="222"/>
      <c r="J195" s="42"/>
      <c r="K195" s="42"/>
      <c r="L195" s="46"/>
      <c r="M195" s="223"/>
      <c r="N195" s="224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161</v>
      </c>
      <c r="AU195" s="19" t="s">
        <v>83</v>
      </c>
    </row>
    <row r="196" spans="1:51" s="13" customFormat="1" ht="12">
      <c r="A196" s="13"/>
      <c r="B196" s="225"/>
      <c r="C196" s="226"/>
      <c r="D196" s="227" t="s">
        <v>163</v>
      </c>
      <c r="E196" s="228" t="s">
        <v>19</v>
      </c>
      <c r="F196" s="229" t="s">
        <v>340</v>
      </c>
      <c r="G196" s="226"/>
      <c r="H196" s="230">
        <v>43.537</v>
      </c>
      <c r="I196" s="231"/>
      <c r="J196" s="226"/>
      <c r="K196" s="226"/>
      <c r="L196" s="232"/>
      <c r="M196" s="233"/>
      <c r="N196" s="234"/>
      <c r="O196" s="234"/>
      <c r="P196" s="234"/>
      <c r="Q196" s="234"/>
      <c r="R196" s="234"/>
      <c r="S196" s="234"/>
      <c r="T196" s="23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6" t="s">
        <v>163</v>
      </c>
      <c r="AU196" s="236" t="s">
        <v>83</v>
      </c>
      <c r="AV196" s="13" t="s">
        <v>83</v>
      </c>
      <c r="AW196" s="13" t="s">
        <v>33</v>
      </c>
      <c r="AX196" s="13" t="s">
        <v>80</v>
      </c>
      <c r="AY196" s="236" t="s">
        <v>152</v>
      </c>
    </row>
    <row r="197" spans="1:63" s="12" customFormat="1" ht="22.8" customHeight="1">
      <c r="A197" s="12"/>
      <c r="B197" s="191"/>
      <c r="C197" s="192"/>
      <c r="D197" s="193" t="s">
        <v>71</v>
      </c>
      <c r="E197" s="205" t="s">
        <v>171</v>
      </c>
      <c r="F197" s="205" t="s">
        <v>341</v>
      </c>
      <c r="G197" s="192"/>
      <c r="H197" s="192"/>
      <c r="I197" s="195"/>
      <c r="J197" s="206">
        <f>BK197</f>
        <v>0</v>
      </c>
      <c r="K197" s="192"/>
      <c r="L197" s="197"/>
      <c r="M197" s="198"/>
      <c r="N197" s="199"/>
      <c r="O197" s="199"/>
      <c r="P197" s="200">
        <f>SUM(P198:P199)</f>
        <v>0</v>
      </c>
      <c r="Q197" s="199"/>
      <c r="R197" s="200">
        <f>SUM(R198:R199)</f>
        <v>0</v>
      </c>
      <c r="S197" s="199"/>
      <c r="T197" s="201">
        <f>SUM(T198:T199)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2" t="s">
        <v>80</v>
      </c>
      <c r="AT197" s="203" t="s">
        <v>71</v>
      </c>
      <c r="AU197" s="203" t="s">
        <v>80</v>
      </c>
      <c r="AY197" s="202" t="s">
        <v>152</v>
      </c>
      <c r="BK197" s="204">
        <f>SUM(BK198:BK199)</f>
        <v>0</v>
      </c>
    </row>
    <row r="198" spans="1:65" s="2" customFormat="1" ht="16.5" customHeight="1">
      <c r="A198" s="40"/>
      <c r="B198" s="41"/>
      <c r="C198" s="207" t="s">
        <v>328</v>
      </c>
      <c r="D198" s="207" t="s">
        <v>154</v>
      </c>
      <c r="E198" s="208" t="s">
        <v>343</v>
      </c>
      <c r="F198" s="209" t="s">
        <v>344</v>
      </c>
      <c r="G198" s="210" t="s">
        <v>157</v>
      </c>
      <c r="H198" s="211">
        <v>41.6</v>
      </c>
      <c r="I198" s="212"/>
      <c r="J198" s="213">
        <f>ROUND(I198*H198,2)</f>
        <v>0</v>
      </c>
      <c r="K198" s="209" t="s">
        <v>158</v>
      </c>
      <c r="L198" s="46"/>
      <c r="M198" s="214" t="s">
        <v>19</v>
      </c>
      <c r="N198" s="215" t="s">
        <v>43</v>
      </c>
      <c r="O198" s="86"/>
      <c r="P198" s="216">
        <f>O198*H198</f>
        <v>0</v>
      </c>
      <c r="Q198" s="216">
        <v>0</v>
      </c>
      <c r="R198" s="216">
        <f>Q198*H198</f>
        <v>0</v>
      </c>
      <c r="S198" s="216">
        <v>0</v>
      </c>
      <c r="T198" s="217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8" t="s">
        <v>159</v>
      </c>
      <c r="AT198" s="218" t="s">
        <v>154</v>
      </c>
      <c r="AU198" s="218" t="s">
        <v>83</v>
      </c>
      <c r="AY198" s="19" t="s">
        <v>152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9" t="s">
        <v>80</v>
      </c>
      <c r="BK198" s="219">
        <f>ROUND(I198*H198,2)</f>
        <v>0</v>
      </c>
      <c r="BL198" s="19" t="s">
        <v>159</v>
      </c>
      <c r="BM198" s="218" t="s">
        <v>345</v>
      </c>
    </row>
    <row r="199" spans="1:47" s="2" customFormat="1" ht="12">
      <c r="A199" s="40"/>
      <c r="B199" s="41"/>
      <c r="C199" s="42"/>
      <c r="D199" s="220" t="s">
        <v>161</v>
      </c>
      <c r="E199" s="42"/>
      <c r="F199" s="221" t="s">
        <v>346</v>
      </c>
      <c r="G199" s="42"/>
      <c r="H199" s="42"/>
      <c r="I199" s="222"/>
      <c r="J199" s="42"/>
      <c r="K199" s="42"/>
      <c r="L199" s="46"/>
      <c r="M199" s="223"/>
      <c r="N199" s="224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161</v>
      </c>
      <c r="AU199" s="19" t="s">
        <v>83</v>
      </c>
    </row>
    <row r="200" spans="1:63" s="12" customFormat="1" ht="22.8" customHeight="1">
      <c r="A200" s="12"/>
      <c r="B200" s="191"/>
      <c r="C200" s="192"/>
      <c r="D200" s="193" t="s">
        <v>71</v>
      </c>
      <c r="E200" s="205" t="s">
        <v>159</v>
      </c>
      <c r="F200" s="205" t="s">
        <v>347</v>
      </c>
      <c r="G200" s="192"/>
      <c r="H200" s="192"/>
      <c r="I200" s="195"/>
      <c r="J200" s="206">
        <f>BK200</f>
        <v>0</v>
      </c>
      <c r="K200" s="192"/>
      <c r="L200" s="197"/>
      <c r="M200" s="198"/>
      <c r="N200" s="199"/>
      <c r="O200" s="199"/>
      <c r="P200" s="200">
        <f>SUM(P201:P219)</f>
        <v>0</v>
      </c>
      <c r="Q200" s="199"/>
      <c r="R200" s="200">
        <f>SUM(R201:R219)</f>
        <v>0.1588512</v>
      </c>
      <c r="S200" s="199"/>
      <c r="T200" s="201">
        <f>SUM(T201:T219)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2" t="s">
        <v>80</v>
      </c>
      <c r="AT200" s="203" t="s">
        <v>71</v>
      </c>
      <c r="AU200" s="203" t="s">
        <v>80</v>
      </c>
      <c r="AY200" s="202" t="s">
        <v>152</v>
      </c>
      <c r="BK200" s="204">
        <f>SUM(BK201:BK219)</f>
        <v>0</v>
      </c>
    </row>
    <row r="201" spans="1:65" s="2" customFormat="1" ht="16.5" customHeight="1">
      <c r="A201" s="40"/>
      <c r="B201" s="41"/>
      <c r="C201" s="207" t="s">
        <v>335</v>
      </c>
      <c r="D201" s="207" t="s">
        <v>154</v>
      </c>
      <c r="E201" s="208" t="s">
        <v>349</v>
      </c>
      <c r="F201" s="209" t="s">
        <v>350</v>
      </c>
      <c r="G201" s="210" t="s">
        <v>111</v>
      </c>
      <c r="H201" s="211">
        <v>10.483</v>
      </c>
      <c r="I201" s="212"/>
      <c r="J201" s="213">
        <f>ROUND(I201*H201,2)</f>
        <v>0</v>
      </c>
      <c r="K201" s="209" t="s">
        <v>19</v>
      </c>
      <c r="L201" s="46"/>
      <c r="M201" s="214" t="s">
        <v>19</v>
      </c>
      <c r="N201" s="215" t="s">
        <v>43</v>
      </c>
      <c r="O201" s="86"/>
      <c r="P201" s="216">
        <f>O201*H201</f>
        <v>0</v>
      </c>
      <c r="Q201" s="216">
        <v>0</v>
      </c>
      <c r="R201" s="216">
        <f>Q201*H201</f>
        <v>0</v>
      </c>
      <c r="S201" s="216">
        <v>0</v>
      </c>
      <c r="T201" s="217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8" t="s">
        <v>159</v>
      </c>
      <c r="AT201" s="218" t="s">
        <v>154</v>
      </c>
      <c r="AU201" s="218" t="s">
        <v>83</v>
      </c>
      <c r="AY201" s="19" t="s">
        <v>152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9" t="s">
        <v>80</v>
      </c>
      <c r="BK201" s="219">
        <f>ROUND(I201*H201,2)</f>
        <v>0</v>
      </c>
      <c r="BL201" s="19" t="s">
        <v>159</v>
      </c>
      <c r="BM201" s="218" t="s">
        <v>351</v>
      </c>
    </row>
    <row r="202" spans="1:51" s="13" customFormat="1" ht="12">
      <c r="A202" s="13"/>
      <c r="B202" s="225"/>
      <c r="C202" s="226"/>
      <c r="D202" s="227" t="s">
        <v>163</v>
      </c>
      <c r="E202" s="228" t="s">
        <v>19</v>
      </c>
      <c r="F202" s="229" t="s">
        <v>744</v>
      </c>
      <c r="G202" s="226"/>
      <c r="H202" s="230">
        <v>10.483</v>
      </c>
      <c r="I202" s="231"/>
      <c r="J202" s="226"/>
      <c r="K202" s="226"/>
      <c r="L202" s="232"/>
      <c r="M202" s="233"/>
      <c r="N202" s="234"/>
      <c r="O202" s="234"/>
      <c r="P202" s="234"/>
      <c r="Q202" s="234"/>
      <c r="R202" s="234"/>
      <c r="S202" s="234"/>
      <c r="T202" s="23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6" t="s">
        <v>163</v>
      </c>
      <c r="AU202" s="236" t="s">
        <v>83</v>
      </c>
      <c r="AV202" s="13" t="s">
        <v>83</v>
      </c>
      <c r="AW202" s="13" t="s">
        <v>33</v>
      </c>
      <c r="AX202" s="13" t="s">
        <v>72</v>
      </c>
      <c r="AY202" s="236" t="s">
        <v>152</v>
      </c>
    </row>
    <row r="203" spans="1:51" s="14" customFormat="1" ht="12">
      <c r="A203" s="14"/>
      <c r="B203" s="237"/>
      <c r="C203" s="238"/>
      <c r="D203" s="227" t="s">
        <v>163</v>
      </c>
      <c r="E203" s="239" t="s">
        <v>109</v>
      </c>
      <c r="F203" s="240" t="s">
        <v>170</v>
      </c>
      <c r="G203" s="238"/>
      <c r="H203" s="241">
        <v>10.483</v>
      </c>
      <c r="I203" s="242"/>
      <c r="J203" s="238"/>
      <c r="K203" s="238"/>
      <c r="L203" s="243"/>
      <c r="M203" s="244"/>
      <c r="N203" s="245"/>
      <c r="O203" s="245"/>
      <c r="P203" s="245"/>
      <c r="Q203" s="245"/>
      <c r="R203" s="245"/>
      <c r="S203" s="245"/>
      <c r="T203" s="246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7" t="s">
        <v>163</v>
      </c>
      <c r="AU203" s="247" t="s">
        <v>83</v>
      </c>
      <c r="AV203" s="14" t="s">
        <v>159</v>
      </c>
      <c r="AW203" s="14" t="s">
        <v>33</v>
      </c>
      <c r="AX203" s="14" t="s">
        <v>80</v>
      </c>
      <c r="AY203" s="247" t="s">
        <v>152</v>
      </c>
    </row>
    <row r="204" spans="1:65" s="2" customFormat="1" ht="16.5" customHeight="1">
      <c r="A204" s="40"/>
      <c r="B204" s="41"/>
      <c r="C204" s="207" t="s">
        <v>342</v>
      </c>
      <c r="D204" s="207" t="s">
        <v>154</v>
      </c>
      <c r="E204" s="208" t="s">
        <v>354</v>
      </c>
      <c r="F204" s="209" t="s">
        <v>355</v>
      </c>
      <c r="G204" s="210" t="s">
        <v>174</v>
      </c>
      <c r="H204" s="211">
        <v>1</v>
      </c>
      <c r="I204" s="212"/>
      <c r="J204" s="213">
        <f>ROUND(I204*H204,2)</f>
        <v>0</v>
      </c>
      <c r="K204" s="209" t="s">
        <v>158</v>
      </c>
      <c r="L204" s="46"/>
      <c r="M204" s="214" t="s">
        <v>19</v>
      </c>
      <c r="N204" s="215" t="s">
        <v>43</v>
      </c>
      <c r="O204" s="86"/>
      <c r="P204" s="216">
        <f>O204*H204</f>
        <v>0</v>
      </c>
      <c r="Q204" s="216">
        <v>0.0066</v>
      </c>
      <c r="R204" s="216">
        <f>Q204*H204</f>
        <v>0.0066</v>
      </c>
      <c r="S204" s="216">
        <v>0</v>
      </c>
      <c r="T204" s="217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8" t="s">
        <v>159</v>
      </c>
      <c r="AT204" s="218" t="s">
        <v>154</v>
      </c>
      <c r="AU204" s="218" t="s">
        <v>83</v>
      </c>
      <c r="AY204" s="19" t="s">
        <v>152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9" t="s">
        <v>80</v>
      </c>
      <c r="BK204" s="219">
        <f>ROUND(I204*H204,2)</f>
        <v>0</v>
      </c>
      <c r="BL204" s="19" t="s">
        <v>159</v>
      </c>
      <c r="BM204" s="218" t="s">
        <v>356</v>
      </c>
    </row>
    <row r="205" spans="1:47" s="2" customFormat="1" ht="12">
      <c r="A205" s="40"/>
      <c r="B205" s="41"/>
      <c r="C205" s="42"/>
      <c r="D205" s="220" t="s">
        <v>161</v>
      </c>
      <c r="E205" s="42"/>
      <c r="F205" s="221" t="s">
        <v>357</v>
      </c>
      <c r="G205" s="42"/>
      <c r="H205" s="42"/>
      <c r="I205" s="222"/>
      <c r="J205" s="42"/>
      <c r="K205" s="42"/>
      <c r="L205" s="46"/>
      <c r="M205" s="223"/>
      <c r="N205" s="224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161</v>
      </c>
      <c r="AU205" s="19" t="s">
        <v>83</v>
      </c>
    </row>
    <row r="206" spans="1:65" s="2" customFormat="1" ht="16.5" customHeight="1">
      <c r="A206" s="40"/>
      <c r="B206" s="41"/>
      <c r="C206" s="270" t="s">
        <v>348</v>
      </c>
      <c r="D206" s="270" t="s">
        <v>322</v>
      </c>
      <c r="E206" s="271" t="s">
        <v>365</v>
      </c>
      <c r="F206" s="272" t="s">
        <v>366</v>
      </c>
      <c r="G206" s="273" t="s">
        <v>174</v>
      </c>
      <c r="H206" s="274">
        <v>1</v>
      </c>
      <c r="I206" s="275"/>
      <c r="J206" s="276">
        <f>ROUND(I206*H206,2)</f>
        <v>0</v>
      </c>
      <c r="K206" s="272" t="s">
        <v>158</v>
      </c>
      <c r="L206" s="277"/>
      <c r="M206" s="278" t="s">
        <v>19</v>
      </c>
      <c r="N206" s="279" t="s">
        <v>43</v>
      </c>
      <c r="O206" s="86"/>
      <c r="P206" s="216">
        <f>O206*H206</f>
        <v>0</v>
      </c>
      <c r="Q206" s="216">
        <v>0.051</v>
      </c>
      <c r="R206" s="216">
        <f>Q206*H206</f>
        <v>0.051</v>
      </c>
      <c r="S206" s="216">
        <v>0</v>
      </c>
      <c r="T206" s="217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8" t="s">
        <v>203</v>
      </c>
      <c r="AT206" s="218" t="s">
        <v>322</v>
      </c>
      <c r="AU206" s="218" t="s">
        <v>83</v>
      </c>
      <c r="AY206" s="19" t="s">
        <v>152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9" t="s">
        <v>80</v>
      </c>
      <c r="BK206" s="219">
        <f>ROUND(I206*H206,2)</f>
        <v>0</v>
      </c>
      <c r="BL206" s="19" t="s">
        <v>159</v>
      </c>
      <c r="BM206" s="218" t="s">
        <v>367</v>
      </c>
    </row>
    <row r="207" spans="1:47" s="2" customFormat="1" ht="12">
      <c r="A207" s="40"/>
      <c r="B207" s="41"/>
      <c r="C207" s="42"/>
      <c r="D207" s="220" t="s">
        <v>161</v>
      </c>
      <c r="E207" s="42"/>
      <c r="F207" s="221" t="s">
        <v>368</v>
      </c>
      <c r="G207" s="42"/>
      <c r="H207" s="42"/>
      <c r="I207" s="222"/>
      <c r="J207" s="42"/>
      <c r="K207" s="42"/>
      <c r="L207" s="46"/>
      <c r="M207" s="223"/>
      <c r="N207" s="224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161</v>
      </c>
      <c r="AU207" s="19" t="s">
        <v>83</v>
      </c>
    </row>
    <row r="208" spans="1:65" s="2" customFormat="1" ht="21.75" customHeight="1">
      <c r="A208" s="40"/>
      <c r="B208" s="41"/>
      <c r="C208" s="207" t="s">
        <v>353</v>
      </c>
      <c r="D208" s="207" t="s">
        <v>154</v>
      </c>
      <c r="E208" s="208" t="s">
        <v>745</v>
      </c>
      <c r="F208" s="209" t="s">
        <v>746</v>
      </c>
      <c r="G208" s="210" t="s">
        <v>174</v>
      </c>
      <c r="H208" s="211">
        <v>1</v>
      </c>
      <c r="I208" s="212"/>
      <c r="J208" s="213">
        <f>ROUND(I208*H208,2)</f>
        <v>0</v>
      </c>
      <c r="K208" s="209" t="s">
        <v>158</v>
      </c>
      <c r="L208" s="46"/>
      <c r="M208" s="214" t="s">
        <v>19</v>
      </c>
      <c r="N208" s="215" t="s">
        <v>43</v>
      </c>
      <c r="O208" s="86"/>
      <c r="P208" s="216">
        <f>O208*H208</f>
        <v>0</v>
      </c>
      <c r="Q208" s="216">
        <v>0.0066</v>
      </c>
      <c r="R208" s="216">
        <f>Q208*H208</f>
        <v>0.0066</v>
      </c>
      <c r="S208" s="216">
        <v>0</v>
      </c>
      <c r="T208" s="217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8" t="s">
        <v>159</v>
      </c>
      <c r="AT208" s="218" t="s">
        <v>154</v>
      </c>
      <c r="AU208" s="218" t="s">
        <v>83</v>
      </c>
      <c r="AY208" s="19" t="s">
        <v>152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9" t="s">
        <v>80</v>
      </c>
      <c r="BK208" s="219">
        <f>ROUND(I208*H208,2)</f>
        <v>0</v>
      </c>
      <c r="BL208" s="19" t="s">
        <v>159</v>
      </c>
      <c r="BM208" s="218" t="s">
        <v>747</v>
      </c>
    </row>
    <row r="209" spans="1:47" s="2" customFormat="1" ht="12">
      <c r="A209" s="40"/>
      <c r="B209" s="41"/>
      <c r="C209" s="42"/>
      <c r="D209" s="220" t="s">
        <v>161</v>
      </c>
      <c r="E209" s="42"/>
      <c r="F209" s="221" t="s">
        <v>748</v>
      </c>
      <c r="G209" s="42"/>
      <c r="H209" s="42"/>
      <c r="I209" s="222"/>
      <c r="J209" s="42"/>
      <c r="K209" s="42"/>
      <c r="L209" s="46"/>
      <c r="M209" s="223"/>
      <c r="N209" s="224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161</v>
      </c>
      <c r="AU209" s="19" t="s">
        <v>83</v>
      </c>
    </row>
    <row r="210" spans="1:65" s="2" customFormat="1" ht="16.5" customHeight="1">
      <c r="A210" s="40"/>
      <c r="B210" s="41"/>
      <c r="C210" s="270" t="s">
        <v>359</v>
      </c>
      <c r="D210" s="270" t="s">
        <v>322</v>
      </c>
      <c r="E210" s="271" t="s">
        <v>749</v>
      </c>
      <c r="F210" s="272" t="s">
        <v>750</v>
      </c>
      <c r="G210" s="273" t="s">
        <v>174</v>
      </c>
      <c r="H210" s="274">
        <v>1</v>
      </c>
      <c r="I210" s="275"/>
      <c r="J210" s="276">
        <f>ROUND(I210*H210,2)</f>
        <v>0</v>
      </c>
      <c r="K210" s="272" t="s">
        <v>158</v>
      </c>
      <c r="L210" s="277"/>
      <c r="M210" s="278" t="s">
        <v>19</v>
      </c>
      <c r="N210" s="279" t="s">
        <v>43</v>
      </c>
      <c r="O210" s="86"/>
      <c r="P210" s="216">
        <f>O210*H210</f>
        <v>0</v>
      </c>
      <c r="Q210" s="216">
        <v>0.081</v>
      </c>
      <c r="R210" s="216">
        <f>Q210*H210</f>
        <v>0.081</v>
      </c>
      <c r="S210" s="216">
        <v>0</v>
      </c>
      <c r="T210" s="217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8" t="s">
        <v>203</v>
      </c>
      <c r="AT210" s="218" t="s">
        <v>322</v>
      </c>
      <c r="AU210" s="218" t="s">
        <v>83</v>
      </c>
      <c r="AY210" s="19" t="s">
        <v>152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9" t="s">
        <v>80</v>
      </c>
      <c r="BK210" s="219">
        <f>ROUND(I210*H210,2)</f>
        <v>0</v>
      </c>
      <c r="BL210" s="19" t="s">
        <v>159</v>
      </c>
      <c r="BM210" s="218" t="s">
        <v>751</v>
      </c>
    </row>
    <row r="211" spans="1:47" s="2" customFormat="1" ht="12">
      <c r="A211" s="40"/>
      <c r="B211" s="41"/>
      <c r="C211" s="42"/>
      <c r="D211" s="220" t="s">
        <v>161</v>
      </c>
      <c r="E211" s="42"/>
      <c r="F211" s="221" t="s">
        <v>752</v>
      </c>
      <c r="G211" s="42"/>
      <c r="H211" s="42"/>
      <c r="I211" s="222"/>
      <c r="J211" s="42"/>
      <c r="K211" s="42"/>
      <c r="L211" s="46"/>
      <c r="M211" s="223"/>
      <c r="N211" s="224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161</v>
      </c>
      <c r="AU211" s="19" t="s">
        <v>83</v>
      </c>
    </row>
    <row r="212" spans="1:65" s="2" customFormat="1" ht="24.15" customHeight="1">
      <c r="A212" s="40"/>
      <c r="B212" s="41"/>
      <c r="C212" s="207" t="s">
        <v>364</v>
      </c>
      <c r="D212" s="207" t="s">
        <v>154</v>
      </c>
      <c r="E212" s="208" t="s">
        <v>375</v>
      </c>
      <c r="F212" s="209" t="s">
        <v>376</v>
      </c>
      <c r="G212" s="210" t="s">
        <v>111</v>
      </c>
      <c r="H212" s="211">
        <v>0.972</v>
      </c>
      <c r="I212" s="212"/>
      <c r="J212" s="213">
        <f>ROUND(I212*H212,2)</f>
        <v>0</v>
      </c>
      <c r="K212" s="209" t="s">
        <v>158</v>
      </c>
      <c r="L212" s="46"/>
      <c r="M212" s="214" t="s">
        <v>19</v>
      </c>
      <c r="N212" s="215" t="s">
        <v>43</v>
      </c>
      <c r="O212" s="86"/>
      <c r="P212" s="216">
        <f>O212*H212</f>
        <v>0</v>
      </c>
      <c r="Q212" s="216">
        <v>0</v>
      </c>
      <c r="R212" s="216">
        <f>Q212*H212</f>
        <v>0</v>
      </c>
      <c r="S212" s="216">
        <v>0</v>
      </c>
      <c r="T212" s="217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8" t="s">
        <v>159</v>
      </c>
      <c r="AT212" s="218" t="s">
        <v>154</v>
      </c>
      <c r="AU212" s="218" t="s">
        <v>83</v>
      </c>
      <c r="AY212" s="19" t="s">
        <v>152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9" t="s">
        <v>80</v>
      </c>
      <c r="BK212" s="219">
        <f>ROUND(I212*H212,2)</f>
        <v>0</v>
      </c>
      <c r="BL212" s="19" t="s">
        <v>159</v>
      </c>
      <c r="BM212" s="218" t="s">
        <v>377</v>
      </c>
    </row>
    <row r="213" spans="1:47" s="2" customFormat="1" ht="12">
      <c r="A213" s="40"/>
      <c r="B213" s="41"/>
      <c r="C213" s="42"/>
      <c r="D213" s="220" t="s">
        <v>161</v>
      </c>
      <c r="E213" s="42"/>
      <c r="F213" s="221" t="s">
        <v>378</v>
      </c>
      <c r="G213" s="42"/>
      <c r="H213" s="42"/>
      <c r="I213" s="222"/>
      <c r="J213" s="42"/>
      <c r="K213" s="42"/>
      <c r="L213" s="46"/>
      <c r="M213" s="223"/>
      <c r="N213" s="224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161</v>
      </c>
      <c r="AU213" s="19" t="s">
        <v>83</v>
      </c>
    </row>
    <row r="214" spans="1:51" s="13" customFormat="1" ht="12">
      <c r="A214" s="13"/>
      <c r="B214" s="225"/>
      <c r="C214" s="226"/>
      <c r="D214" s="227" t="s">
        <v>163</v>
      </c>
      <c r="E214" s="228" t="s">
        <v>19</v>
      </c>
      <c r="F214" s="229" t="s">
        <v>622</v>
      </c>
      <c r="G214" s="226"/>
      <c r="H214" s="230">
        <v>0.972</v>
      </c>
      <c r="I214" s="231"/>
      <c r="J214" s="226"/>
      <c r="K214" s="226"/>
      <c r="L214" s="232"/>
      <c r="M214" s="233"/>
      <c r="N214" s="234"/>
      <c r="O214" s="234"/>
      <c r="P214" s="234"/>
      <c r="Q214" s="234"/>
      <c r="R214" s="234"/>
      <c r="S214" s="234"/>
      <c r="T214" s="23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6" t="s">
        <v>163</v>
      </c>
      <c r="AU214" s="236" t="s">
        <v>83</v>
      </c>
      <c r="AV214" s="13" t="s">
        <v>83</v>
      </c>
      <c r="AW214" s="13" t="s">
        <v>33</v>
      </c>
      <c r="AX214" s="13" t="s">
        <v>72</v>
      </c>
      <c r="AY214" s="236" t="s">
        <v>152</v>
      </c>
    </row>
    <row r="215" spans="1:51" s="14" customFormat="1" ht="12">
      <c r="A215" s="14"/>
      <c r="B215" s="237"/>
      <c r="C215" s="238"/>
      <c r="D215" s="227" t="s">
        <v>163</v>
      </c>
      <c r="E215" s="239" t="s">
        <v>19</v>
      </c>
      <c r="F215" s="240" t="s">
        <v>170</v>
      </c>
      <c r="G215" s="238"/>
      <c r="H215" s="241">
        <v>0.972</v>
      </c>
      <c r="I215" s="242"/>
      <c r="J215" s="238"/>
      <c r="K215" s="238"/>
      <c r="L215" s="243"/>
      <c r="M215" s="244"/>
      <c r="N215" s="245"/>
      <c r="O215" s="245"/>
      <c r="P215" s="245"/>
      <c r="Q215" s="245"/>
      <c r="R215" s="245"/>
      <c r="S215" s="245"/>
      <c r="T215" s="24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7" t="s">
        <v>163</v>
      </c>
      <c r="AU215" s="247" t="s">
        <v>83</v>
      </c>
      <c r="AV215" s="14" t="s">
        <v>159</v>
      </c>
      <c r="AW215" s="14" t="s">
        <v>33</v>
      </c>
      <c r="AX215" s="14" t="s">
        <v>80</v>
      </c>
      <c r="AY215" s="247" t="s">
        <v>152</v>
      </c>
    </row>
    <row r="216" spans="1:65" s="2" customFormat="1" ht="24.15" customHeight="1">
      <c r="A216" s="40"/>
      <c r="B216" s="41"/>
      <c r="C216" s="207" t="s">
        <v>369</v>
      </c>
      <c r="D216" s="207" t="s">
        <v>154</v>
      </c>
      <c r="E216" s="208" t="s">
        <v>381</v>
      </c>
      <c r="F216" s="209" t="s">
        <v>382</v>
      </c>
      <c r="G216" s="210" t="s">
        <v>257</v>
      </c>
      <c r="H216" s="211">
        <v>2.16</v>
      </c>
      <c r="I216" s="212"/>
      <c r="J216" s="213">
        <f>ROUND(I216*H216,2)</f>
        <v>0</v>
      </c>
      <c r="K216" s="209" t="s">
        <v>158</v>
      </c>
      <c r="L216" s="46"/>
      <c r="M216" s="214" t="s">
        <v>19</v>
      </c>
      <c r="N216" s="215" t="s">
        <v>43</v>
      </c>
      <c r="O216" s="86"/>
      <c r="P216" s="216">
        <f>O216*H216</f>
        <v>0</v>
      </c>
      <c r="Q216" s="216">
        <v>0.00632</v>
      </c>
      <c r="R216" s="216">
        <f>Q216*H216</f>
        <v>0.0136512</v>
      </c>
      <c r="S216" s="216">
        <v>0</v>
      </c>
      <c r="T216" s="217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8" t="s">
        <v>159</v>
      </c>
      <c r="AT216" s="218" t="s">
        <v>154</v>
      </c>
      <c r="AU216" s="218" t="s">
        <v>83</v>
      </c>
      <c r="AY216" s="19" t="s">
        <v>152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9" t="s">
        <v>80</v>
      </c>
      <c r="BK216" s="219">
        <f>ROUND(I216*H216,2)</f>
        <v>0</v>
      </c>
      <c r="BL216" s="19" t="s">
        <v>159</v>
      </c>
      <c r="BM216" s="218" t="s">
        <v>383</v>
      </c>
    </row>
    <row r="217" spans="1:47" s="2" customFormat="1" ht="12">
      <c r="A217" s="40"/>
      <c r="B217" s="41"/>
      <c r="C217" s="42"/>
      <c r="D217" s="220" t="s">
        <v>161</v>
      </c>
      <c r="E217" s="42"/>
      <c r="F217" s="221" t="s">
        <v>384</v>
      </c>
      <c r="G217" s="42"/>
      <c r="H217" s="42"/>
      <c r="I217" s="222"/>
      <c r="J217" s="42"/>
      <c r="K217" s="42"/>
      <c r="L217" s="46"/>
      <c r="M217" s="223"/>
      <c r="N217" s="224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161</v>
      </c>
      <c r="AU217" s="19" t="s">
        <v>83</v>
      </c>
    </row>
    <row r="218" spans="1:51" s="13" customFormat="1" ht="12">
      <c r="A218" s="13"/>
      <c r="B218" s="225"/>
      <c r="C218" s="226"/>
      <c r="D218" s="227" t="s">
        <v>163</v>
      </c>
      <c r="E218" s="228" t="s">
        <v>19</v>
      </c>
      <c r="F218" s="229" t="s">
        <v>623</v>
      </c>
      <c r="G218" s="226"/>
      <c r="H218" s="230">
        <v>2.16</v>
      </c>
      <c r="I218" s="231"/>
      <c r="J218" s="226"/>
      <c r="K218" s="226"/>
      <c r="L218" s="232"/>
      <c r="M218" s="233"/>
      <c r="N218" s="234"/>
      <c r="O218" s="234"/>
      <c r="P218" s="234"/>
      <c r="Q218" s="234"/>
      <c r="R218" s="234"/>
      <c r="S218" s="234"/>
      <c r="T218" s="23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6" t="s">
        <v>163</v>
      </c>
      <c r="AU218" s="236" t="s">
        <v>83</v>
      </c>
      <c r="AV218" s="13" t="s">
        <v>83</v>
      </c>
      <c r="AW218" s="13" t="s">
        <v>33</v>
      </c>
      <c r="AX218" s="13" t="s">
        <v>72</v>
      </c>
      <c r="AY218" s="236" t="s">
        <v>152</v>
      </c>
    </row>
    <row r="219" spans="1:51" s="14" customFormat="1" ht="12">
      <c r="A219" s="14"/>
      <c r="B219" s="237"/>
      <c r="C219" s="238"/>
      <c r="D219" s="227" t="s">
        <v>163</v>
      </c>
      <c r="E219" s="239" t="s">
        <v>19</v>
      </c>
      <c r="F219" s="240" t="s">
        <v>170</v>
      </c>
      <c r="G219" s="238"/>
      <c r="H219" s="241">
        <v>2.16</v>
      </c>
      <c r="I219" s="242"/>
      <c r="J219" s="238"/>
      <c r="K219" s="238"/>
      <c r="L219" s="243"/>
      <c r="M219" s="244"/>
      <c r="N219" s="245"/>
      <c r="O219" s="245"/>
      <c r="P219" s="245"/>
      <c r="Q219" s="245"/>
      <c r="R219" s="245"/>
      <c r="S219" s="245"/>
      <c r="T219" s="246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7" t="s">
        <v>163</v>
      </c>
      <c r="AU219" s="247" t="s">
        <v>83</v>
      </c>
      <c r="AV219" s="14" t="s">
        <v>159</v>
      </c>
      <c r="AW219" s="14" t="s">
        <v>33</v>
      </c>
      <c r="AX219" s="14" t="s">
        <v>80</v>
      </c>
      <c r="AY219" s="247" t="s">
        <v>152</v>
      </c>
    </row>
    <row r="220" spans="1:63" s="12" customFormat="1" ht="22.8" customHeight="1">
      <c r="A220" s="12"/>
      <c r="B220" s="191"/>
      <c r="C220" s="192"/>
      <c r="D220" s="193" t="s">
        <v>71</v>
      </c>
      <c r="E220" s="205" t="s">
        <v>203</v>
      </c>
      <c r="F220" s="205" t="s">
        <v>386</v>
      </c>
      <c r="G220" s="192"/>
      <c r="H220" s="192"/>
      <c r="I220" s="195"/>
      <c r="J220" s="206">
        <f>BK220</f>
        <v>0</v>
      </c>
      <c r="K220" s="192"/>
      <c r="L220" s="197"/>
      <c r="M220" s="198"/>
      <c r="N220" s="199"/>
      <c r="O220" s="199"/>
      <c r="P220" s="200">
        <f>SUM(P221:P265)</f>
        <v>0</v>
      </c>
      <c r="Q220" s="199"/>
      <c r="R220" s="200">
        <f>SUM(R221:R265)</f>
        <v>10.298193999999999</v>
      </c>
      <c r="S220" s="199"/>
      <c r="T220" s="201">
        <f>SUM(T221:T265)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2" t="s">
        <v>80</v>
      </c>
      <c r="AT220" s="203" t="s">
        <v>71</v>
      </c>
      <c r="AU220" s="203" t="s">
        <v>80</v>
      </c>
      <c r="AY220" s="202" t="s">
        <v>152</v>
      </c>
      <c r="BK220" s="204">
        <f>SUM(BK221:BK265)</f>
        <v>0</v>
      </c>
    </row>
    <row r="221" spans="1:65" s="2" customFormat="1" ht="24.15" customHeight="1">
      <c r="A221" s="40"/>
      <c r="B221" s="41"/>
      <c r="C221" s="207" t="s">
        <v>374</v>
      </c>
      <c r="D221" s="207" t="s">
        <v>154</v>
      </c>
      <c r="E221" s="208" t="s">
        <v>388</v>
      </c>
      <c r="F221" s="209" t="s">
        <v>389</v>
      </c>
      <c r="G221" s="210" t="s">
        <v>157</v>
      </c>
      <c r="H221" s="211">
        <v>41.6</v>
      </c>
      <c r="I221" s="212"/>
      <c r="J221" s="213">
        <f>ROUND(I221*H221,2)</f>
        <v>0</v>
      </c>
      <c r="K221" s="209" t="s">
        <v>158</v>
      </c>
      <c r="L221" s="46"/>
      <c r="M221" s="214" t="s">
        <v>19</v>
      </c>
      <c r="N221" s="215" t="s">
        <v>43</v>
      </c>
      <c r="O221" s="86"/>
      <c r="P221" s="216">
        <f>O221*H221</f>
        <v>0</v>
      </c>
      <c r="Q221" s="216">
        <v>8E-05</v>
      </c>
      <c r="R221" s="216">
        <f>Q221*H221</f>
        <v>0.0033280000000000002</v>
      </c>
      <c r="S221" s="216">
        <v>0</v>
      </c>
      <c r="T221" s="217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8" t="s">
        <v>159</v>
      </c>
      <c r="AT221" s="218" t="s">
        <v>154</v>
      </c>
      <c r="AU221" s="218" t="s">
        <v>83</v>
      </c>
      <c r="AY221" s="19" t="s">
        <v>152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9" t="s">
        <v>80</v>
      </c>
      <c r="BK221" s="219">
        <f>ROUND(I221*H221,2)</f>
        <v>0</v>
      </c>
      <c r="BL221" s="19" t="s">
        <v>159</v>
      </c>
      <c r="BM221" s="218" t="s">
        <v>390</v>
      </c>
    </row>
    <row r="222" spans="1:47" s="2" customFormat="1" ht="12">
      <c r="A222" s="40"/>
      <c r="B222" s="41"/>
      <c r="C222" s="42"/>
      <c r="D222" s="220" t="s">
        <v>161</v>
      </c>
      <c r="E222" s="42"/>
      <c r="F222" s="221" t="s">
        <v>391</v>
      </c>
      <c r="G222" s="42"/>
      <c r="H222" s="42"/>
      <c r="I222" s="222"/>
      <c r="J222" s="42"/>
      <c r="K222" s="42"/>
      <c r="L222" s="46"/>
      <c r="M222" s="223"/>
      <c r="N222" s="224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161</v>
      </c>
      <c r="AU222" s="19" t="s">
        <v>83</v>
      </c>
    </row>
    <row r="223" spans="1:65" s="2" customFormat="1" ht="16.5" customHeight="1">
      <c r="A223" s="40"/>
      <c r="B223" s="41"/>
      <c r="C223" s="270" t="s">
        <v>380</v>
      </c>
      <c r="D223" s="270" t="s">
        <v>322</v>
      </c>
      <c r="E223" s="271" t="s">
        <v>393</v>
      </c>
      <c r="F223" s="272" t="s">
        <v>394</v>
      </c>
      <c r="G223" s="273" t="s">
        <v>157</v>
      </c>
      <c r="H223" s="274">
        <v>42.224</v>
      </c>
      <c r="I223" s="275"/>
      <c r="J223" s="276">
        <f>ROUND(I223*H223,2)</f>
        <v>0</v>
      </c>
      <c r="K223" s="272" t="s">
        <v>158</v>
      </c>
      <c r="L223" s="277"/>
      <c r="M223" s="278" t="s">
        <v>19</v>
      </c>
      <c r="N223" s="279" t="s">
        <v>43</v>
      </c>
      <c r="O223" s="86"/>
      <c r="P223" s="216">
        <f>O223*H223</f>
        <v>0</v>
      </c>
      <c r="Q223" s="216">
        <v>0.072</v>
      </c>
      <c r="R223" s="216">
        <f>Q223*H223</f>
        <v>3.0401279999999997</v>
      </c>
      <c r="S223" s="216">
        <v>0</v>
      </c>
      <c r="T223" s="217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8" t="s">
        <v>203</v>
      </c>
      <c r="AT223" s="218" t="s">
        <v>322</v>
      </c>
      <c r="AU223" s="218" t="s">
        <v>83</v>
      </c>
      <c r="AY223" s="19" t="s">
        <v>152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19" t="s">
        <v>80</v>
      </c>
      <c r="BK223" s="219">
        <f>ROUND(I223*H223,2)</f>
        <v>0</v>
      </c>
      <c r="BL223" s="19" t="s">
        <v>159</v>
      </c>
      <c r="BM223" s="218" t="s">
        <v>395</v>
      </c>
    </row>
    <row r="224" spans="1:47" s="2" customFormat="1" ht="12">
      <c r="A224" s="40"/>
      <c r="B224" s="41"/>
      <c r="C224" s="42"/>
      <c r="D224" s="220" t="s">
        <v>161</v>
      </c>
      <c r="E224" s="42"/>
      <c r="F224" s="221" t="s">
        <v>396</v>
      </c>
      <c r="G224" s="42"/>
      <c r="H224" s="42"/>
      <c r="I224" s="222"/>
      <c r="J224" s="42"/>
      <c r="K224" s="42"/>
      <c r="L224" s="46"/>
      <c r="M224" s="223"/>
      <c r="N224" s="224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161</v>
      </c>
      <c r="AU224" s="19" t="s">
        <v>83</v>
      </c>
    </row>
    <row r="225" spans="1:51" s="13" customFormat="1" ht="12">
      <c r="A225" s="13"/>
      <c r="B225" s="225"/>
      <c r="C225" s="226"/>
      <c r="D225" s="227" t="s">
        <v>163</v>
      </c>
      <c r="E225" s="226"/>
      <c r="F225" s="229" t="s">
        <v>753</v>
      </c>
      <c r="G225" s="226"/>
      <c r="H225" s="230">
        <v>42.224</v>
      </c>
      <c r="I225" s="231"/>
      <c r="J225" s="226"/>
      <c r="K225" s="226"/>
      <c r="L225" s="232"/>
      <c r="M225" s="233"/>
      <c r="N225" s="234"/>
      <c r="O225" s="234"/>
      <c r="P225" s="234"/>
      <c r="Q225" s="234"/>
      <c r="R225" s="234"/>
      <c r="S225" s="234"/>
      <c r="T225" s="23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6" t="s">
        <v>163</v>
      </c>
      <c r="AU225" s="236" t="s">
        <v>83</v>
      </c>
      <c r="AV225" s="13" t="s">
        <v>83</v>
      </c>
      <c r="AW225" s="13" t="s">
        <v>4</v>
      </c>
      <c r="AX225" s="13" t="s">
        <v>80</v>
      </c>
      <c r="AY225" s="236" t="s">
        <v>152</v>
      </c>
    </row>
    <row r="226" spans="1:65" s="2" customFormat="1" ht="24.15" customHeight="1">
      <c r="A226" s="40"/>
      <c r="B226" s="41"/>
      <c r="C226" s="207" t="s">
        <v>387</v>
      </c>
      <c r="D226" s="207" t="s">
        <v>154</v>
      </c>
      <c r="E226" s="208" t="s">
        <v>399</v>
      </c>
      <c r="F226" s="209" t="s">
        <v>400</v>
      </c>
      <c r="G226" s="210" t="s">
        <v>174</v>
      </c>
      <c r="H226" s="211">
        <v>4</v>
      </c>
      <c r="I226" s="212"/>
      <c r="J226" s="213">
        <f>ROUND(I226*H226,2)</f>
        <v>0</v>
      </c>
      <c r="K226" s="209" t="s">
        <v>158</v>
      </c>
      <c r="L226" s="46"/>
      <c r="M226" s="214" t="s">
        <v>19</v>
      </c>
      <c r="N226" s="215" t="s">
        <v>43</v>
      </c>
      <c r="O226" s="86"/>
      <c r="P226" s="216">
        <f>O226*H226</f>
        <v>0</v>
      </c>
      <c r="Q226" s="216">
        <v>9E-05</v>
      </c>
      <c r="R226" s="216">
        <f>Q226*H226</f>
        <v>0.00036</v>
      </c>
      <c r="S226" s="216">
        <v>0</v>
      </c>
      <c r="T226" s="217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8" t="s">
        <v>159</v>
      </c>
      <c r="AT226" s="218" t="s">
        <v>154</v>
      </c>
      <c r="AU226" s="218" t="s">
        <v>83</v>
      </c>
      <c r="AY226" s="19" t="s">
        <v>152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9" t="s">
        <v>80</v>
      </c>
      <c r="BK226" s="219">
        <f>ROUND(I226*H226,2)</f>
        <v>0</v>
      </c>
      <c r="BL226" s="19" t="s">
        <v>159</v>
      </c>
      <c r="BM226" s="218" t="s">
        <v>401</v>
      </c>
    </row>
    <row r="227" spans="1:47" s="2" customFormat="1" ht="12">
      <c r="A227" s="40"/>
      <c r="B227" s="41"/>
      <c r="C227" s="42"/>
      <c r="D227" s="220" t="s">
        <v>161</v>
      </c>
      <c r="E227" s="42"/>
      <c r="F227" s="221" t="s">
        <v>402</v>
      </c>
      <c r="G227" s="42"/>
      <c r="H227" s="42"/>
      <c r="I227" s="222"/>
      <c r="J227" s="42"/>
      <c r="K227" s="42"/>
      <c r="L227" s="46"/>
      <c r="M227" s="223"/>
      <c r="N227" s="224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161</v>
      </c>
      <c r="AU227" s="19" t="s">
        <v>83</v>
      </c>
    </row>
    <row r="228" spans="1:51" s="13" customFormat="1" ht="12">
      <c r="A228" s="13"/>
      <c r="B228" s="225"/>
      <c r="C228" s="226"/>
      <c r="D228" s="227" t="s">
        <v>163</v>
      </c>
      <c r="E228" s="228" t="s">
        <v>19</v>
      </c>
      <c r="F228" s="229" t="s">
        <v>625</v>
      </c>
      <c r="G228" s="226"/>
      <c r="H228" s="230">
        <v>4</v>
      </c>
      <c r="I228" s="231"/>
      <c r="J228" s="226"/>
      <c r="K228" s="226"/>
      <c r="L228" s="232"/>
      <c r="M228" s="233"/>
      <c r="N228" s="234"/>
      <c r="O228" s="234"/>
      <c r="P228" s="234"/>
      <c r="Q228" s="234"/>
      <c r="R228" s="234"/>
      <c r="S228" s="234"/>
      <c r="T228" s="23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6" t="s">
        <v>163</v>
      </c>
      <c r="AU228" s="236" t="s">
        <v>83</v>
      </c>
      <c r="AV228" s="13" t="s">
        <v>83</v>
      </c>
      <c r="AW228" s="13" t="s">
        <v>33</v>
      </c>
      <c r="AX228" s="13" t="s">
        <v>80</v>
      </c>
      <c r="AY228" s="236" t="s">
        <v>152</v>
      </c>
    </row>
    <row r="229" spans="1:65" s="2" customFormat="1" ht="16.5" customHeight="1">
      <c r="A229" s="40"/>
      <c r="B229" s="41"/>
      <c r="C229" s="270" t="s">
        <v>392</v>
      </c>
      <c r="D229" s="270" t="s">
        <v>322</v>
      </c>
      <c r="E229" s="271" t="s">
        <v>405</v>
      </c>
      <c r="F229" s="272" t="s">
        <v>406</v>
      </c>
      <c r="G229" s="273" t="s">
        <v>174</v>
      </c>
      <c r="H229" s="274">
        <v>2</v>
      </c>
      <c r="I229" s="275"/>
      <c r="J229" s="276">
        <f>ROUND(I229*H229,2)</f>
        <v>0</v>
      </c>
      <c r="K229" s="272" t="s">
        <v>158</v>
      </c>
      <c r="L229" s="277"/>
      <c r="M229" s="278" t="s">
        <v>19</v>
      </c>
      <c r="N229" s="279" t="s">
        <v>43</v>
      </c>
      <c r="O229" s="86"/>
      <c r="P229" s="216">
        <f>O229*H229</f>
        <v>0</v>
      </c>
      <c r="Q229" s="216">
        <v>0.056</v>
      </c>
      <c r="R229" s="216">
        <f>Q229*H229</f>
        <v>0.112</v>
      </c>
      <c r="S229" s="216">
        <v>0</v>
      </c>
      <c r="T229" s="217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8" t="s">
        <v>203</v>
      </c>
      <c r="AT229" s="218" t="s">
        <v>322</v>
      </c>
      <c r="AU229" s="218" t="s">
        <v>83</v>
      </c>
      <c r="AY229" s="19" t="s">
        <v>152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19" t="s">
        <v>80</v>
      </c>
      <c r="BK229" s="219">
        <f>ROUND(I229*H229,2)</f>
        <v>0</v>
      </c>
      <c r="BL229" s="19" t="s">
        <v>159</v>
      </c>
      <c r="BM229" s="218" t="s">
        <v>407</v>
      </c>
    </row>
    <row r="230" spans="1:47" s="2" customFormat="1" ht="12">
      <c r="A230" s="40"/>
      <c r="B230" s="41"/>
      <c r="C230" s="42"/>
      <c r="D230" s="220" t="s">
        <v>161</v>
      </c>
      <c r="E230" s="42"/>
      <c r="F230" s="221" t="s">
        <v>408</v>
      </c>
      <c r="G230" s="42"/>
      <c r="H230" s="42"/>
      <c r="I230" s="222"/>
      <c r="J230" s="42"/>
      <c r="K230" s="42"/>
      <c r="L230" s="46"/>
      <c r="M230" s="223"/>
      <c r="N230" s="224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161</v>
      </c>
      <c r="AU230" s="19" t="s">
        <v>83</v>
      </c>
    </row>
    <row r="231" spans="1:65" s="2" customFormat="1" ht="21.75" customHeight="1">
      <c r="A231" s="40"/>
      <c r="B231" s="41"/>
      <c r="C231" s="270" t="s">
        <v>398</v>
      </c>
      <c r="D231" s="270" t="s">
        <v>322</v>
      </c>
      <c r="E231" s="271" t="s">
        <v>410</v>
      </c>
      <c r="F231" s="272" t="s">
        <v>411</v>
      </c>
      <c r="G231" s="273" t="s">
        <v>174</v>
      </c>
      <c r="H231" s="274">
        <v>2</v>
      </c>
      <c r="I231" s="275"/>
      <c r="J231" s="276">
        <f>ROUND(I231*H231,2)</f>
        <v>0</v>
      </c>
      <c r="K231" s="272" t="s">
        <v>158</v>
      </c>
      <c r="L231" s="277"/>
      <c r="M231" s="278" t="s">
        <v>19</v>
      </c>
      <c r="N231" s="279" t="s">
        <v>43</v>
      </c>
      <c r="O231" s="86"/>
      <c r="P231" s="216">
        <f>O231*H231</f>
        <v>0</v>
      </c>
      <c r="Q231" s="216">
        <v>0.045</v>
      </c>
      <c r="R231" s="216">
        <f>Q231*H231</f>
        <v>0.09</v>
      </c>
      <c r="S231" s="216">
        <v>0</v>
      </c>
      <c r="T231" s="217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8" t="s">
        <v>203</v>
      </c>
      <c r="AT231" s="218" t="s">
        <v>322</v>
      </c>
      <c r="AU231" s="218" t="s">
        <v>83</v>
      </c>
      <c r="AY231" s="19" t="s">
        <v>152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19" t="s">
        <v>80</v>
      </c>
      <c r="BK231" s="219">
        <f>ROUND(I231*H231,2)</f>
        <v>0</v>
      </c>
      <c r="BL231" s="19" t="s">
        <v>159</v>
      </c>
      <c r="BM231" s="218" t="s">
        <v>412</v>
      </c>
    </row>
    <row r="232" spans="1:47" s="2" customFormat="1" ht="12">
      <c r="A232" s="40"/>
      <c r="B232" s="41"/>
      <c r="C232" s="42"/>
      <c r="D232" s="220" t="s">
        <v>161</v>
      </c>
      <c r="E232" s="42"/>
      <c r="F232" s="221" t="s">
        <v>413</v>
      </c>
      <c r="G232" s="42"/>
      <c r="H232" s="42"/>
      <c r="I232" s="222"/>
      <c r="J232" s="42"/>
      <c r="K232" s="42"/>
      <c r="L232" s="46"/>
      <c r="M232" s="223"/>
      <c r="N232" s="224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161</v>
      </c>
      <c r="AU232" s="19" t="s">
        <v>83</v>
      </c>
    </row>
    <row r="233" spans="1:65" s="2" customFormat="1" ht="24.15" customHeight="1">
      <c r="A233" s="40"/>
      <c r="B233" s="41"/>
      <c r="C233" s="207" t="s">
        <v>404</v>
      </c>
      <c r="D233" s="207" t="s">
        <v>154</v>
      </c>
      <c r="E233" s="208" t="s">
        <v>415</v>
      </c>
      <c r="F233" s="209" t="s">
        <v>416</v>
      </c>
      <c r="G233" s="210" t="s">
        <v>174</v>
      </c>
      <c r="H233" s="211">
        <v>1</v>
      </c>
      <c r="I233" s="212"/>
      <c r="J233" s="213">
        <f>ROUND(I233*H233,2)</f>
        <v>0</v>
      </c>
      <c r="K233" s="209" t="s">
        <v>158</v>
      </c>
      <c r="L233" s="46"/>
      <c r="M233" s="214" t="s">
        <v>19</v>
      </c>
      <c r="N233" s="215" t="s">
        <v>43</v>
      </c>
      <c r="O233" s="86"/>
      <c r="P233" s="216">
        <f>O233*H233</f>
        <v>0</v>
      </c>
      <c r="Q233" s="216">
        <v>0.00016</v>
      </c>
      <c r="R233" s="216">
        <f>Q233*H233</f>
        <v>0.00016</v>
      </c>
      <c r="S233" s="216">
        <v>0</v>
      </c>
      <c r="T233" s="217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8" t="s">
        <v>159</v>
      </c>
      <c r="AT233" s="218" t="s">
        <v>154</v>
      </c>
      <c r="AU233" s="218" t="s">
        <v>83</v>
      </c>
      <c r="AY233" s="19" t="s">
        <v>152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19" t="s">
        <v>80</v>
      </c>
      <c r="BK233" s="219">
        <f>ROUND(I233*H233,2)</f>
        <v>0</v>
      </c>
      <c r="BL233" s="19" t="s">
        <v>159</v>
      </c>
      <c r="BM233" s="218" t="s">
        <v>417</v>
      </c>
    </row>
    <row r="234" spans="1:47" s="2" customFormat="1" ht="12">
      <c r="A234" s="40"/>
      <c r="B234" s="41"/>
      <c r="C234" s="42"/>
      <c r="D234" s="220" t="s">
        <v>161</v>
      </c>
      <c r="E234" s="42"/>
      <c r="F234" s="221" t="s">
        <v>418</v>
      </c>
      <c r="G234" s="42"/>
      <c r="H234" s="42"/>
      <c r="I234" s="222"/>
      <c r="J234" s="42"/>
      <c r="K234" s="42"/>
      <c r="L234" s="46"/>
      <c r="M234" s="223"/>
      <c r="N234" s="224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161</v>
      </c>
      <c r="AU234" s="19" t="s">
        <v>83</v>
      </c>
    </row>
    <row r="235" spans="1:65" s="2" customFormat="1" ht="21.75" customHeight="1">
      <c r="A235" s="40"/>
      <c r="B235" s="41"/>
      <c r="C235" s="270" t="s">
        <v>409</v>
      </c>
      <c r="D235" s="270" t="s">
        <v>322</v>
      </c>
      <c r="E235" s="271" t="s">
        <v>420</v>
      </c>
      <c r="F235" s="272" t="s">
        <v>421</v>
      </c>
      <c r="G235" s="273" t="s">
        <v>174</v>
      </c>
      <c r="H235" s="274">
        <v>1</v>
      </c>
      <c r="I235" s="275"/>
      <c r="J235" s="276">
        <f>ROUND(I235*H235,2)</f>
        <v>0</v>
      </c>
      <c r="K235" s="272" t="s">
        <v>158</v>
      </c>
      <c r="L235" s="277"/>
      <c r="M235" s="278" t="s">
        <v>19</v>
      </c>
      <c r="N235" s="279" t="s">
        <v>43</v>
      </c>
      <c r="O235" s="86"/>
      <c r="P235" s="216">
        <f>O235*H235</f>
        <v>0</v>
      </c>
      <c r="Q235" s="216">
        <v>0.073</v>
      </c>
      <c r="R235" s="216">
        <f>Q235*H235</f>
        <v>0.073</v>
      </c>
      <c r="S235" s="216">
        <v>0</v>
      </c>
      <c r="T235" s="217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8" t="s">
        <v>203</v>
      </c>
      <c r="AT235" s="218" t="s">
        <v>322</v>
      </c>
      <c r="AU235" s="218" t="s">
        <v>83</v>
      </c>
      <c r="AY235" s="19" t="s">
        <v>152</v>
      </c>
      <c r="BE235" s="219">
        <f>IF(N235="základní",J235,0)</f>
        <v>0</v>
      </c>
      <c r="BF235" s="219">
        <f>IF(N235="snížená",J235,0)</f>
        <v>0</v>
      </c>
      <c r="BG235" s="219">
        <f>IF(N235="zákl. přenesená",J235,0)</f>
        <v>0</v>
      </c>
      <c r="BH235" s="219">
        <f>IF(N235="sníž. přenesená",J235,0)</f>
        <v>0</v>
      </c>
      <c r="BI235" s="219">
        <f>IF(N235="nulová",J235,0)</f>
        <v>0</v>
      </c>
      <c r="BJ235" s="19" t="s">
        <v>80</v>
      </c>
      <c r="BK235" s="219">
        <f>ROUND(I235*H235,2)</f>
        <v>0</v>
      </c>
      <c r="BL235" s="19" t="s">
        <v>159</v>
      </c>
      <c r="BM235" s="218" t="s">
        <v>422</v>
      </c>
    </row>
    <row r="236" spans="1:47" s="2" customFormat="1" ht="12">
      <c r="A236" s="40"/>
      <c r="B236" s="41"/>
      <c r="C236" s="42"/>
      <c r="D236" s="220" t="s">
        <v>161</v>
      </c>
      <c r="E236" s="42"/>
      <c r="F236" s="221" t="s">
        <v>423</v>
      </c>
      <c r="G236" s="42"/>
      <c r="H236" s="42"/>
      <c r="I236" s="222"/>
      <c r="J236" s="42"/>
      <c r="K236" s="42"/>
      <c r="L236" s="46"/>
      <c r="M236" s="223"/>
      <c r="N236" s="224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161</v>
      </c>
      <c r="AU236" s="19" t="s">
        <v>83</v>
      </c>
    </row>
    <row r="237" spans="1:65" s="2" customFormat="1" ht="16.5" customHeight="1">
      <c r="A237" s="40"/>
      <c r="B237" s="41"/>
      <c r="C237" s="207" t="s">
        <v>414</v>
      </c>
      <c r="D237" s="207" t="s">
        <v>154</v>
      </c>
      <c r="E237" s="208" t="s">
        <v>425</v>
      </c>
      <c r="F237" s="209" t="s">
        <v>426</v>
      </c>
      <c r="G237" s="210" t="s">
        <v>427</v>
      </c>
      <c r="H237" s="211">
        <v>2</v>
      </c>
      <c r="I237" s="212"/>
      <c r="J237" s="213">
        <f>ROUND(I237*H237,2)</f>
        <v>0</v>
      </c>
      <c r="K237" s="209" t="s">
        <v>158</v>
      </c>
      <c r="L237" s="46"/>
      <c r="M237" s="214" t="s">
        <v>19</v>
      </c>
      <c r="N237" s="215" t="s">
        <v>43</v>
      </c>
      <c r="O237" s="86"/>
      <c r="P237" s="216">
        <f>O237*H237</f>
        <v>0</v>
      </c>
      <c r="Q237" s="216">
        <v>0.00122</v>
      </c>
      <c r="R237" s="216">
        <f>Q237*H237</f>
        <v>0.00244</v>
      </c>
      <c r="S237" s="216">
        <v>0</v>
      </c>
      <c r="T237" s="217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8" t="s">
        <v>159</v>
      </c>
      <c r="AT237" s="218" t="s">
        <v>154</v>
      </c>
      <c r="AU237" s="218" t="s">
        <v>83</v>
      </c>
      <c r="AY237" s="19" t="s">
        <v>152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19" t="s">
        <v>80</v>
      </c>
      <c r="BK237" s="219">
        <f>ROUND(I237*H237,2)</f>
        <v>0</v>
      </c>
      <c r="BL237" s="19" t="s">
        <v>159</v>
      </c>
      <c r="BM237" s="218" t="s">
        <v>428</v>
      </c>
    </row>
    <row r="238" spans="1:47" s="2" customFormat="1" ht="12">
      <c r="A238" s="40"/>
      <c r="B238" s="41"/>
      <c r="C238" s="42"/>
      <c r="D238" s="220" t="s">
        <v>161</v>
      </c>
      <c r="E238" s="42"/>
      <c r="F238" s="221" t="s">
        <v>429</v>
      </c>
      <c r="G238" s="42"/>
      <c r="H238" s="42"/>
      <c r="I238" s="222"/>
      <c r="J238" s="42"/>
      <c r="K238" s="42"/>
      <c r="L238" s="46"/>
      <c r="M238" s="223"/>
      <c r="N238" s="224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161</v>
      </c>
      <c r="AU238" s="19" t="s">
        <v>83</v>
      </c>
    </row>
    <row r="239" spans="1:65" s="2" customFormat="1" ht="16.5" customHeight="1">
      <c r="A239" s="40"/>
      <c r="B239" s="41"/>
      <c r="C239" s="207" t="s">
        <v>419</v>
      </c>
      <c r="D239" s="207" t="s">
        <v>154</v>
      </c>
      <c r="E239" s="208" t="s">
        <v>431</v>
      </c>
      <c r="F239" s="209" t="s">
        <v>432</v>
      </c>
      <c r="G239" s="210" t="s">
        <v>174</v>
      </c>
      <c r="H239" s="211">
        <v>3</v>
      </c>
      <c r="I239" s="212"/>
      <c r="J239" s="213">
        <f>ROUND(I239*H239,2)</f>
        <v>0</v>
      </c>
      <c r="K239" s="209" t="s">
        <v>158</v>
      </c>
      <c r="L239" s="46"/>
      <c r="M239" s="214" t="s">
        <v>19</v>
      </c>
      <c r="N239" s="215" t="s">
        <v>43</v>
      </c>
      <c r="O239" s="86"/>
      <c r="P239" s="216">
        <f>O239*H239</f>
        <v>0</v>
      </c>
      <c r="Q239" s="216">
        <v>0.01019</v>
      </c>
      <c r="R239" s="216">
        <f>Q239*H239</f>
        <v>0.03057</v>
      </c>
      <c r="S239" s="216">
        <v>0</v>
      </c>
      <c r="T239" s="217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8" t="s">
        <v>159</v>
      </c>
      <c r="AT239" s="218" t="s">
        <v>154</v>
      </c>
      <c r="AU239" s="218" t="s">
        <v>83</v>
      </c>
      <c r="AY239" s="19" t="s">
        <v>152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9" t="s">
        <v>80</v>
      </c>
      <c r="BK239" s="219">
        <f>ROUND(I239*H239,2)</f>
        <v>0</v>
      </c>
      <c r="BL239" s="19" t="s">
        <v>159</v>
      </c>
      <c r="BM239" s="218" t="s">
        <v>433</v>
      </c>
    </row>
    <row r="240" spans="1:47" s="2" customFormat="1" ht="12">
      <c r="A240" s="40"/>
      <c r="B240" s="41"/>
      <c r="C240" s="42"/>
      <c r="D240" s="220" t="s">
        <v>161</v>
      </c>
      <c r="E240" s="42"/>
      <c r="F240" s="221" t="s">
        <v>434</v>
      </c>
      <c r="G240" s="42"/>
      <c r="H240" s="42"/>
      <c r="I240" s="222"/>
      <c r="J240" s="42"/>
      <c r="K240" s="42"/>
      <c r="L240" s="46"/>
      <c r="M240" s="223"/>
      <c r="N240" s="224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161</v>
      </c>
      <c r="AU240" s="19" t="s">
        <v>83</v>
      </c>
    </row>
    <row r="241" spans="1:51" s="13" customFormat="1" ht="12">
      <c r="A241" s="13"/>
      <c r="B241" s="225"/>
      <c r="C241" s="226"/>
      <c r="D241" s="227" t="s">
        <v>163</v>
      </c>
      <c r="E241" s="228" t="s">
        <v>19</v>
      </c>
      <c r="F241" s="229" t="s">
        <v>754</v>
      </c>
      <c r="G241" s="226"/>
      <c r="H241" s="230">
        <v>3</v>
      </c>
      <c r="I241" s="231"/>
      <c r="J241" s="226"/>
      <c r="K241" s="226"/>
      <c r="L241" s="232"/>
      <c r="M241" s="233"/>
      <c r="N241" s="234"/>
      <c r="O241" s="234"/>
      <c r="P241" s="234"/>
      <c r="Q241" s="234"/>
      <c r="R241" s="234"/>
      <c r="S241" s="234"/>
      <c r="T241" s="23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6" t="s">
        <v>163</v>
      </c>
      <c r="AU241" s="236" t="s">
        <v>83</v>
      </c>
      <c r="AV241" s="13" t="s">
        <v>83</v>
      </c>
      <c r="AW241" s="13" t="s">
        <v>33</v>
      </c>
      <c r="AX241" s="13" t="s">
        <v>80</v>
      </c>
      <c r="AY241" s="236" t="s">
        <v>152</v>
      </c>
    </row>
    <row r="242" spans="1:65" s="2" customFormat="1" ht="16.5" customHeight="1">
      <c r="A242" s="40"/>
      <c r="B242" s="41"/>
      <c r="C242" s="270" t="s">
        <v>424</v>
      </c>
      <c r="D242" s="270" t="s">
        <v>322</v>
      </c>
      <c r="E242" s="271" t="s">
        <v>627</v>
      </c>
      <c r="F242" s="272" t="s">
        <v>628</v>
      </c>
      <c r="G242" s="273" t="s">
        <v>174</v>
      </c>
      <c r="H242" s="274">
        <v>1</v>
      </c>
      <c r="I242" s="275"/>
      <c r="J242" s="276">
        <f>ROUND(I242*H242,2)</f>
        <v>0</v>
      </c>
      <c r="K242" s="272" t="s">
        <v>158</v>
      </c>
      <c r="L242" s="277"/>
      <c r="M242" s="278" t="s">
        <v>19</v>
      </c>
      <c r="N242" s="279" t="s">
        <v>43</v>
      </c>
      <c r="O242" s="86"/>
      <c r="P242" s="216">
        <f>O242*H242</f>
        <v>0</v>
      </c>
      <c r="Q242" s="216">
        <v>0.254</v>
      </c>
      <c r="R242" s="216">
        <f>Q242*H242</f>
        <v>0.254</v>
      </c>
      <c r="S242" s="216">
        <v>0</v>
      </c>
      <c r="T242" s="217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8" t="s">
        <v>203</v>
      </c>
      <c r="AT242" s="218" t="s">
        <v>322</v>
      </c>
      <c r="AU242" s="218" t="s">
        <v>83</v>
      </c>
      <c r="AY242" s="19" t="s">
        <v>152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9" t="s">
        <v>80</v>
      </c>
      <c r="BK242" s="219">
        <f>ROUND(I242*H242,2)</f>
        <v>0</v>
      </c>
      <c r="BL242" s="19" t="s">
        <v>159</v>
      </c>
      <c r="BM242" s="218" t="s">
        <v>629</v>
      </c>
    </row>
    <row r="243" spans="1:47" s="2" customFormat="1" ht="12">
      <c r="A243" s="40"/>
      <c r="B243" s="41"/>
      <c r="C243" s="42"/>
      <c r="D243" s="220" t="s">
        <v>161</v>
      </c>
      <c r="E243" s="42"/>
      <c r="F243" s="221" t="s">
        <v>630</v>
      </c>
      <c r="G243" s="42"/>
      <c r="H243" s="42"/>
      <c r="I243" s="222"/>
      <c r="J243" s="42"/>
      <c r="K243" s="42"/>
      <c r="L243" s="46"/>
      <c r="M243" s="223"/>
      <c r="N243" s="224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161</v>
      </c>
      <c r="AU243" s="19" t="s">
        <v>83</v>
      </c>
    </row>
    <row r="244" spans="1:65" s="2" customFormat="1" ht="16.5" customHeight="1">
      <c r="A244" s="40"/>
      <c r="B244" s="41"/>
      <c r="C244" s="270" t="s">
        <v>430</v>
      </c>
      <c r="D244" s="270" t="s">
        <v>322</v>
      </c>
      <c r="E244" s="271" t="s">
        <v>436</v>
      </c>
      <c r="F244" s="272" t="s">
        <v>437</v>
      </c>
      <c r="G244" s="273" t="s">
        <v>174</v>
      </c>
      <c r="H244" s="274">
        <v>2</v>
      </c>
      <c r="I244" s="275"/>
      <c r="J244" s="276">
        <f>ROUND(I244*H244,2)</f>
        <v>0</v>
      </c>
      <c r="K244" s="272" t="s">
        <v>158</v>
      </c>
      <c r="L244" s="277"/>
      <c r="M244" s="278" t="s">
        <v>19</v>
      </c>
      <c r="N244" s="279" t="s">
        <v>43</v>
      </c>
      <c r="O244" s="86"/>
      <c r="P244" s="216">
        <f>O244*H244</f>
        <v>0</v>
      </c>
      <c r="Q244" s="216">
        <v>1.013</v>
      </c>
      <c r="R244" s="216">
        <f>Q244*H244</f>
        <v>2.026</v>
      </c>
      <c r="S244" s="216">
        <v>0</v>
      </c>
      <c r="T244" s="217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8" t="s">
        <v>203</v>
      </c>
      <c r="AT244" s="218" t="s">
        <v>322</v>
      </c>
      <c r="AU244" s="218" t="s">
        <v>83</v>
      </c>
      <c r="AY244" s="19" t="s">
        <v>152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19" t="s">
        <v>80</v>
      </c>
      <c r="BK244" s="219">
        <f>ROUND(I244*H244,2)</f>
        <v>0</v>
      </c>
      <c r="BL244" s="19" t="s">
        <v>159</v>
      </c>
      <c r="BM244" s="218" t="s">
        <v>438</v>
      </c>
    </row>
    <row r="245" spans="1:47" s="2" customFormat="1" ht="12">
      <c r="A245" s="40"/>
      <c r="B245" s="41"/>
      <c r="C245" s="42"/>
      <c r="D245" s="220" t="s">
        <v>161</v>
      </c>
      <c r="E245" s="42"/>
      <c r="F245" s="221" t="s">
        <v>439</v>
      </c>
      <c r="G245" s="42"/>
      <c r="H245" s="42"/>
      <c r="I245" s="222"/>
      <c r="J245" s="42"/>
      <c r="K245" s="42"/>
      <c r="L245" s="46"/>
      <c r="M245" s="223"/>
      <c r="N245" s="224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161</v>
      </c>
      <c r="AU245" s="19" t="s">
        <v>83</v>
      </c>
    </row>
    <row r="246" spans="1:65" s="2" customFormat="1" ht="16.5" customHeight="1">
      <c r="A246" s="40"/>
      <c r="B246" s="41"/>
      <c r="C246" s="270" t="s">
        <v>435</v>
      </c>
      <c r="D246" s="270" t="s">
        <v>322</v>
      </c>
      <c r="E246" s="271" t="s">
        <v>441</v>
      </c>
      <c r="F246" s="272" t="s">
        <v>442</v>
      </c>
      <c r="G246" s="273" t="s">
        <v>174</v>
      </c>
      <c r="H246" s="274">
        <v>5</v>
      </c>
      <c r="I246" s="275"/>
      <c r="J246" s="276">
        <f>ROUND(I246*H246,2)</f>
        <v>0</v>
      </c>
      <c r="K246" s="272" t="s">
        <v>158</v>
      </c>
      <c r="L246" s="277"/>
      <c r="M246" s="278" t="s">
        <v>19</v>
      </c>
      <c r="N246" s="279" t="s">
        <v>43</v>
      </c>
      <c r="O246" s="86"/>
      <c r="P246" s="216">
        <f>O246*H246</f>
        <v>0</v>
      </c>
      <c r="Q246" s="216">
        <v>0.002</v>
      </c>
      <c r="R246" s="216">
        <f>Q246*H246</f>
        <v>0.01</v>
      </c>
      <c r="S246" s="216">
        <v>0</v>
      </c>
      <c r="T246" s="217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8" t="s">
        <v>203</v>
      </c>
      <c r="AT246" s="218" t="s">
        <v>322</v>
      </c>
      <c r="AU246" s="218" t="s">
        <v>83</v>
      </c>
      <c r="AY246" s="19" t="s">
        <v>152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9" t="s">
        <v>80</v>
      </c>
      <c r="BK246" s="219">
        <f>ROUND(I246*H246,2)</f>
        <v>0</v>
      </c>
      <c r="BL246" s="19" t="s">
        <v>159</v>
      </c>
      <c r="BM246" s="218" t="s">
        <v>443</v>
      </c>
    </row>
    <row r="247" spans="1:47" s="2" customFormat="1" ht="12">
      <c r="A247" s="40"/>
      <c r="B247" s="41"/>
      <c r="C247" s="42"/>
      <c r="D247" s="220" t="s">
        <v>161</v>
      </c>
      <c r="E247" s="42"/>
      <c r="F247" s="221" t="s">
        <v>444</v>
      </c>
      <c r="G247" s="42"/>
      <c r="H247" s="42"/>
      <c r="I247" s="222"/>
      <c r="J247" s="42"/>
      <c r="K247" s="42"/>
      <c r="L247" s="46"/>
      <c r="M247" s="223"/>
      <c r="N247" s="224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161</v>
      </c>
      <c r="AU247" s="19" t="s">
        <v>83</v>
      </c>
    </row>
    <row r="248" spans="1:65" s="2" customFormat="1" ht="16.5" customHeight="1">
      <c r="A248" s="40"/>
      <c r="B248" s="41"/>
      <c r="C248" s="207" t="s">
        <v>440</v>
      </c>
      <c r="D248" s="207" t="s">
        <v>154</v>
      </c>
      <c r="E248" s="208" t="s">
        <v>446</v>
      </c>
      <c r="F248" s="209" t="s">
        <v>447</v>
      </c>
      <c r="G248" s="210" t="s">
        <v>174</v>
      </c>
      <c r="H248" s="211">
        <v>2</v>
      </c>
      <c r="I248" s="212"/>
      <c r="J248" s="213">
        <f>ROUND(I248*H248,2)</f>
        <v>0</v>
      </c>
      <c r="K248" s="209" t="s">
        <v>158</v>
      </c>
      <c r="L248" s="46"/>
      <c r="M248" s="214" t="s">
        <v>19</v>
      </c>
      <c r="N248" s="215" t="s">
        <v>43</v>
      </c>
      <c r="O248" s="86"/>
      <c r="P248" s="216">
        <f>O248*H248</f>
        <v>0</v>
      </c>
      <c r="Q248" s="216">
        <v>0.02854</v>
      </c>
      <c r="R248" s="216">
        <f>Q248*H248</f>
        <v>0.05708</v>
      </c>
      <c r="S248" s="216">
        <v>0</v>
      </c>
      <c r="T248" s="217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8" t="s">
        <v>159</v>
      </c>
      <c r="AT248" s="218" t="s">
        <v>154</v>
      </c>
      <c r="AU248" s="218" t="s">
        <v>83</v>
      </c>
      <c r="AY248" s="19" t="s">
        <v>152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19" t="s">
        <v>80</v>
      </c>
      <c r="BK248" s="219">
        <f>ROUND(I248*H248,2)</f>
        <v>0</v>
      </c>
      <c r="BL248" s="19" t="s">
        <v>159</v>
      </c>
      <c r="BM248" s="218" t="s">
        <v>448</v>
      </c>
    </row>
    <row r="249" spans="1:47" s="2" customFormat="1" ht="12">
      <c r="A249" s="40"/>
      <c r="B249" s="41"/>
      <c r="C249" s="42"/>
      <c r="D249" s="220" t="s">
        <v>161</v>
      </c>
      <c r="E249" s="42"/>
      <c r="F249" s="221" t="s">
        <v>449</v>
      </c>
      <c r="G249" s="42"/>
      <c r="H249" s="42"/>
      <c r="I249" s="222"/>
      <c r="J249" s="42"/>
      <c r="K249" s="42"/>
      <c r="L249" s="46"/>
      <c r="M249" s="223"/>
      <c r="N249" s="224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161</v>
      </c>
      <c r="AU249" s="19" t="s">
        <v>83</v>
      </c>
    </row>
    <row r="250" spans="1:51" s="13" customFormat="1" ht="12">
      <c r="A250" s="13"/>
      <c r="B250" s="225"/>
      <c r="C250" s="226"/>
      <c r="D250" s="227" t="s">
        <v>163</v>
      </c>
      <c r="E250" s="228" t="s">
        <v>19</v>
      </c>
      <c r="F250" s="229" t="s">
        <v>635</v>
      </c>
      <c r="G250" s="226"/>
      <c r="H250" s="230">
        <v>2</v>
      </c>
      <c r="I250" s="231"/>
      <c r="J250" s="226"/>
      <c r="K250" s="226"/>
      <c r="L250" s="232"/>
      <c r="M250" s="233"/>
      <c r="N250" s="234"/>
      <c r="O250" s="234"/>
      <c r="P250" s="234"/>
      <c r="Q250" s="234"/>
      <c r="R250" s="234"/>
      <c r="S250" s="234"/>
      <c r="T250" s="23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6" t="s">
        <v>163</v>
      </c>
      <c r="AU250" s="236" t="s">
        <v>83</v>
      </c>
      <c r="AV250" s="13" t="s">
        <v>83</v>
      </c>
      <c r="AW250" s="13" t="s">
        <v>33</v>
      </c>
      <c r="AX250" s="13" t="s">
        <v>72</v>
      </c>
      <c r="AY250" s="236" t="s">
        <v>152</v>
      </c>
    </row>
    <row r="251" spans="1:51" s="14" customFormat="1" ht="12">
      <c r="A251" s="14"/>
      <c r="B251" s="237"/>
      <c r="C251" s="238"/>
      <c r="D251" s="227" t="s">
        <v>163</v>
      </c>
      <c r="E251" s="239" t="s">
        <v>19</v>
      </c>
      <c r="F251" s="240" t="s">
        <v>170</v>
      </c>
      <c r="G251" s="238"/>
      <c r="H251" s="241">
        <v>2</v>
      </c>
      <c r="I251" s="242"/>
      <c r="J251" s="238"/>
      <c r="K251" s="238"/>
      <c r="L251" s="243"/>
      <c r="M251" s="244"/>
      <c r="N251" s="245"/>
      <c r="O251" s="245"/>
      <c r="P251" s="245"/>
      <c r="Q251" s="245"/>
      <c r="R251" s="245"/>
      <c r="S251" s="245"/>
      <c r="T251" s="246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7" t="s">
        <v>163</v>
      </c>
      <c r="AU251" s="247" t="s">
        <v>83</v>
      </c>
      <c r="AV251" s="14" t="s">
        <v>159</v>
      </c>
      <c r="AW251" s="14" t="s">
        <v>33</v>
      </c>
      <c r="AX251" s="14" t="s">
        <v>80</v>
      </c>
      <c r="AY251" s="247" t="s">
        <v>152</v>
      </c>
    </row>
    <row r="252" spans="1:65" s="2" customFormat="1" ht="16.5" customHeight="1">
      <c r="A252" s="40"/>
      <c r="B252" s="41"/>
      <c r="C252" s="270" t="s">
        <v>445</v>
      </c>
      <c r="D252" s="270" t="s">
        <v>322</v>
      </c>
      <c r="E252" s="271" t="s">
        <v>452</v>
      </c>
      <c r="F252" s="272" t="s">
        <v>453</v>
      </c>
      <c r="G252" s="273" t="s">
        <v>174</v>
      </c>
      <c r="H252" s="274">
        <v>2</v>
      </c>
      <c r="I252" s="275"/>
      <c r="J252" s="276">
        <f>ROUND(I252*H252,2)</f>
        <v>0</v>
      </c>
      <c r="K252" s="272" t="s">
        <v>19</v>
      </c>
      <c r="L252" s="277"/>
      <c r="M252" s="278" t="s">
        <v>19</v>
      </c>
      <c r="N252" s="279" t="s">
        <v>43</v>
      </c>
      <c r="O252" s="86"/>
      <c r="P252" s="216">
        <f>O252*H252</f>
        <v>0</v>
      </c>
      <c r="Q252" s="216">
        <v>1.405</v>
      </c>
      <c r="R252" s="216">
        <f>Q252*H252</f>
        <v>2.81</v>
      </c>
      <c r="S252" s="216">
        <v>0</v>
      </c>
      <c r="T252" s="217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8" t="s">
        <v>203</v>
      </c>
      <c r="AT252" s="218" t="s">
        <v>322</v>
      </c>
      <c r="AU252" s="218" t="s">
        <v>83</v>
      </c>
      <c r="AY252" s="19" t="s">
        <v>152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19" t="s">
        <v>80</v>
      </c>
      <c r="BK252" s="219">
        <f>ROUND(I252*H252,2)</f>
        <v>0</v>
      </c>
      <c r="BL252" s="19" t="s">
        <v>159</v>
      </c>
      <c r="BM252" s="218" t="s">
        <v>454</v>
      </c>
    </row>
    <row r="253" spans="1:65" s="2" customFormat="1" ht="16.5" customHeight="1">
      <c r="A253" s="40"/>
      <c r="B253" s="41"/>
      <c r="C253" s="270" t="s">
        <v>451</v>
      </c>
      <c r="D253" s="270" t="s">
        <v>322</v>
      </c>
      <c r="E253" s="271" t="s">
        <v>456</v>
      </c>
      <c r="F253" s="272" t="s">
        <v>457</v>
      </c>
      <c r="G253" s="273" t="s">
        <v>174</v>
      </c>
      <c r="H253" s="274">
        <v>1</v>
      </c>
      <c r="I253" s="275"/>
      <c r="J253" s="276">
        <f>ROUND(I253*H253,2)</f>
        <v>0</v>
      </c>
      <c r="K253" s="272" t="s">
        <v>158</v>
      </c>
      <c r="L253" s="277"/>
      <c r="M253" s="278" t="s">
        <v>19</v>
      </c>
      <c r="N253" s="279" t="s">
        <v>43</v>
      </c>
      <c r="O253" s="86"/>
      <c r="P253" s="216">
        <f>O253*H253</f>
        <v>0</v>
      </c>
      <c r="Q253" s="216">
        <v>0.0005</v>
      </c>
      <c r="R253" s="216">
        <f>Q253*H253</f>
        <v>0.0005</v>
      </c>
      <c r="S253" s="216">
        <v>0</v>
      </c>
      <c r="T253" s="217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8" t="s">
        <v>203</v>
      </c>
      <c r="AT253" s="218" t="s">
        <v>322</v>
      </c>
      <c r="AU253" s="218" t="s">
        <v>83</v>
      </c>
      <c r="AY253" s="19" t="s">
        <v>152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19" t="s">
        <v>80</v>
      </c>
      <c r="BK253" s="219">
        <f>ROUND(I253*H253,2)</f>
        <v>0</v>
      </c>
      <c r="BL253" s="19" t="s">
        <v>159</v>
      </c>
      <c r="BM253" s="218" t="s">
        <v>755</v>
      </c>
    </row>
    <row r="254" spans="1:47" s="2" customFormat="1" ht="12">
      <c r="A254" s="40"/>
      <c r="B254" s="41"/>
      <c r="C254" s="42"/>
      <c r="D254" s="220" t="s">
        <v>161</v>
      </c>
      <c r="E254" s="42"/>
      <c r="F254" s="221" t="s">
        <v>459</v>
      </c>
      <c r="G254" s="42"/>
      <c r="H254" s="42"/>
      <c r="I254" s="222"/>
      <c r="J254" s="42"/>
      <c r="K254" s="42"/>
      <c r="L254" s="46"/>
      <c r="M254" s="223"/>
      <c r="N254" s="224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161</v>
      </c>
      <c r="AU254" s="19" t="s">
        <v>83</v>
      </c>
    </row>
    <row r="255" spans="1:51" s="15" customFormat="1" ht="12">
      <c r="A255" s="15"/>
      <c r="B255" s="249"/>
      <c r="C255" s="250"/>
      <c r="D255" s="227" t="s">
        <v>163</v>
      </c>
      <c r="E255" s="251" t="s">
        <v>19</v>
      </c>
      <c r="F255" s="252" t="s">
        <v>460</v>
      </c>
      <c r="G255" s="250"/>
      <c r="H255" s="251" t="s">
        <v>19</v>
      </c>
      <c r="I255" s="253"/>
      <c r="J255" s="250"/>
      <c r="K255" s="250"/>
      <c r="L255" s="254"/>
      <c r="M255" s="255"/>
      <c r="N255" s="256"/>
      <c r="O255" s="256"/>
      <c r="P255" s="256"/>
      <c r="Q255" s="256"/>
      <c r="R255" s="256"/>
      <c r="S255" s="256"/>
      <c r="T255" s="257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58" t="s">
        <v>163</v>
      </c>
      <c r="AU255" s="258" t="s">
        <v>83</v>
      </c>
      <c r="AV255" s="15" t="s">
        <v>80</v>
      </c>
      <c r="AW255" s="15" t="s">
        <v>33</v>
      </c>
      <c r="AX255" s="15" t="s">
        <v>72</v>
      </c>
      <c r="AY255" s="258" t="s">
        <v>152</v>
      </c>
    </row>
    <row r="256" spans="1:51" s="13" customFormat="1" ht="12">
      <c r="A256" s="13"/>
      <c r="B256" s="225"/>
      <c r="C256" s="226"/>
      <c r="D256" s="227" t="s">
        <v>163</v>
      </c>
      <c r="E256" s="228" t="s">
        <v>19</v>
      </c>
      <c r="F256" s="229" t="s">
        <v>461</v>
      </c>
      <c r="G256" s="226"/>
      <c r="H256" s="230">
        <v>1</v>
      </c>
      <c r="I256" s="231"/>
      <c r="J256" s="226"/>
      <c r="K256" s="226"/>
      <c r="L256" s="232"/>
      <c r="M256" s="233"/>
      <c r="N256" s="234"/>
      <c r="O256" s="234"/>
      <c r="P256" s="234"/>
      <c r="Q256" s="234"/>
      <c r="R256" s="234"/>
      <c r="S256" s="234"/>
      <c r="T256" s="23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6" t="s">
        <v>163</v>
      </c>
      <c r="AU256" s="236" t="s">
        <v>83</v>
      </c>
      <c r="AV256" s="13" t="s">
        <v>83</v>
      </c>
      <c r="AW256" s="13" t="s">
        <v>33</v>
      </c>
      <c r="AX256" s="13" t="s">
        <v>80</v>
      </c>
      <c r="AY256" s="236" t="s">
        <v>152</v>
      </c>
    </row>
    <row r="257" spans="1:65" s="2" customFormat="1" ht="16.5" customHeight="1">
      <c r="A257" s="40"/>
      <c r="B257" s="41"/>
      <c r="C257" s="207" t="s">
        <v>455</v>
      </c>
      <c r="D257" s="207" t="s">
        <v>154</v>
      </c>
      <c r="E257" s="208" t="s">
        <v>463</v>
      </c>
      <c r="F257" s="209" t="s">
        <v>464</v>
      </c>
      <c r="G257" s="210" t="s">
        <v>174</v>
      </c>
      <c r="H257" s="211">
        <v>2</v>
      </c>
      <c r="I257" s="212"/>
      <c r="J257" s="213">
        <f>ROUND(I257*H257,2)</f>
        <v>0</v>
      </c>
      <c r="K257" s="209" t="s">
        <v>158</v>
      </c>
      <c r="L257" s="46"/>
      <c r="M257" s="214" t="s">
        <v>19</v>
      </c>
      <c r="N257" s="215" t="s">
        <v>43</v>
      </c>
      <c r="O257" s="86"/>
      <c r="P257" s="216">
        <f>O257*H257</f>
        <v>0</v>
      </c>
      <c r="Q257" s="216">
        <v>0.03927</v>
      </c>
      <c r="R257" s="216">
        <f>Q257*H257</f>
        <v>0.07854</v>
      </c>
      <c r="S257" s="216">
        <v>0</v>
      </c>
      <c r="T257" s="217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8" t="s">
        <v>159</v>
      </c>
      <c r="AT257" s="218" t="s">
        <v>154</v>
      </c>
      <c r="AU257" s="218" t="s">
        <v>83</v>
      </c>
      <c r="AY257" s="19" t="s">
        <v>152</v>
      </c>
      <c r="BE257" s="219">
        <f>IF(N257="základní",J257,0)</f>
        <v>0</v>
      </c>
      <c r="BF257" s="219">
        <f>IF(N257="snížená",J257,0)</f>
        <v>0</v>
      </c>
      <c r="BG257" s="219">
        <f>IF(N257="zákl. přenesená",J257,0)</f>
        <v>0</v>
      </c>
      <c r="BH257" s="219">
        <f>IF(N257="sníž. přenesená",J257,0)</f>
        <v>0</v>
      </c>
      <c r="BI257" s="219">
        <f>IF(N257="nulová",J257,0)</f>
        <v>0</v>
      </c>
      <c r="BJ257" s="19" t="s">
        <v>80</v>
      </c>
      <c r="BK257" s="219">
        <f>ROUND(I257*H257,2)</f>
        <v>0</v>
      </c>
      <c r="BL257" s="19" t="s">
        <v>159</v>
      </c>
      <c r="BM257" s="218" t="s">
        <v>465</v>
      </c>
    </row>
    <row r="258" spans="1:47" s="2" customFormat="1" ht="12">
      <c r="A258" s="40"/>
      <c r="B258" s="41"/>
      <c r="C258" s="42"/>
      <c r="D258" s="220" t="s">
        <v>161</v>
      </c>
      <c r="E258" s="42"/>
      <c r="F258" s="221" t="s">
        <v>466</v>
      </c>
      <c r="G258" s="42"/>
      <c r="H258" s="42"/>
      <c r="I258" s="222"/>
      <c r="J258" s="42"/>
      <c r="K258" s="42"/>
      <c r="L258" s="46"/>
      <c r="M258" s="223"/>
      <c r="N258" s="224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161</v>
      </c>
      <c r="AU258" s="19" t="s">
        <v>83</v>
      </c>
    </row>
    <row r="259" spans="1:65" s="2" customFormat="1" ht="16.5" customHeight="1">
      <c r="A259" s="40"/>
      <c r="B259" s="41"/>
      <c r="C259" s="270" t="s">
        <v>462</v>
      </c>
      <c r="D259" s="270" t="s">
        <v>322</v>
      </c>
      <c r="E259" s="271" t="s">
        <v>468</v>
      </c>
      <c r="F259" s="272" t="s">
        <v>469</v>
      </c>
      <c r="G259" s="273" t="s">
        <v>174</v>
      </c>
      <c r="H259" s="274">
        <v>2</v>
      </c>
      <c r="I259" s="275"/>
      <c r="J259" s="276">
        <f>ROUND(I259*H259,2)</f>
        <v>0</v>
      </c>
      <c r="K259" s="272" t="s">
        <v>158</v>
      </c>
      <c r="L259" s="277"/>
      <c r="M259" s="278" t="s">
        <v>19</v>
      </c>
      <c r="N259" s="279" t="s">
        <v>43</v>
      </c>
      <c r="O259" s="86"/>
      <c r="P259" s="216">
        <f>O259*H259</f>
        <v>0</v>
      </c>
      <c r="Q259" s="216">
        <v>0.521</v>
      </c>
      <c r="R259" s="216">
        <f>Q259*H259</f>
        <v>1.042</v>
      </c>
      <c r="S259" s="216">
        <v>0</v>
      </c>
      <c r="T259" s="217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8" t="s">
        <v>203</v>
      </c>
      <c r="AT259" s="218" t="s">
        <v>322</v>
      </c>
      <c r="AU259" s="218" t="s">
        <v>83</v>
      </c>
      <c r="AY259" s="19" t="s">
        <v>152</v>
      </c>
      <c r="BE259" s="219">
        <f>IF(N259="základní",J259,0)</f>
        <v>0</v>
      </c>
      <c r="BF259" s="219">
        <f>IF(N259="snížená",J259,0)</f>
        <v>0</v>
      </c>
      <c r="BG259" s="219">
        <f>IF(N259="zákl. přenesená",J259,0)</f>
        <v>0</v>
      </c>
      <c r="BH259" s="219">
        <f>IF(N259="sníž. přenesená",J259,0)</f>
        <v>0</v>
      </c>
      <c r="BI259" s="219">
        <f>IF(N259="nulová",J259,0)</f>
        <v>0</v>
      </c>
      <c r="BJ259" s="19" t="s">
        <v>80</v>
      </c>
      <c r="BK259" s="219">
        <f>ROUND(I259*H259,2)</f>
        <v>0</v>
      </c>
      <c r="BL259" s="19" t="s">
        <v>159</v>
      </c>
      <c r="BM259" s="218" t="s">
        <v>470</v>
      </c>
    </row>
    <row r="260" spans="1:47" s="2" customFormat="1" ht="12">
      <c r="A260" s="40"/>
      <c r="B260" s="41"/>
      <c r="C260" s="42"/>
      <c r="D260" s="220" t="s">
        <v>161</v>
      </c>
      <c r="E260" s="42"/>
      <c r="F260" s="221" t="s">
        <v>471</v>
      </c>
      <c r="G260" s="42"/>
      <c r="H260" s="42"/>
      <c r="I260" s="222"/>
      <c r="J260" s="42"/>
      <c r="K260" s="42"/>
      <c r="L260" s="46"/>
      <c r="M260" s="223"/>
      <c r="N260" s="224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161</v>
      </c>
      <c r="AU260" s="19" t="s">
        <v>83</v>
      </c>
    </row>
    <row r="261" spans="1:65" s="2" customFormat="1" ht="16.5" customHeight="1">
      <c r="A261" s="40"/>
      <c r="B261" s="41"/>
      <c r="C261" s="207" t="s">
        <v>467</v>
      </c>
      <c r="D261" s="207" t="s">
        <v>154</v>
      </c>
      <c r="E261" s="208" t="s">
        <v>473</v>
      </c>
      <c r="F261" s="209" t="s">
        <v>474</v>
      </c>
      <c r="G261" s="210" t="s">
        <v>174</v>
      </c>
      <c r="H261" s="211">
        <v>2</v>
      </c>
      <c r="I261" s="212"/>
      <c r="J261" s="213">
        <f>ROUND(I261*H261,2)</f>
        <v>0</v>
      </c>
      <c r="K261" s="209" t="s">
        <v>158</v>
      </c>
      <c r="L261" s="46"/>
      <c r="M261" s="214" t="s">
        <v>19</v>
      </c>
      <c r="N261" s="215" t="s">
        <v>43</v>
      </c>
      <c r="O261" s="86"/>
      <c r="P261" s="216">
        <f>O261*H261</f>
        <v>0</v>
      </c>
      <c r="Q261" s="216">
        <v>0.21734</v>
      </c>
      <c r="R261" s="216">
        <f>Q261*H261</f>
        <v>0.43468</v>
      </c>
      <c r="S261" s="216">
        <v>0</v>
      </c>
      <c r="T261" s="217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8" t="s">
        <v>159</v>
      </c>
      <c r="AT261" s="218" t="s">
        <v>154</v>
      </c>
      <c r="AU261" s="218" t="s">
        <v>83</v>
      </c>
      <c r="AY261" s="19" t="s">
        <v>152</v>
      </c>
      <c r="BE261" s="219">
        <f>IF(N261="základní",J261,0)</f>
        <v>0</v>
      </c>
      <c r="BF261" s="219">
        <f>IF(N261="snížená",J261,0)</f>
        <v>0</v>
      </c>
      <c r="BG261" s="219">
        <f>IF(N261="zákl. přenesená",J261,0)</f>
        <v>0</v>
      </c>
      <c r="BH261" s="219">
        <f>IF(N261="sníž. přenesená",J261,0)</f>
        <v>0</v>
      </c>
      <c r="BI261" s="219">
        <f>IF(N261="nulová",J261,0)</f>
        <v>0</v>
      </c>
      <c r="BJ261" s="19" t="s">
        <v>80</v>
      </c>
      <c r="BK261" s="219">
        <f>ROUND(I261*H261,2)</f>
        <v>0</v>
      </c>
      <c r="BL261" s="19" t="s">
        <v>159</v>
      </c>
      <c r="BM261" s="218" t="s">
        <v>475</v>
      </c>
    </row>
    <row r="262" spans="1:47" s="2" customFormat="1" ht="12">
      <c r="A262" s="40"/>
      <c r="B262" s="41"/>
      <c r="C262" s="42"/>
      <c r="D262" s="220" t="s">
        <v>161</v>
      </c>
      <c r="E262" s="42"/>
      <c r="F262" s="221" t="s">
        <v>476</v>
      </c>
      <c r="G262" s="42"/>
      <c r="H262" s="42"/>
      <c r="I262" s="222"/>
      <c r="J262" s="42"/>
      <c r="K262" s="42"/>
      <c r="L262" s="46"/>
      <c r="M262" s="223"/>
      <c r="N262" s="224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161</v>
      </c>
      <c r="AU262" s="19" t="s">
        <v>83</v>
      </c>
    </row>
    <row r="263" spans="1:65" s="2" customFormat="1" ht="21.75" customHeight="1">
      <c r="A263" s="40"/>
      <c r="B263" s="41"/>
      <c r="C263" s="270" t="s">
        <v>472</v>
      </c>
      <c r="D263" s="270" t="s">
        <v>322</v>
      </c>
      <c r="E263" s="271" t="s">
        <v>478</v>
      </c>
      <c r="F263" s="272" t="s">
        <v>479</v>
      </c>
      <c r="G263" s="273" t="s">
        <v>174</v>
      </c>
      <c r="H263" s="274">
        <v>2</v>
      </c>
      <c r="I263" s="275"/>
      <c r="J263" s="276">
        <f>ROUND(I263*H263,2)</f>
        <v>0</v>
      </c>
      <c r="K263" s="272" t="s">
        <v>19</v>
      </c>
      <c r="L263" s="277"/>
      <c r="M263" s="278" t="s">
        <v>19</v>
      </c>
      <c r="N263" s="279" t="s">
        <v>43</v>
      </c>
      <c r="O263" s="86"/>
      <c r="P263" s="216">
        <f>O263*H263</f>
        <v>0</v>
      </c>
      <c r="Q263" s="216">
        <v>0.114</v>
      </c>
      <c r="R263" s="216">
        <f>Q263*H263</f>
        <v>0.228</v>
      </c>
      <c r="S263" s="216">
        <v>0</v>
      </c>
      <c r="T263" s="217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8" t="s">
        <v>203</v>
      </c>
      <c r="AT263" s="218" t="s">
        <v>322</v>
      </c>
      <c r="AU263" s="218" t="s">
        <v>83</v>
      </c>
      <c r="AY263" s="19" t="s">
        <v>152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19" t="s">
        <v>80</v>
      </c>
      <c r="BK263" s="219">
        <f>ROUND(I263*H263,2)</f>
        <v>0</v>
      </c>
      <c r="BL263" s="19" t="s">
        <v>159</v>
      </c>
      <c r="BM263" s="218" t="s">
        <v>480</v>
      </c>
    </row>
    <row r="264" spans="1:65" s="2" customFormat="1" ht="16.5" customHeight="1">
      <c r="A264" s="40"/>
      <c r="B264" s="41"/>
      <c r="C264" s="207" t="s">
        <v>477</v>
      </c>
      <c r="D264" s="207" t="s">
        <v>154</v>
      </c>
      <c r="E264" s="208" t="s">
        <v>482</v>
      </c>
      <c r="F264" s="209" t="s">
        <v>483</v>
      </c>
      <c r="G264" s="210" t="s">
        <v>157</v>
      </c>
      <c r="H264" s="211">
        <v>41.6</v>
      </c>
      <c r="I264" s="212"/>
      <c r="J264" s="213">
        <f>ROUND(I264*H264,2)</f>
        <v>0</v>
      </c>
      <c r="K264" s="209" t="s">
        <v>158</v>
      </c>
      <c r="L264" s="46"/>
      <c r="M264" s="214" t="s">
        <v>19</v>
      </c>
      <c r="N264" s="215" t="s">
        <v>43</v>
      </c>
      <c r="O264" s="86"/>
      <c r="P264" s="216">
        <f>O264*H264</f>
        <v>0</v>
      </c>
      <c r="Q264" s="216">
        <v>0.00013</v>
      </c>
      <c r="R264" s="216">
        <f>Q264*H264</f>
        <v>0.005408</v>
      </c>
      <c r="S264" s="216">
        <v>0</v>
      </c>
      <c r="T264" s="217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8" t="s">
        <v>159</v>
      </c>
      <c r="AT264" s="218" t="s">
        <v>154</v>
      </c>
      <c r="AU264" s="218" t="s">
        <v>83</v>
      </c>
      <c r="AY264" s="19" t="s">
        <v>152</v>
      </c>
      <c r="BE264" s="219">
        <f>IF(N264="základní",J264,0)</f>
        <v>0</v>
      </c>
      <c r="BF264" s="219">
        <f>IF(N264="snížená",J264,0)</f>
        <v>0</v>
      </c>
      <c r="BG264" s="219">
        <f>IF(N264="zákl. přenesená",J264,0)</f>
        <v>0</v>
      </c>
      <c r="BH264" s="219">
        <f>IF(N264="sníž. přenesená",J264,0)</f>
        <v>0</v>
      </c>
      <c r="BI264" s="219">
        <f>IF(N264="nulová",J264,0)</f>
        <v>0</v>
      </c>
      <c r="BJ264" s="19" t="s">
        <v>80</v>
      </c>
      <c r="BK264" s="219">
        <f>ROUND(I264*H264,2)</f>
        <v>0</v>
      </c>
      <c r="BL264" s="19" t="s">
        <v>159</v>
      </c>
      <c r="BM264" s="218" t="s">
        <v>484</v>
      </c>
    </row>
    <row r="265" spans="1:47" s="2" customFormat="1" ht="12">
      <c r="A265" s="40"/>
      <c r="B265" s="41"/>
      <c r="C265" s="42"/>
      <c r="D265" s="220" t="s">
        <v>161</v>
      </c>
      <c r="E265" s="42"/>
      <c r="F265" s="221" t="s">
        <v>485</v>
      </c>
      <c r="G265" s="42"/>
      <c r="H265" s="42"/>
      <c r="I265" s="222"/>
      <c r="J265" s="42"/>
      <c r="K265" s="42"/>
      <c r="L265" s="46"/>
      <c r="M265" s="223"/>
      <c r="N265" s="224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161</v>
      </c>
      <c r="AU265" s="19" t="s">
        <v>83</v>
      </c>
    </row>
    <row r="266" spans="1:63" s="12" customFormat="1" ht="22.8" customHeight="1">
      <c r="A266" s="12"/>
      <c r="B266" s="191"/>
      <c r="C266" s="192"/>
      <c r="D266" s="193" t="s">
        <v>71</v>
      </c>
      <c r="E266" s="205" t="s">
        <v>486</v>
      </c>
      <c r="F266" s="205" t="s">
        <v>487</v>
      </c>
      <c r="G266" s="192"/>
      <c r="H266" s="192"/>
      <c r="I266" s="195"/>
      <c r="J266" s="206">
        <f>BK266</f>
        <v>0</v>
      </c>
      <c r="K266" s="192"/>
      <c r="L266" s="197"/>
      <c r="M266" s="198"/>
      <c r="N266" s="199"/>
      <c r="O266" s="199"/>
      <c r="P266" s="200">
        <f>SUM(P267:P268)</f>
        <v>0</v>
      </c>
      <c r="Q266" s="199"/>
      <c r="R266" s="200">
        <f>SUM(R267:R268)</f>
        <v>0</v>
      </c>
      <c r="S266" s="199"/>
      <c r="T266" s="201">
        <f>SUM(T267:T268)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02" t="s">
        <v>80</v>
      </c>
      <c r="AT266" s="203" t="s">
        <v>71</v>
      </c>
      <c r="AU266" s="203" t="s">
        <v>80</v>
      </c>
      <c r="AY266" s="202" t="s">
        <v>152</v>
      </c>
      <c r="BK266" s="204">
        <f>SUM(BK267:BK268)</f>
        <v>0</v>
      </c>
    </row>
    <row r="267" spans="1:65" s="2" customFormat="1" ht="24.15" customHeight="1">
      <c r="A267" s="40"/>
      <c r="B267" s="41"/>
      <c r="C267" s="207" t="s">
        <v>481</v>
      </c>
      <c r="D267" s="207" t="s">
        <v>154</v>
      </c>
      <c r="E267" s="208" t="s">
        <v>489</v>
      </c>
      <c r="F267" s="209" t="s">
        <v>490</v>
      </c>
      <c r="G267" s="210" t="s">
        <v>311</v>
      </c>
      <c r="H267" s="211">
        <v>10.828</v>
      </c>
      <c r="I267" s="212"/>
      <c r="J267" s="213">
        <f>ROUND(I267*H267,2)</f>
        <v>0</v>
      </c>
      <c r="K267" s="209" t="s">
        <v>158</v>
      </c>
      <c r="L267" s="46"/>
      <c r="M267" s="214" t="s">
        <v>19</v>
      </c>
      <c r="N267" s="215" t="s">
        <v>43</v>
      </c>
      <c r="O267" s="86"/>
      <c r="P267" s="216">
        <f>O267*H267</f>
        <v>0</v>
      </c>
      <c r="Q267" s="216">
        <v>0</v>
      </c>
      <c r="R267" s="216">
        <f>Q267*H267</f>
        <v>0</v>
      </c>
      <c r="S267" s="216">
        <v>0</v>
      </c>
      <c r="T267" s="217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8" t="s">
        <v>159</v>
      </c>
      <c r="AT267" s="218" t="s">
        <v>154</v>
      </c>
      <c r="AU267" s="218" t="s">
        <v>83</v>
      </c>
      <c r="AY267" s="19" t="s">
        <v>152</v>
      </c>
      <c r="BE267" s="219">
        <f>IF(N267="základní",J267,0)</f>
        <v>0</v>
      </c>
      <c r="BF267" s="219">
        <f>IF(N267="snížená",J267,0)</f>
        <v>0</v>
      </c>
      <c r="BG267" s="219">
        <f>IF(N267="zákl. přenesená",J267,0)</f>
        <v>0</v>
      </c>
      <c r="BH267" s="219">
        <f>IF(N267="sníž. přenesená",J267,0)</f>
        <v>0</v>
      </c>
      <c r="BI267" s="219">
        <f>IF(N267="nulová",J267,0)</f>
        <v>0</v>
      </c>
      <c r="BJ267" s="19" t="s">
        <v>80</v>
      </c>
      <c r="BK267" s="219">
        <f>ROUND(I267*H267,2)</f>
        <v>0</v>
      </c>
      <c r="BL267" s="19" t="s">
        <v>159</v>
      </c>
      <c r="BM267" s="218" t="s">
        <v>491</v>
      </c>
    </row>
    <row r="268" spans="1:47" s="2" customFormat="1" ht="12">
      <c r="A268" s="40"/>
      <c r="B268" s="41"/>
      <c r="C268" s="42"/>
      <c r="D268" s="220" t="s">
        <v>161</v>
      </c>
      <c r="E268" s="42"/>
      <c r="F268" s="221" t="s">
        <v>492</v>
      </c>
      <c r="G268" s="42"/>
      <c r="H268" s="42"/>
      <c r="I268" s="222"/>
      <c r="J268" s="42"/>
      <c r="K268" s="42"/>
      <c r="L268" s="46"/>
      <c r="M268" s="280"/>
      <c r="N268" s="281"/>
      <c r="O268" s="282"/>
      <c r="P268" s="282"/>
      <c r="Q268" s="282"/>
      <c r="R268" s="282"/>
      <c r="S268" s="282"/>
      <c r="T268" s="283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161</v>
      </c>
      <c r="AU268" s="19" t="s">
        <v>83</v>
      </c>
    </row>
    <row r="269" spans="1:31" s="2" customFormat="1" ht="6.95" customHeight="1">
      <c r="A269" s="40"/>
      <c r="B269" s="61"/>
      <c r="C269" s="62"/>
      <c r="D269" s="62"/>
      <c r="E269" s="62"/>
      <c r="F269" s="62"/>
      <c r="G269" s="62"/>
      <c r="H269" s="62"/>
      <c r="I269" s="62"/>
      <c r="J269" s="62"/>
      <c r="K269" s="62"/>
      <c r="L269" s="46"/>
      <c r="M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</row>
  </sheetData>
  <sheetProtection password="CC35" sheet="1" objects="1" scenarios="1" formatColumns="0" formatRows="0" autoFilter="0"/>
  <autoFilter ref="C84:K268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1_01/119001405"/>
    <hyperlink ref="F92" r:id="rId2" display="https://podminky.urs.cz/item/CS_URS_2021_01/119001421"/>
    <hyperlink ref="F108" r:id="rId3" display="https://podminky.urs.cz/item/CS_URS_2021_01/119003141"/>
    <hyperlink ref="F111" r:id="rId4" display="https://podminky.urs.cz/item/CS_URS_2021_01/119003142"/>
    <hyperlink ref="F113" r:id="rId5" display="https://podminky.urs.cz/item/CS_URS_2021_01/119004111"/>
    <hyperlink ref="F117" r:id="rId6" display="https://podminky.urs.cz/item/CS_URS_2021_01/119004112"/>
    <hyperlink ref="F119" r:id="rId7" display="https://podminky.urs.cz/item/CS_URS_2021_01/130001101"/>
    <hyperlink ref="F123" r:id="rId8" display="https://podminky.urs.cz/item/CS_URS_2021_01/132154204"/>
    <hyperlink ref="F126" r:id="rId9" display="https://podminky.urs.cz/item/CS_URS_2021_01/132254204"/>
    <hyperlink ref="F136" r:id="rId10" display="https://podminky.urs.cz/item/CS_URS_2021_01/132354204"/>
    <hyperlink ref="F139" r:id="rId11" display="https://podminky.urs.cz/item/CS_URS_2021_01/151101102"/>
    <hyperlink ref="F143" r:id="rId12" display="https://podminky.urs.cz/item/CS_URS_2021_01/151101112"/>
    <hyperlink ref="F145" r:id="rId13" display="https://podminky.urs.cz/item/CS_URS_2021_01/162451106"/>
    <hyperlink ref="F150" r:id="rId14" display="https://podminky.urs.cz/item/CS_URS_2021_01/162751117"/>
    <hyperlink ref="F154" r:id="rId15" display="https://podminky.urs.cz/item/CS_URS_2021_01/162751119"/>
    <hyperlink ref="F158" r:id="rId16" display="https://podminky.urs.cz/item/CS_URS_2021_01/162751137"/>
    <hyperlink ref="F162" r:id="rId17" display="https://podminky.urs.cz/item/CS_URS_2021_01/162751139"/>
    <hyperlink ref="F166" r:id="rId18" display="https://podminky.urs.cz/item/CS_URS_2021_01/167151111"/>
    <hyperlink ref="F170" r:id="rId19" display="https://podminky.urs.cz/item/CS_URS_2021_01/171201201"/>
    <hyperlink ref="F180" r:id="rId20" display="https://podminky.urs.cz/item/CS_URS_2021_01/174101101"/>
    <hyperlink ref="F189" r:id="rId21" display="https://podminky.urs.cz/item/CS_URS_2021_01/175151101"/>
    <hyperlink ref="F195" r:id="rId22" display="https://podminky.urs.cz/item/CS_URS_2021_01/58337302"/>
    <hyperlink ref="F199" r:id="rId23" display="https://podminky.urs.cz/item/CS_URS_2021_01/359901211"/>
    <hyperlink ref="F205" r:id="rId24" display="https://podminky.urs.cz/item/CS_URS_2021_01/452112111"/>
    <hyperlink ref="F207" r:id="rId25" display="https://podminky.urs.cz/item/CS_URS_2021_01/59224176"/>
    <hyperlink ref="F209" r:id="rId26" display="https://podminky.urs.cz/item/CS_URS_2021_01/452112121"/>
    <hyperlink ref="F211" r:id="rId27" display="https://podminky.urs.cz/item/CS_URS_2021_01/59224188"/>
    <hyperlink ref="F213" r:id="rId28" display="https://podminky.urs.cz/item/CS_URS_2021_01/452311131"/>
    <hyperlink ref="F217" r:id="rId29" display="https://podminky.urs.cz/item/CS_URS_2021_01/452351101"/>
    <hyperlink ref="F222" r:id="rId30" display="https://podminky.urs.cz/item/CS_URS_2021_01/831372121"/>
    <hyperlink ref="F224" r:id="rId31" display="https://podminky.urs.cz/item/CS_URS_2021_01/59710711"/>
    <hyperlink ref="F227" r:id="rId32" display="https://podminky.urs.cz/item/CS_URS_2021_01/837372221"/>
    <hyperlink ref="F230" r:id="rId33" display="https://podminky.urs.cz/item/CS_URS_2021_01/59710849"/>
    <hyperlink ref="F232" r:id="rId34" display="https://podminky.urs.cz/item/CS_URS_2021_01/59710879"/>
    <hyperlink ref="F234" r:id="rId35" display="https://podminky.urs.cz/item/CS_URS_2021_01/837371221"/>
    <hyperlink ref="F236" r:id="rId36" display="https://podminky.urs.cz/item/CS_URS_2021_01/59711770"/>
    <hyperlink ref="F238" r:id="rId37" display="https://podminky.urs.cz/item/CS_URS_2021_01/892492121"/>
    <hyperlink ref="F240" r:id="rId38" display="https://podminky.urs.cz/item/CS_URS_2021_01/894411311"/>
    <hyperlink ref="F243" r:id="rId39" display="https://podminky.urs.cz/item/CS_URS_2021_01/59224160"/>
    <hyperlink ref="F245" r:id="rId40" display="https://podminky.urs.cz/item/CS_URS_2021_01/59224162"/>
    <hyperlink ref="F247" r:id="rId41" display="https://podminky.urs.cz/item/CS_URS_2021_01/59224348"/>
    <hyperlink ref="F249" r:id="rId42" display="https://podminky.urs.cz/item/CS_URS_2021_01/894414111"/>
    <hyperlink ref="F254" r:id="rId43" display="https://podminky.urs.cz/item/CS_URS_2021_01/28612250"/>
    <hyperlink ref="F258" r:id="rId44" display="https://podminky.urs.cz/item/CS_URS_2021_01/894414211"/>
    <hyperlink ref="F260" r:id="rId45" display="https://podminky.urs.cz/item/CS_URS_2021_01/59224075"/>
    <hyperlink ref="F262" r:id="rId46" display="https://podminky.urs.cz/item/CS_URS_2021_01/899104112"/>
    <hyperlink ref="F265" r:id="rId47" display="https://podminky.urs.cz/item/CS_URS_2021_01/899722114"/>
    <hyperlink ref="F268" r:id="rId48" display="https://podminky.urs.cz/item/CS_URS_2021_01/998275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98</v>
      </c>
      <c r="AZ2" s="130" t="s">
        <v>109</v>
      </c>
      <c r="BA2" s="130" t="s">
        <v>110</v>
      </c>
      <c r="BB2" s="130" t="s">
        <v>111</v>
      </c>
      <c r="BC2" s="130" t="s">
        <v>756</v>
      </c>
      <c r="BD2" s="130" t="s">
        <v>83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83</v>
      </c>
      <c r="AZ3" s="130" t="s">
        <v>117</v>
      </c>
      <c r="BA3" s="130" t="s">
        <v>494</v>
      </c>
      <c r="BB3" s="130" t="s">
        <v>111</v>
      </c>
      <c r="BC3" s="130" t="s">
        <v>757</v>
      </c>
      <c r="BD3" s="130" t="s">
        <v>83</v>
      </c>
    </row>
    <row r="4" spans="2:56" s="1" customFormat="1" ht="24.95" customHeight="1">
      <c r="B4" s="22"/>
      <c r="D4" s="133" t="s">
        <v>116</v>
      </c>
      <c r="L4" s="22"/>
      <c r="M4" s="134" t="s">
        <v>10</v>
      </c>
      <c r="AT4" s="19" t="s">
        <v>4</v>
      </c>
      <c r="AZ4" s="130" t="s">
        <v>49</v>
      </c>
      <c r="BA4" s="130" t="s">
        <v>120</v>
      </c>
      <c r="BB4" s="130" t="s">
        <v>111</v>
      </c>
      <c r="BC4" s="130" t="s">
        <v>758</v>
      </c>
      <c r="BD4" s="130" t="s">
        <v>83</v>
      </c>
    </row>
    <row r="5" spans="2:56" s="1" customFormat="1" ht="6.95" customHeight="1">
      <c r="B5" s="22"/>
      <c r="L5" s="22"/>
      <c r="AZ5" s="130" t="s">
        <v>122</v>
      </c>
      <c r="BA5" s="130" t="s">
        <v>123</v>
      </c>
      <c r="BB5" s="130" t="s">
        <v>111</v>
      </c>
      <c r="BC5" s="130" t="s">
        <v>759</v>
      </c>
      <c r="BD5" s="130" t="s">
        <v>83</v>
      </c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Revitalizace veřejn. prostranství panel. sídliště Březiny - rozšíření IV.etapy, V.etapa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125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760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82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12. 7. 2021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19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27</v>
      </c>
      <c r="F15" s="40"/>
      <c r="G15" s="40"/>
      <c r="H15" s="40"/>
      <c r="I15" s="135" t="s">
        <v>28</v>
      </c>
      <c r="J15" s="139" t="s">
        <v>19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29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28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31</v>
      </c>
      <c r="E20" s="40"/>
      <c r="F20" s="40"/>
      <c r="G20" s="40"/>
      <c r="H20" s="40"/>
      <c r="I20" s="135" t="s">
        <v>26</v>
      </c>
      <c r="J20" s="139" t="s">
        <v>19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32</v>
      </c>
      <c r="F21" s="40"/>
      <c r="G21" s="40"/>
      <c r="H21" s="40"/>
      <c r="I21" s="135" t="s">
        <v>28</v>
      </c>
      <c r="J21" s="139" t="s">
        <v>19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34</v>
      </c>
      <c r="E23" s="40"/>
      <c r="F23" s="40"/>
      <c r="G23" s="40"/>
      <c r="H23" s="40"/>
      <c r="I23" s="135" t="s">
        <v>26</v>
      </c>
      <c r="J23" s="139" t="s">
        <v>19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35</v>
      </c>
      <c r="F24" s="40"/>
      <c r="G24" s="40"/>
      <c r="H24" s="40"/>
      <c r="I24" s="135" t="s">
        <v>28</v>
      </c>
      <c r="J24" s="139" t="s">
        <v>19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36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38</v>
      </c>
      <c r="E30" s="40"/>
      <c r="F30" s="40"/>
      <c r="G30" s="40"/>
      <c r="H30" s="40"/>
      <c r="I30" s="40"/>
      <c r="J30" s="147">
        <f>ROUND(J85,2)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40</v>
      </c>
      <c r="G32" s="40"/>
      <c r="H32" s="40"/>
      <c r="I32" s="148" t="s">
        <v>39</v>
      </c>
      <c r="J32" s="148" t="s">
        <v>41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42</v>
      </c>
      <c r="E33" s="135" t="s">
        <v>43</v>
      </c>
      <c r="F33" s="150">
        <f>ROUND((SUM(BE85:BE202)),2)</f>
        <v>0</v>
      </c>
      <c r="G33" s="40"/>
      <c r="H33" s="40"/>
      <c r="I33" s="151">
        <v>0.21</v>
      </c>
      <c r="J33" s="150">
        <f>ROUND(((SUM(BE85:BE202))*I33),2)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44</v>
      </c>
      <c r="F34" s="150">
        <f>ROUND((SUM(BF85:BF202)),2)</f>
        <v>0</v>
      </c>
      <c r="G34" s="40"/>
      <c r="H34" s="40"/>
      <c r="I34" s="151">
        <v>0.15</v>
      </c>
      <c r="J34" s="150">
        <f>ROUND(((SUM(BF85:BF202))*I34),2)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45</v>
      </c>
      <c r="F35" s="150">
        <f>ROUND((SUM(BG85:BG202)),2)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46</v>
      </c>
      <c r="F36" s="150">
        <f>ROUND((SUM(BH85:BH202)),2)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47</v>
      </c>
      <c r="F37" s="150">
        <f>ROUND((SUM(BI85:BI202)),2)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127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Revitalizace veřejn. prostranství panel. sídliště Březiny - rozšíření IV.etapy, V.etapa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125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IO 04.1 - Přípojky Veřejná část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Děčín - Březiny</v>
      </c>
      <c r="G52" s="42"/>
      <c r="H52" s="42"/>
      <c r="I52" s="34" t="s">
        <v>23</v>
      </c>
      <c r="J52" s="74" t="str">
        <f>IF(J12="","",J12)</f>
        <v>12. 7. 2021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Statutární město Děčín</v>
      </c>
      <c r="G54" s="42"/>
      <c r="H54" s="42"/>
      <c r="I54" s="34" t="s">
        <v>31</v>
      </c>
      <c r="J54" s="38" t="str">
        <f>E21</f>
        <v>AZ Consult spol. s r.o.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Dagmar Sedláčková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128</v>
      </c>
      <c r="D57" s="165"/>
      <c r="E57" s="165"/>
      <c r="F57" s="165"/>
      <c r="G57" s="165"/>
      <c r="H57" s="165"/>
      <c r="I57" s="165"/>
      <c r="J57" s="166" t="s">
        <v>129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70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130</v>
      </c>
    </row>
    <row r="60" spans="1:31" s="9" customFormat="1" ht="24.95" customHeight="1">
      <c r="A60" s="9"/>
      <c r="B60" s="168"/>
      <c r="C60" s="169"/>
      <c r="D60" s="170" t="s">
        <v>131</v>
      </c>
      <c r="E60" s="171"/>
      <c r="F60" s="171"/>
      <c r="G60" s="171"/>
      <c r="H60" s="171"/>
      <c r="I60" s="171"/>
      <c r="J60" s="172">
        <f>J86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132</v>
      </c>
      <c r="E61" s="177"/>
      <c r="F61" s="177"/>
      <c r="G61" s="177"/>
      <c r="H61" s="177"/>
      <c r="I61" s="177"/>
      <c r="J61" s="178">
        <f>J87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133</v>
      </c>
      <c r="E62" s="177"/>
      <c r="F62" s="177"/>
      <c r="G62" s="177"/>
      <c r="H62" s="177"/>
      <c r="I62" s="177"/>
      <c r="J62" s="178">
        <f>J173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134</v>
      </c>
      <c r="E63" s="177"/>
      <c r="F63" s="177"/>
      <c r="G63" s="177"/>
      <c r="H63" s="177"/>
      <c r="I63" s="177"/>
      <c r="J63" s="178">
        <f>J175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135</v>
      </c>
      <c r="E64" s="177"/>
      <c r="F64" s="177"/>
      <c r="G64" s="177"/>
      <c r="H64" s="177"/>
      <c r="I64" s="177"/>
      <c r="J64" s="178">
        <f>J179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136</v>
      </c>
      <c r="E65" s="177"/>
      <c r="F65" s="177"/>
      <c r="G65" s="177"/>
      <c r="H65" s="177"/>
      <c r="I65" s="177"/>
      <c r="J65" s="178">
        <f>J200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137</v>
      </c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3" t="str">
        <f>E7</f>
        <v>Revitalizace veřejn. prostranství panel. sídliště Březiny - rozšíření IV.etapy, V.etapa</v>
      </c>
      <c r="F75" s="34"/>
      <c r="G75" s="34"/>
      <c r="H75" s="34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125</v>
      </c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IO 04.1 - Přípojky Veřejná část</v>
      </c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Děčín - Březiny</v>
      </c>
      <c r="G79" s="42"/>
      <c r="H79" s="42"/>
      <c r="I79" s="34" t="s">
        <v>23</v>
      </c>
      <c r="J79" s="74" t="str">
        <f>IF(J12="","",J12)</f>
        <v>12. 7. 2021</v>
      </c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5.65" customHeight="1">
      <c r="A81" s="40"/>
      <c r="B81" s="41"/>
      <c r="C81" s="34" t="s">
        <v>25</v>
      </c>
      <c r="D81" s="42"/>
      <c r="E81" s="42"/>
      <c r="F81" s="29" t="str">
        <f>E15</f>
        <v>Statutární město Děčín</v>
      </c>
      <c r="G81" s="42"/>
      <c r="H81" s="42"/>
      <c r="I81" s="34" t="s">
        <v>31</v>
      </c>
      <c r="J81" s="38" t="str">
        <f>E21</f>
        <v>AZ Consult spol. s r.o.</v>
      </c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29</v>
      </c>
      <c r="D82" s="42"/>
      <c r="E82" s="42"/>
      <c r="F82" s="29" t="str">
        <f>IF(E18="","",E18)</f>
        <v>Vyplň údaj</v>
      </c>
      <c r="G82" s="42"/>
      <c r="H82" s="42"/>
      <c r="I82" s="34" t="s">
        <v>34</v>
      </c>
      <c r="J82" s="38" t="str">
        <f>E24</f>
        <v>Dagmar Sedláčková</v>
      </c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80"/>
      <c r="B84" s="181"/>
      <c r="C84" s="182" t="s">
        <v>138</v>
      </c>
      <c r="D84" s="183" t="s">
        <v>57</v>
      </c>
      <c r="E84" s="183" t="s">
        <v>53</v>
      </c>
      <c r="F84" s="183" t="s">
        <v>54</v>
      </c>
      <c r="G84" s="183" t="s">
        <v>139</v>
      </c>
      <c r="H84" s="183" t="s">
        <v>140</v>
      </c>
      <c r="I84" s="183" t="s">
        <v>141</v>
      </c>
      <c r="J84" s="183" t="s">
        <v>129</v>
      </c>
      <c r="K84" s="184" t="s">
        <v>142</v>
      </c>
      <c r="L84" s="185"/>
      <c r="M84" s="94" t="s">
        <v>19</v>
      </c>
      <c r="N84" s="95" t="s">
        <v>42</v>
      </c>
      <c r="O84" s="95" t="s">
        <v>143</v>
      </c>
      <c r="P84" s="95" t="s">
        <v>144</v>
      </c>
      <c r="Q84" s="95" t="s">
        <v>145</v>
      </c>
      <c r="R84" s="95" t="s">
        <v>146</v>
      </c>
      <c r="S84" s="95" t="s">
        <v>147</v>
      </c>
      <c r="T84" s="96" t="s">
        <v>148</v>
      </c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</row>
    <row r="85" spans="1:63" s="2" customFormat="1" ht="22.8" customHeight="1">
      <c r="A85" s="40"/>
      <c r="B85" s="41"/>
      <c r="C85" s="101" t="s">
        <v>149</v>
      </c>
      <c r="D85" s="42"/>
      <c r="E85" s="42"/>
      <c r="F85" s="42"/>
      <c r="G85" s="42"/>
      <c r="H85" s="42"/>
      <c r="I85" s="42"/>
      <c r="J85" s="186">
        <f>BK85</f>
        <v>0</v>
      </c>
      <c r="K85" s="42"/>
      <c r="L85" s="46"/>
      <c r="M85" s="97"/>
      <c r="N85" s="187"/>
      <c r="O85" s="98"/>
      <c r="P85" s="188">
        <f>P86</f>
        <v>0</v>
      </c>
      <c r="Q85" s="98"/>
      <c r="R85" s="188">
        <f>R86</f>
        <v>0.035062499999999996</v>
      </c>
      <c r="S85" s="98"/>
      <c r="T85" s="189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71</v>
      </c>
      <c r="AU85" s="19" t="s">
        <v>130</v>
      </c>
      <c r="BK85" s="190">
        <f>BK86</f>
        <v>0</v>
      </c>
    </row>
    <row r="86" spans="1:63" s="12" customFormat="1" ht="25.9" customHeight="1">
      <c r="A86" s="12"/>
      <c r="B86" s="191"/>
      <c r="C86" s="192"/>
      <c r="D86" s="193" t="s">
        <v>71</v>
      </c>
      <c r="E86" s="194" t="s">
        <v>150</v>
      </c>
      <c r="F86" s="194" t="s">
        <v>151</v>
      </c>
      <c r="G86" s="192"/>
      <c r="H86" s="192"/>
      <c r="I86" s="195"/>
      <c r="J86" s="196">
        <f>BK86</f>
        <v>0</v>
      </c>
      <c r="K86" s="192"/>
      <c r="L86" s="197"/>
      <c r="M86" s="198"/>
      <c r="N86" s="199"/>
      <c r="O86" s="199"/>
      <c r="P86" s="200">
        <f>P87+P173+P175+P179+P200</f>
        <v>0</v>
      </c>
      <c r="Q86" s="199"/>
      <c r="R86" s="200">
        <f>R87+R173+R175+R179+R200</f>
        <v>0.035062499999999996</v>
      </c>
      <c r="S86" s="199"/>
      <c r="T86" s="201">
        <f>T87+T173+T175+T179+T200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80</v>
      </c>
      <c r="AT86" s="203" t="s">
        <v>71</v>
      </c>
      <c r="AU86" s="203" t="s">
        <v>72</v>
      </c>
      <c r="AY86" s="202" t="s">
        <v>152</v>
      </c>
      <c r="BK86" s="204">
        <f>BK87+BK173+BK175+BK179+BK200</f>
        <v>0</v>
      </c>
    </row>
    <row r="87" spans="1:63" s="12" customFormat="1" ht="22.8" customHeight="1">
      <c r="A87" s="12"/>
      <c r="B87" s="191"/>
      <c r="C87" s="192"/>
      <c r="D87" s="193" t="s">
        <v>71</v>
      </c>
      <c r="E87" s="205" t="s">
        <v>80</v>
      </c>
      <c r="F87" s="205" t="s">
        <v>153</v>
      </c>
      <c r="G87" s="192"/>
      <c r="H87" s="192"/>
      <c r="I87" s="195"/>
      <c r="J87" s="206">
        <f>BK87</f>
        <v>0</v>
      </c>
      <c r="K87" s="192"/>
      <c r="L87" s="197"/>
      <c r="M87" s="198"/>
      <c r="N87" s="199"/>
      <c r="O87" s="199"/>
      <c r="P87" s="200">
        <f>SUM(P88:P172)</f>
        <v>0</v>
      </c>
      <c r="Q87" s="199"/>
      <c r="R87" s="200">
        <f>SUM(R88:R172)</f>
        <v>0.018172</v>
      </c>
      <c r="S87" s="199"/>
      <c r="T87" s="201">
        <f>SUM(T88:T172)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80</v>
      </c>
      <c r="AT87" s="203" t="s">
        <v>71</v>
      </c>
      <c r="AU87" s="203" t="s">
        <v>80</v>
      </c>
      <c r="AY87" s="202" t="s">
        <v>152</v>
      </c>
      <c r="BK87" s="204">
        <f>SUM(BK88:BK172)</f>
        <v>0</v>
      </c>
    </row>
    <row r="88" spans="1:65" s="2" customFormat="1" ht="24.15" customHeight="1">
      <c r="A88" s="40"/>
      <c r="B88" s="41"/>
      <c r="C88" s="207" t="s">
        <v>80</v>
      </c>
      <c r="D88" s="207" t="s">
        <v>154</v>
      </c>
      <c r="E88" s="208" t="s">
        <v>172</v>
      </c>
      <c r="F88" s="209" t="s">
        <v>173</v>
      </c>
      <c r="G88" s="210" t="s">
        <v>174</v>
      </c>
      <c r="H88" s="211">
        <v>1</v>
      </c>
      <c r="I88" s="212"/>
      <c r="J88" s="213">
        <f>ROUND(I88*H88,2)</f>
        <v>0</v>
      </c>
      <c r="K88" s="209" t="s">
        <v>158</v>
      </c>
      <c r="L88" s="46"/>
      <c r="M88" s="214" t="s">
        <v>19</v>
      </c>
      <c r="N88" s="215" t="s">
        <v>43</v>
      </c>
      <c r="O88" s="86"/>
      <c r="P88" s="216">
        <f>O88*H88</f>
        <v>0</v>
      </c>
      <c r="Q88" s="216">
        <v>0.00065</v>
      </c>
      <c r="R88" s="216">
        <f>Q88*H88</f>
        <v>0.00065</v>
      </c>
      <c r="S88" s="216">
        <v>0</v>
      </c>
      <c r="T88" s="21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8" t="s">
        <v>159</v>
      </c>
      <c r="AT88" s="218" t="s">
        <v>154</v>
      </c>
      <c r="AU88" s="218" t="s">
        <v>83</v>
      </c>
      <c r="AY88" s="19" t="s">
        <v>152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80</v>
      </c>
      <c r="BK88" s="219">
        <f>ROUND(I88*H88,2)</f>
        <v>0</v>
      </c>
      <c r="BL88" s="19" t="s">
        <v>159</v>
      </c>
      <c r="BM88" s="218" t="s">
        <v>503</v>
      </c>
    </row>
    <row r="89" spans="1:47" s="2" customFormat="1" ht="12">
      <c r="A89" s="40"/>
      <c r="B89" s="41"/>
      <c r="C89" s="42"/>
      <c r="D89" s="220" t="s">
        <v>161</v>
      </c>
      <c r="E89" s="42"/>
      <c r="F89" s="221" t="s">
        <v>176</v>
      </c>
      <c r="G89" s="42"/>
      <c r="H89" s="42"/>
      <c r="I89" s="222"/>
      <c r="J89" s="42"/>
      <c r="K89" s="42"/>
      <c r="L89" s="46"/>
      <c r="M89" s="223"/>
      <c r="N89" s="224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161</v>
      </c>
      <c r="AU89" s="19" t="s">
        <v>83</v>
      </c>
    </row>
    <row r="90" spans="1:47" s="2" customFormat="1" ht="12">
      <c r="A90" s="40"/>
      <c r="B90" s="41"/>
      <c r="C90" s="42"/>
      <c r="D90" s="227" t="s">
        <v>177</v>
      </c>
      <c r="E90" s="42"/>
      <c r="F90" s="248" t="s">
        <v>178</v>
      </c>
      <c r="G90" s="42"/>
      <c r="H90" s="42"/>
      <c r="I90" s="222"/>
      <c r="J90" s="42"/>
      <c r="K90" s="42"/>
      <c r="L90" s="46"/>
      <c r="M90" s="223"/>
      <c r="N90" s="224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177</v>
      </c>
      <c r="AU90" s="19" t="s">
        <v>83</v>
      </c>
    </row>
    <row r="91" spans="1:65" s="2" customFormat="1" ht="24.15" customHeight="1">
      <c r="A91" s="40"/>
      <c r="B91" s="41"/>
      <c r="C91" s="207" t="s">
        <v>83</v>
      </c>
      <c r="D91" s="207" t="s">
        <v>154</v>
      </c>
      <c r="E91" s="208" t="s">
        <v>179</v>
      </c>
      <c r="F91" s="209" t="s">
        <v>180</v>
      </c>
      <c r="G91" s="210" t="s">
        <v>174</v>
      </c>
      <c r="H91" s="211">
        <v>1</v>
      </c>
      <c r="I91" s="212"/>
      <c r="J91" s="213">
        <f>ROUND(I91*H91,2)</f>
        <v>0</v>
      </c>
      <c r="K91" s="209" t="s">
        <v>158</v>
      </c>
      <c r="L91" s="46"/>
      <c r="M91" s="214" t="s">
        <v>19</v>
      </c>
      <c r="N91" s="215" t="s">
        <v>43</v>
      </c>
      <c r="O91" s="86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8" t="s">
        <v>159</v>
      </c>
      <c r="AT91" s="218" t="s">
        <v>154</v>
      </c>
      <c r="AU91" s="218" t="s">
        <v>83</v>
      </c>
      <c r="AY91" s="19" t="s">
        <v>152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9" t="s">
        <v>80</v>
      </c>
      <c r="BK91" s="219">
        <f>ROUND(I91*H91,2)</f>
        <v>0</v>
      </c>
      <c r="BL91" s="19" t="s">
        <v>159</v>
      </c>
      <c r="BM91" s="218" t="s">
        <v>504</v>
      </c>
    </row>
    <row r="92" spans="1:47" s="2" customFormat="1" ht="12">
      <c r="A92" s="40"/>
      <c r="B92" s="41"/>
      <c r="C92" s="42"/>
      <c r="D92" s="220" t="s">
        <v>161</v>
      </c>
      <c r="E92" s="42"/>
      <c r="F92" s="221" t="s">
        <v>182</v>
      </c>
      <c r="G92" s="42"/>
      <c r="H92" s="42"/>
      <c r="I92" s="222"/>
      <c r="J92" s="42"/>
      <c r="K92" s="42"/>
      <c r="L92" s="46"/>
      <c r="M92" s="223"/>
      <c r="N92" s="224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161</v>
      </c>
      <c r="AU92" s="19" t="s">
        <v>83</v>
      </c>
    </row>
    <row r="93" spans="1:65" s="2" customFormat="1" ht="16.5" customHeight="1">
      <c r="A93" s="40"/>
      <c r="B93" s="41"/>
      <c r="C93" s="207" t="s">
        <v>171</v>
      </c>
      <c r="D93" s="207" t="s">
        <v>154</v>
      </c>
      <c r="E93" s="208" t="s">
        <v>204</v>
      </c>
      <c r="F93" s="209" t="s">
        <v>205</v>
      </c>
      <c r="G93" s="210" t="s">
        <v>157</v>
      </c>
      <c r="H93" s="211">
        <v>14.8</v>
      </c>
      <c r="I93" s="212"/>
      <c r="J93" s="213">
        <f>ROUND(I93*H93,2)</f>
        <v>0</v>
      </c>
      <c r="K93" s="209" t="s">
        <v>158</v>
      </c>
      <c r="L93" s="46"/>
      <c r="M93" s="214" t="s">
        <v>19</v>
      </c>
      <c r="N93" s="215" t="s">
        <v>43</v>
      </c>
      <c r="O93" s="86"/>
      <c r="P93" s="216">
        <f>O93*H93</f>
        <v>0</v>
      </c>
      <c r="Q93" s="216">
        <v>0.00025</v>
      </c>
      <c r="R93" s="216">
        <f>Q93*H93</f>
        <v>0.0037</v>
      </c>
      <c r="S93" s="216">
        <v>0</v>
      </c>
      <c r="T93" s="217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8" t="s">
        <v>159</v>
      </c>
      <c r="AT93" s="218" t="s">
        <v>154</v>
      </c>
      <c r="AU93" s="218" t="s">
        <v>83</v>
      </c>
      <c r="AY93" s="19" t="s">
        <v>152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9" t="s">
        <v>80</v>
      </c>
      <c r="BK93" s="219">
        <f>ROUND(I93*H93,2)</f>
        <v>0</v>
      </c>
      <c r="BL93" s="19" t="s">
        <v>159</v>
      </c>
      <c r="BM93" s="218" t="s">
        <v>510</v>
      </c>
    </row>
    <row r="94" spans="1:47" s="2" customFormat="1" ht="12">
      <c r="A94" s="40"/>
      <c r="B94" s="41"/>
      <c r="C94" s="42"/>
      <c r="D94" s="220" t="s">
        <v>161</v>
      </c>
      <c r="E94" s="42"/>
      <c r="F94" s="221" t="s">
        <v>207</v>
      </c>
      <c r="G94" s="42"/>
      <c r="H94" s="42"/>
      <c r="I94" s="222"/>
      <c r="J94" s="42"/>
      <c r="K94" s="42"/>
      <c r="L94" s="46"/>
      <c r="M94" s="223"/>
      <c r="N94" s="224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161</v>
      </c>
      <c r="AU94" s="19" t="s">
        <v>83</v>
      </c>
    </row>
    <row r="95" spans="1:51" s="13" customFormat="1" ht="12">
      <c r="A95" s="13"/>
      <c r="B95" s="225"/>
      <c r="C95" s="226"/>
      <c r="D95" s="227" t="s">
        <v>163</v>
      </c>
      <c r="E95" s="228" t="s">
        <v>19</v>
      </c>
      <c r="F95" s="229" t="s">
        <v>761</v>
      </c>
      <c r="G95" s="226"/>
      <c r="H95" s="230">
        <v>14.8</v>
      </c>
      <c r="I95" s="231"/>
      <c r="J95" s="226"/>
      <c r="K95" s="226"/>
      <c r="L95" s="232"/>
      <c r="M95" s="233"/>
      <c r="N95" s="234"/>
      <c r="O95" s="234"/>
      <c r="P95" s="234"/>
      <c r="Q95" s="234"/>
      <c r="R95" s="234"/>
      <c r="S95" s="234"/>
      <c r="T95" s="23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6" t="s">
        <v>163</v>
      </c>
      <c r="AU95" s="236" t="s">
        <v>83</v>
      </c>
      <c r="AV95" s="13" t="s">
        <v>83</v>
      </c>
      <c r="AW95" s="13" t="s">
        <v>33</v>
      </c>
      <c r="AX95" s="13" t="s">
        <v>80</v>
      </c>
      <c r="AY95" s="236" t="s">
        <v>152</v>
      </c>
    </row>
    <row r="96" spans="1:65" s="2" customFormat="1" ht="16.5" customHeight="1">
      <c r="A96" s="40"/>
      <c r="B96" s="41"/>
      <c r="C96" s="207" t="s">
        <v>159</v>
      </c>
      <c r="D96" s="207" t="s">
        <v>154</v>
      </c>
      <c r="E96" s="208" t="s">
        <v>210</v>
      </c>
      <c r="F96" s="209" t="s">
        <v>211</v>
      </c>
      <c r="G96" s="210" t="s">
        <v>157</v>
      </c>
      <c r="H96" s="211">
        <v>14.8</v>
      </c>
      <c r="I96" s="212"/>
      <c r="J96" s="213">
        <f>ROUND(I96*H96,2)</f>
        <v>0</v>
      </c>
      <c r="K96" s="209" t="s">
        <v>158</v>
      </c>
      <c r="L96" s="46"/>
      <c r="M96" s="214" t="s">
        <v>19</v>
      </c>
      <c r="N96" s="215" t="s">
        <v>43</v>
      </c>
      <c r="O96" s="86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8" t="s">
        <v>159</v>
      </c>
      <c r="AT96" s="218" t="s">
        <v>154</v>
      </c>
      <c r="AU96" s="218" t="s">
        <v>83</v>
      </c>
      <c r="AY96" s="19" t="s">
        <v>152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9" t="s">
        <v>80</v>
      </c>
      <c r="BK96" s="219">
        <f>ROUND(I96*H96,2)</f>
        <v>0</v>
      </c>
      <c r="BL96" s="19" t="s">
        <v>159</v>
      </c>
      <c r="BM96" s="218" t="s">
        <v>512</v>
      </c>
    </row>
    <row r="97" spans="1:47" s="2" customFormat="1" ht="12">
      <c r="A97" s="40"/>
      <c r="B97" s="41"/>
      <c r="C97" s="42"/>
      <c r="D97" s="220" t="s">
        <v>161</v>
      </c>
      <c r="E97" s="42"/>
      <c r="F97" s="221" t="s">
        <v>213</v>
      </c>
      <c r="G97" s="42"/>
      <c r="H97" s="42"/>
      <c r="I97" s="222"/>
      <c r="J97" s="42"/>
      <c r="K97" s="42"/>
      <c r="L97" s="46"/>
      <c r="M97" s="223"/>
      <c r="N97" s="224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161</v>
      </c>
      <c r="AU97" s="19" t="s">
        <v>83</v>
      </c>
    </row>
    <row r="98" spans="1:65" s="2" customFormat="1" ht="16.5" customHeight="1">
      <c r="A98" s="40"/>
      <c r="B98" s="41"/>
      <c r="C98" s="207" t="s">
        <v>183</v>
      </c>
      <c r="D98" s="207" t="s">
        <v>154</v>
      </c>
      <c r="E98" s="208" t="s">
        <v>215</v>
      </c>
      <c r="F98" s="209" t="s">
        <v>216</v>
      </c>
      <c r="G98" s="210" t="s">
        <v>157</v>
      </c>
      <c r="H98" s="211">
        <v>3.8</v>
      </c>
      <c r="I98" s="212"/>
      <c r="J98" s="213">
        <f>ROUND(I98*H98,2)</f>
        <v>0</v>
      </c>
      <c r="K98" s="209" t="s">
        <v>158</v>
      </c>
      <c r="L98" s="46"/>
      <c r="M98" s="214" t="s">
        <v>19</v>
      </c>
      <c r="N98" s="215" t="s">
        <v>43</v>
      </c>
      <c r="O98" s="86"/>
      <c r="P98" s="216">
        <f>O98*H98</f>
        <v>0</v>
      </c>
      <c r="Q98" s="216">
        <v>0.00047</v>
      </c>
      <c r="R98" s="216">
        <f>Q98*H98</f>
        <v>0.0017859999999999998</v>
      </c>
      <c r="S98" s="216">
        <v>0</v>
      </c>
      <c r="T98" s="21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8" t="s">
        <v>159</v>
      </c>
      <c r="AT98" s="218" t="s">
        <v>154</v>
      </c>
      <c r="AU98" s="218" t="s">
        <v>83</v>
      </c>
      <c r="AY98" s="19" t="s">
        <v>152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9" t="s">
        <v>80</v>
      </c>
      <c r="BK98" s="219">
        <f>ROUND(I98*H98,2)</f>
        <v>0</v>
      </c>
      <c r="BL98" s="19" t="s">
        <v>159</v>
      </c>
      <c r="BM98" s="218" t="s">
        <v>513</v>
      </c>
    </row>
    <row r="99" spans="1:47" s="2" customFormat="1" ht="12">
      <c r="A99" s="40"/>
      <c r="B99" s="41"/>
      <c r="C99" s="42"/>
      <c r="D99" s="220" t="s">
        <v>161</v>
      </c>
      <c r="E99" s="42"/>
      <c r="F99" s="221" t="s">
        <v>218</v>
      </c>
      <c r="G99" s="42"/>
      <c r="H99" s="42"/>
      <c r="I99" s="222"/>
      <c r="J99" s="42"/>
      <c r="K99" s="42"/>
      <c r="L99" s="46"/>
      <c r="M99" s="223"/>
      <c r="N99" s="224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161</v>
      </c>
      <c r="AU99" s="19" t="s">
        <v>83</v>
      </c>
    </row>
    <row r="100" spans="1:47" s="2" customFormat="1" ht="12">
      <c r="A100" s="40"/>
      <c r="B100" s="41"/>
      <c r="C100" s="42"/>
      <c r="D100" s="227" t="s">
        <v>177</v>
      </c>
      <c r="E100" s="42"/>
      <c r="F100" s="248" t="s">
        <v>178</v>
      </c>
      <c r="G100" s="42"/>
      <c r="H100" s="42"/>
      <c r="I100" s="222"/>
      <c r="J100" s="42"/>
      <c r="K100" s="42"/>
      <c r="L100" s="46"/>
      <c r="M100" s="223"/>
      <c r="N100" s="224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177</v>
      </c>
      <c r="AU100" s="19" t="s">
        <v>83</v>
      </c>
    </row>
    <row r="101" spans="1:51" s="13" customFormat="1" ht="12">
      <c r="A101" s="13"/>
      <c r="B101" s="225"/>
      <c r="C101" s="226"/>
      <c r="D101" s="227" t="s">
        <v>163</v>
      </c>
      <c r="E101" s="228" t="s">
        <v>19</v>
      </c>
      <c r="F101" s="229" t="s">
        <v>219</v>
      </c>
      <c r="G101" s="226"/>
      <c r="H101" s="230">
        <v>3.8</v>
      </c>
      <c r="I101" s="231"/>
      <c r="J101" s="226"/>
      <c r="K101" s="226"/>
      <c r="L101" s="232"/>
      <c r="M101" s="233"/>
      <c r="N101" s="234"/>
      <c r="O101" s="234"/>
      <c r="P101" s="234"/>
      <c r="Q101" s="234"/>
      <c r="R101" s="234"/>
      <c r="S101" s="234"/>
      <c r="T101" s="23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6" t="s">
        <v>163</v>
      </c>
      <c r="AU101" s="236" t="s">
        <v>83</v>
      </c>
      <c r="AV101" s="13" t="s">
        <v>83</v>
      </c>
      <c r="AW101" s="13" t="s">
        <v>33</v>
      </c>
      <c r="AX101" s="13" t="s">
        <v>80</v>
      </c>
      <c r="AY101" s="236" t="s">
        <v>152</v>
      </c>
    </row>
    <row r="102" spans="1:65" s="2" customFormat="1" ht="16.5" customHeight="1">
      <c r="A102" s="40"/>
      <c r="B102" s="41"/>
      <c r="C102" s="207" t="s">
        <v>190</v>
      </c>
      <c r="D102" s="207" t="s">
        <v>154</v>
      </c>
      <c r="E102" s="208" t="s">
        <v>221</v>
      </c>
      <c r="F102" s="209" t="s">
        <v>222</v>
      </c>
      <c r="G102" s="210" t="s">
        <v>157</v>
      </c>
      <c r="H102" s="211">
        <v>3.8</v>
      </c>
      <c r="I102" s="212"/>
      <c r="J102" s="213">
        <f>ROUND(I102*H102,2)</f>
        <v>0</v>
      </c>
      <c r="K102" s="209" t="s">
        <v>158</v>
      </c>
      <c r="L102" s="46"/>
      <c r="M102" s="214" t="s">
        <v>19</v>
      </c>
      <c r="N102" s="215" t="s">
        <v>43</v>
      </c>
      <c r="O102" s="86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8" t="s">
        <v>159</v>
      </c>
      <c r="AT102" s="218" t="s">
        <v>154</v>
      </c>
      <c r="AU102" s="218" t="s">
        <v>83</v>
      </c>
      <c r="AY102" s="19" t="s">
        <v>152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9" t="s">
        <v>80</v>
      </c>
      <c r="BK102" s="219">
        <f>ROUND(I102*H102,2)</f>
        <v>0</v>
      </c>
      <c r="BL102" s="19" t="s">
        <v>159</v>
      </c>
      <c r="BM102" s="218" t="s">
        <v>514</v>
      </c>
    </row>
    <row r="103" spans="1:47" s="2" customFormat="1" ht="12">
      <c r="A103" s="40"/>
      <c r="B103" s="41"/>
      <c r="C103" s="42"/>
      <c r="D103" s="220" t="s">
        <v>161</v>
      </c>
      <c r="E103" s="42"/>
      <c r="F103" s="221" t="s">
        <v>224</v>
      </c>
      <c r="G103" s="42"/>
      <c r="H103" s="42"/>
      <c r="I103" s="222"/>
      <c r="J103" s="42"/>
      <c r="K103" s="42"/>
      <c r="L103" s="46"/>
      <c r="M103" s="223"/>
      <c r="N103" s="224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161</v>
      </c>
      <c r="AU103" s="19" t="s">
        <v>83</v>
      </c>
    </row>
    <row r="104" spans="1:65" s="2" customFormat="1" ht="24.15" customHeight="1">
      <c r="A104" s="40"/>
      <c r="B104" s="41"/>
      <c r="C104" s="207" t="s">
        <v>196</v>
      </c>
      <c r="D104" s="207" t="s">
        <v>154</v>
      </c>
      <c r="E104" s="208" t="s">
        <v>226</v>
      </c>
      <c r="F104" s="209" t="s">
        <v>227</v>
      </c>
      <c r="G104" s="210" t="s">
        <v>111</v>
      </c>
      <c r="H104" s="211">
        <v>0.447</v>
      </c>
      <c r="I104" s="212"/>
      <c r="J104" s="213">
        <f>ROUND(I104*H104,2)</f>
        <v>0</v>
      </c>
      <c r="K104" s="209" t="s">
        <v>19</v>
      </c>
      <c r="L104" s="46"/>
      <c r="M104" s="214" t="s">
        <v>19</v>
      </c>
      <c r="N104" s="215" t="s">
        <v>43</v>
      </c>
      <c r="O104" s="86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8" t="s">
        <v>159</v>
      </c>
      <c r="AT104" s="218" t="s">
        <v>154</v>
      </c>
      <c r="AU104" s="218" t="s">
        <v>83</v>
      </c>
      <c r="AY104" s="19" t="s">
        <v>152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9" t="s">
        <v>80</v>
      </c>
      <c r="BK104" s="219">
        <f>ROUND(I104*H104,2)</f>
        <v>0</v>
      </c>
      <c r="BL104" s="19" t="s">
        <v>159</v>
      </c>
      <c r="BM104" s="218" t="s">
        <v>515</v>
      </c>
    </row>
    <row r="105" spans="1:51" s="13" customFormat="1" ht="12">
      <c r="A105" s="13"/>
      <c r="B105" s="225"/>
      <c r="C105" s="226"/>
      <c r="D105" s="227" t="s">
        <v>163</v>
      </c>
      <c r="E105" s="228" t="s">
        <v>19</v>
      </c>
      <c r="F105" s="229" t="s">
        <v>230</v>
      </c>
      <c r="G105" s="226"/>
      <c r="H105" s="230">
        <v>0.447</v>
      </c>
      <c r="I105" s="231"/>
      <c r="J105" s="226"/>
      <c r="K105" s="226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163</v>
      </c>
      <c r="AU105" s="236" t="s">
        <v>83</v>
      </c>
      <c r="AV105" s="13" t="s">
        <v>83</v>
      </c>
      <c r="AW105" s="13" t="s">
        <v>33</v>
      </c>
      <c r="AX105" s="13" t="s">
        <v>72</v>
      </c>
      <c r="AY105" s="236" t="s">
        <v>152</v>
      </c>
    </row>
    <row r="106" spans="1:51" s="14" customFormat="1" ht="12">
      <c r="A106" s="14"/>
      <c r="B106" s="237"/>
      <c r="C106" s="238"/>
      <c r="D106" s="227" t="s">
        <v>163</v>
      </c>
      <c r="E106" s="239" t="s">
        <v>19</v>
      </c>
      <c r="F106" s="240" t="s">
        <v>170</v>
      </c>
      <c r="G106" s="238"/>
      <c r="H106" s="241">
        <v>0.447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7" t="s">
        <v>163</v>
      </c>
      <c r="AU106" s="247" t="s">
        <v>83</v>
      </c>
      <c r="AV106" s="14" t="s">
        <v>159</v>
      </c>
      <c r="AW106" s="14" t="s">
        <v>33</v>
      </c>
      <c r="AX106" s="14" t="s">
        <v>80</v>
      </c>
      <c r="AY106" s="247" t="s">
        <v>152</v>
      </c>
    </row>
    <row r="107" spans="1:65" s="2" customFormat="1" ht="24.15" customHeight="1">
      <c r="A107" s="40"/>
      <c r="B107" s="41"/>
      <c r="C107" s="207" t="s">
        <v>203</v>
      </c>
      <c r="D107" s="207" t="s">
        <v>154</v>
      </c>
      <c r="E107" s="208" t="s">
        <v>232</v>
      </c>
      <c r="F107" s="209" t="s">
        <v>233</v>
      </c>
      <c r="G107" s="210" t="s">
        <v>111</v>
      </c>
      <c r="H107" s="211">
        <v>2.234</v>
      </c>
      <c r="I107" s="212"/>
      <c r="J107" s="213">
        <f>ROUND(I107*H107,2)</f>
        <v>0</v>
      </c>
      <c r="K107" s="209" t="s">
        <v>158</v>
      </c>
      <c r="L107" s="46"/>
      <c r="M107" s="214" t="s">
        <v>19</v>
      </c>
      <c r="N107" s="215" t="s">
        <v>43</v>
      </c>
      <c r="O107" s="86"/>
      <c r="P107" s="216">
        <f>O107*H107</f>
        <v>0</v>
      </c>
      <c r="Q107" s="216">
        <v>0</v>
      </c>
      <c r="R107" s="216">
        <f>Q107*H107</f>
        <v>0</v>
      </c>
      <c r="S107" s="216">
        <v>0</v>
      </c>
      <c r="T107" s="21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8" t="s">
        <v>159</v>
      </c>
      <c r="AT107" s="218" t="s">
        <v>154</v>
      </c>
      <c r="AU107" s="218" t="s">
        <v>83</v>
      </c>
      <c r="AY107" s="19" t="s">
        <v>152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9" t="s">
        <v>80</v>
      </c>
      <c r="BK107" s="219">
        <f>ROUND(I107*H107,2)</f>
        <v>0</v>
      </c>
      <c r="BL107" s="19" t="s">
        <v>159</v>
      </c>
      <c r="BM107" s="218" t="s">
        <v>516</v>
      </c>
    </row>
    <row r="108" spans="1:47" s="2" customFormat="1" ht="12">
      <c r="A108" s="40"/>
      <c r="B108" s="41"/>
      <c r="C108" s="42"/>
      <c r="D108" s="220" t="s">
        <v>161</v>
      </c>
      <c r="E108" s="42"/>
      <c r="F108" s="221" t="s">
        <v>235</v>
      </c>
      <c r="G108" s="42"/>
      <c r="H108" s="42"/>
      <c r="I108" s="222"/>
      <c r="J108" s="42"/>
      <c r="K108" s="42"/>
      <c r="L108" s="46"/>
      <c r="M108" s="223"/>
      <c r="N108" s="224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161</v>
      </c>
      <c r="AU108" s="19" t="s">
        <v>83</v>
      </c>
    </row>
    <row r="109" spans="1:51" s="13" customFormat="1" ht="12">
      <c r="A109" s="13"/>
      <c r="B109" s="225"/>
      <c r="C109" s="226"/>
      <c r="D109" s="227" t="s">
        <v>163</v>
      </c>
      <c r="E109" s="228" t="s">
        <v>19</v>
      </c>
      <c r="F109" s="229" t="s">
        <v>236</v>
      </c>
      <c r="G109" s="226"/>
      <c r="H109" s="230">
        <v>2.234</v>
      </c>
      <c r="I109" s="231"/>
      <c r="J109" s="226"/>
      <c r="K109" s="226"/>
      <c r="L109" s="232"/>
      <c r="M109" s="233"/>
      <c r="N109" s="234"/>
      <c r="O109" s="234"/>
      <c r="P109" s="234"/>
      <c r="Q109" s="234"/>
      <c r="R109" s="234"/>
      <c r="S109" s="234"/>
      <c r="T109" s="23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6" t="s">
        <v>163</v>
      </c>
      <c r="AU109" s="236" t="s">
        <v>83</v>
      </c>
      <c r="AV109" s="13" t="s">
        <v>83</v>
      </c>
      <c r="AW109" s="13" t="s">
        <v>33</v>
      </c>
      <c r="AX109" s="13" t="s">
        <v>80</v>
      </c>
      <c r="AY109" s="236" t="s">
        <v>152</v>
      </c>
    </row>
    <row r="110" spans="1:65" s="2" customFormat="1" ht="24.15" customHeight="1">
      <c r="A110" s="40"/>
      <c r="B110" s="41"/>
      <c r="C110" s="207" t="s">
        <v>209</v>
      </c>
      <c r="D110" s="207" t="s">
        <v>154</v>
      </c>
      <c r="E110" s="208" t="s">
        <v>238</v>
      </c>
      <c r="F110" s="209" t="s">
        <v>239</v>
      </c>
      <c r="G110" s="210" t="s">
        <v>111</v>
      </c>
      <c r="H110" s="211">
        <v>2.979</v>
      </c>
      <c r="I110" s="212"/>
      <c r="J110" s="213">
        <f>ROUND(I110*H110,2)</f>
        <v>0</v>
      </c>
      <c r="K110" s="209" t="s">
        <v>158</v>
      </c>
      <c r="L110" s="46"/>
      <c r="M110" s="214" t="s">
        <v>19</v>
      </c>
      <c r="N110" s="215" t="s">
        <v>43</v>
      </c>
      <c r="O110" s="86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8" t="s">
        <v>159</v>
      </c>
      <c r="AT110" s="218" t="s">
        <v>154</v>
      </c>
      <c r="AU110" s="218" t="s">
        <v>83</v>
      </c>
      <c r="AY110" s="19" t="s">
        <v>152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9" t="s">
        <v>80</v>
      </c>
      <c r="BK110" s="219">
        <f>ROUND(I110*H110,2)</f>
        <v>0</v>
      </c>
      <c r="BL110" s="19" t="s">
        <v>159</v>
      </c>
      <c r="BM110" s="218" t="s">
        <v>517</v>
      </c>
    </row>
    <row r="111" spans="1:47" s="2" customFormat="1" ht="12">
      <c r="A111" s="40"/>
      <c r="B111" s="41"/>
      <c r="C111" s="42"/>
      <c r="D111" s="220" t="s">
        <v>161</v>
      </c>
      <c r="E111" s="42"/>
      <c r="F111" s="221" t="s">
        <v>241</v>
      </c>
      <c r="G111" s="42"/>
      <c r="H111" s="42"/>
      <c r="I111" s="222"/>
      <c r="J111" s="42"/>
      <c r="K111" s="42"/>
      <c r="L111" s="46"/>
      <c r="M111" s="223"/>
      <c r="N111" s="22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161</v>
      </c>
      <c r="AU111" s="19" t="s">
        <v>83</v>
      </c>
    </row>
    <row r="112" spans="1:51" s="13" customFormat="1" ht="12">
      <c r="A112" s="13"/>
      <c r="B112" s="225"/>
      <c r="C112" s="226"/>
      <c r="D112" s="227" t="s">
        <v>163</v>
      </c>
      <c r="E112" s="228" t="s">
        <v>19</v>
      </c>
      <c r="F112" s="229" t="s">
        <v>762</v>
      </c>
      <c r="G112" s="226"/>
      <c r="H112" s="230">
        <v>7.788</v>
      </c>
      <c r="I112" s="231"/>
      <c r="J112" s="226"/>
      <c r="K112" s="226"/>
      <c r="L112" s="232"/>
      <c r="M112" s="233"/>
      <c r="N112" s="234"/>
      <c r="O112" s="234"/>
      <c r="P112" s="234"/>
      <c r="Q112" s="234"/>
      <c r="R112" s="234"/>
      <c r="S112" s="234"/>
      <c r="T112" s="23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6" t="s">
        <v>163</v>
      </c>
      <c r="AU112" s="236" t="s">
        <v>83</v>
      </c>
      <c r="AV112" s="13" t="s">
        <v>83</v>
      </c>
      <c r="AW112" s="13" t="s">
        <v>33</v>
      </c>
      <c r="AX112" s="13" t="s">
        <v>72</v>
      </c>
      <c r="AY112" s="236" t="s">
        <v>152</v>
      </c>
    </row>
    <row r="113" spans="1:51" s="15" customFormat="1" ht="12">
      <c r="A113" s="15"/>
      <c r="B113" s="249"/>
      <c r="C113" s="250"/>
      <c r="D113" s="227" t="s">
        <v>163</v>
      </c>
      <c r="E113" s="251" t="s">
        <v>19</v>
      </c>
      <c r="F113" s="252" t="s">
        <v>246</v>
      </c>
      <c r="G113" s="250"/>
      <c r="H113" s="251" t="s">
        <v>19</v>
      </c>
      <c r="I113" s="253"/>
      <c r="J113" s="250"/>
      <c r="K113" s="250"/>
      <c r="L113" s="254"/>
      <c r="M113" s="255"/>
      <c r="N113" s="256"/>
      <c r="O113" s="256"/>
      <c r="P113" s="256"/>
      <c r="Q113" s="256"/>
      <c r="R113" s="256"/>
      <c r="S113" s="256"/>
      <c r="T113" s="257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8" t="s">
        <v>163</v>
      </c>
      <c r="AU113" s="258" t="s">
        <v>83</v>
      </c>
      <c r="AV113" s="15" t="s">
        <v>80</v>
      </c>
      <c r="AW113" s="15" t="s">
        <v>33</v>
      </c>
      <c r="AX113" s="15" t="s">
        <v>72</v>
      </c>
      <c r="AY113" s="258" t="s">
        <v>152</v>
      </c>
    </row>
    <row r="114" spans="1:51" s="13" customFormat="1" ht="12">
      <c r="A114" s="13"/>
      <c r="B114" s="225"/>
      <c r="C114" s="226"/>
      <c r="D114" s="227" t="s">
        <v>163</v>
      </c>
      <c r="E114" s="228" t="s">
        <v>19</v>
      </c>
      <c r="F114" s="229" t="s">
        <v>763</v>
      </c>
      <c r="G114" s="226"/>
      <c r="H114" s="230">
        <v>-0.341</v>
      </c>
      <c r="I114" s="231"/>
      <c r="J114" s="226"/>
      <c r="K114" s="226"/>
      <c r="L114" s="232"/>
      <c r="M114" s="233"/>
      <c r="N114" s="234"/>
      <c r="O114" s="234"/>
      <c r="P114" s="234"/>
      <c r="Q114" s="234"/>
      <c r="R114" s="234"/>
      <c r="S114" s="234"/>
      <c r="T114" s="23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6" t="s">
        <v>163</v>
      </c>
      <c r="AU114" s="236" t="s">
        <v>83</v>
      </c>
      <c r="AV114" s="13" t="s">
        <v>83</v>
      </c>
      <c r="AW114" s="13" t="s">
        <v>33</v>
      </c>
      <c r="AX114" s="13" t="s">
        <v>72</v>
      </c>
      <c r="AY114" s="236" t="s">
        <v>152</v>
      </c>
    </row>
    <row r="115" spans="1:51" s="16" customFormat="1" ht="12">
      <c r="A115" s="16"/>
      <c r="B115" s="259"/>
      <c r="C115" s="260"/>
      <c r="D115" s="227" t="s">
        <v>163</v>
      </c>
      <c r="E115" s="261" t="s">
        <v>49</v>
      </c>
      <c r="F115" s="262" t="s">
        <v>248</v>
      </c>
      <c r="G115" s="260"/>
      <c r="H115" s="263">
        <v>7.447</v>
      </c>
      <c r="I115" s="264"/>
      <c r="J115" s="260"/>
      <c r="K115" s="260"/>
      <c r="L115" s="265"/>
      <c r="M115" s="266"/>
      <c r="N115" s="267"/>
      <c r="O115" s="267"/>
      <c r="P115" s="267"/>
      <c r="Q115" s="267"/>
      <c r="R115" s="267"/>
      <c r="S115" s="267"/>
      <c r="T115" s="268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T115" s="269" t="s">
        <v>163</v>
      </c>
      <c r="AU115" s="269" t="s">
        <v>83</v>
      </c>
      <c r="AV115" s="16" t="s">
        <v>171</v>
      </c>
      <c r="AW115" s="16" t="s">
        <v>33</v>
      </c>
      <c r="AX115" s="16" t="s">
        <v>72</v>
      </c>
      <c r="AY115" s="269" t="s">
        <v>152</v>
      </c>
    </row>
    <row r="116" spans="1:51" s="13" customFormat="1" ht="12">
      <c r="A116" s="13"/>
      <c r="B116" s="225"/>
      <c r="C116" s="226"/>
      <c r="D116" s="227" t="s">
        <v>163</v>
      </c>
      <c r="E116" s="228" t="s">
        <v>19</v>
      </c>
      <c r="F116" s="229" t="s">
        <v>249</v>
      </c>
      <c r="G116" s="226"/>
      <c r="H116" s="230">
        <v>2.979</v>
      </c>
      <c r="I116" s="231"/>
      <c r="J116" s="226"/>
      <c r="K116" s="226"/>
      <c r="L116" s="232"/>
      <c r="M116" s="233"/>
      <c r="N116" s="234"/>
      <c r="O116" s="234"/>
      <c r="P116" s="234"/>
      <c r="Q116" s="234"/>
      <c r="R116" s="234"/>
      <c r="S116" s="234"/>
      <c r="T116" s="23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6" t="s">
        <v>163</v>
      </c>
      <c r="AU116" s="236" t="s">
        <v>83</v>
      </c>
      <c r="AV116" s="13" t="s">
        <v>83</v>
      </c>
      <c r="AW116" s="13" t="s">
        <v>33</v>
      </c>
      <c r="AX116" s="13" t="s">
        <v>80</v>
      </c>
      <c r="AY116" s="236" t="s">
        <v>152</v>
      </c>
    </row>
    <row r="117" spans="1:65" s="2" customFormat="1" ht="24.15" customHeight="1">
      <c r="A117" s="40"/>
      <c r="B117" s="41"/>
      <c r="C117" s="207" t="s">
        <v>214</v>
      </c>
      <c r="D117" s="207" t="s">
        <v>154</v>
      </c>
      <c r="E117" s="208" t="s">
        <v>250</v>
      </c>
      <c r="F117" s="209" t="s">
        <v>251</v>
      </c>
      <c r="G117" s="210" t="s">
        <v>111</v>
      </c>
      <c r="H117" s="211">
        <v>2.234</v>
      </c>
      <c r="I117" s="212"/>
      <c r="J117" s="213">
        <f>ROUND(I117*H117,2)</f>
        <v>0</v>
      </c>
      <c r="K117" s="209" t="s">
        <v>158</v>
      </c>
      <c r="L117" s="46"/>
      <c r="M117" s="214" t="s">
        <v>19</v>
      </c>
      <c r="N117" s="215" t="s">
        <v>43</v>
      </c>
      <c r="O117" s="86"/>
      <c r="P117" s="216">
        <f>O117*H117</f>
        <v>0</v>
      </c>
      <c r="Q117" s="216">
        <v>0</v>
      </c>
      <c r="R117" s="216">
        <f>Q117*H117</f>
        <v>0</v>
      </c>
      <c r="S117" s="216">
        <v>0</v>
      </c>
      <c r="T117" s="21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8" t="s">
        <v>159</v>
      </c>
      <c r="AT117" s="218" t="s">
        <v>154</v>
      </c>
      <c r="AU117" s="218" t="s">
        <v>83</v>
      </c>
      <c r="AY117" s="19" t="s">
        <v>152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9" t="s">
        <v>80</v>
      </c>
      <c r="BK117" s="219">
        <f>ROUND(I117*H117,2)</f>
        <v>0</v>
      </c>
      <c r="BL117" s="19" t="s">
        <v>159</v>
      </c>
      <c r="BM117" s="218" t="s">
        <v>522</v>
      </c>
    </row>
    <row r="118" spans="1:47" s="2" customFormat="1" ht="12">
      <c r="A118" s="40"/>
      <c r="B118" s="41"/>
      <c r="C118" s="42"/>
      <c r="D118" s="220" t="s">
        <v>161</v>
      </c>
      <c r="E118" s="42"/>
      <c r="F118" s="221" t="s">
        <v>253</v>
      </c>
      <c r="G118" s="42"/>
      <c r="H118" s="42"/>
      <c r="I118" s="222"/>
      <c r="J118" s="42"/>
      <c r="K118" s="42"/>
      <c r="L118" s="46"/>
      <c r="M118" s="223"/>
      <c r="N118" s="224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161</v>
      </c>
      <c r="AU118" s="19" t="s">
        <v>83</v>
      </c>
    </row>
    <row r="119" spans="1:51" s="13" customFormat="1" ht="12">
      <c r="A119" s="13"/>
      <c r="B119" s="225"/>
      <c r="C119" s="226"/>
      <c r="D119" s="227" t="s">
        <v>163</v>
      </c>
      <c r="E119" s="228" t="s">
        <v>19</v>
      </c>
      <c r="F119" s="229" t="s">
        <v>236</v>
      </c>
      <c r="G119" s="226"/>
      <c r="H119" s="230">
        <v>2.234</v>
      </c>
      <c r="I119" s="231"/>
      <c r="J119" s="226"/>
      <c r="K119" s="226"/>
      <c r="L119" s="232"/>
      <c r="M119" s="233"/>
      <c r="N119" s="234"/>
      <c r="O119" s="234"/>
      <c r="P119" s="234"/>
      <c r="Q119" s="234"/>
      <c r="R119" s="234"/>
      <c r="S119" s="234"/>
      <c r="T119" s="23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6" t="s">
        <v>163</v>
      </c>
      <c r="AU119" s="236" t="s">
        <v>83</v>
      </c>
      <c r="AV119" s="13" t="s">
        <v>83</v>
      </c>
      <c r="AW119" s="13" t="s">
        <v>33</v>
      </c>
      <c r="AX119" s="13" t="s">
        <v>80</v>
      </c>
      <c r="AY119" s="236" t="s">
        <v>152</v>
      </c>
    </row>
    <row r="120" spans="1:65" s="2" customFormat="1" ht="21.75" customHeight="1">
      <c r="A120" s="40"/>
      <c r="B120" s="41"/>
      <c r="C120" s="207" t="s">
        <v>220</v>
      </c>
      <c r="D120" s="207" t="s">
        <v>154</v>
      </c>
      <c r="E120" s="208" t="s">
        <v>255</v>
      </c>
      <c r="F120" s="209" t="s">
        <v>256</v>
      </c>
      <c r="G120" s="210" t="s">
        <v>257</v>
      </c>
      <c r="H120" s="211">
        <v>14.16</v>
      </c>
      <c r="I120" s="212"/>
      <c r="J120" s="213">
        <f>ROUND(I120*H120,2)</f>
        <v>0</v>
      </c>
      <c r="K120" s="209" t="s">
        <v>19</v>
      </c>
      <c r="L120" s="46"/>
      <c r="M120" s="214" t="s">
        <v>19</v>
      </c>
      <c r="N120" s="215" t="s">
        <v>43</v>
      </c>
      <c r="O120" s="86"/>
      <c r="P120" s="216">
        <f>O120*H120</f>
        <v>0</v>
      </c>
      <c r="Q120" s="216">
        <v>0.00085</v>
      </c>
      <c r="R120" s="216">
        <f>Q120*H120</f>
        <v>0.012036</v>
      </c>
      <c r="S120" s="216">
        <v>0</v>
      </c>
      <c r="T120" s="21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8" t="s">
        <v>159</v>
      </c>
      <c r="AT120" s="218" t="s">
        <v>154</v>
      </c>
      <c r="AU120" s="218" t="s">
        <v>83</v>
      </c>
      <c r="AY120" s="19" t="s">
        <v>152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9" t="s">
        <v>80</v>
      </c>
      <c r="BK120" s="219">
        <f>ROUND(I120*H120,2)</f>
        <v>0</v>
      </c>
      <c r="BL120" s="19" t="s">
        <v>159</v>
      </c>
      <c r="BM120" s="218" t="s">
        <v>523</v>
      </c>
    </row>
    <row r="121" spans="1:51" s="13" customFormat="1" ht="12">
      <c r="A121" s="13"/>
      <c r="B121" s="225"/>
      <c r="C121" s="226"/>
      <c r="D121" s="227" t="s">
        <v>163</v>
      </c>
      <c r="E121" s="228" t="s">
        <v>19</v>
      </c>
      <c r="F121" s="229" t="s">
        <v>764</v>
      </c>
      <c r="G121" s="226"/>
      <c r="H121" s="230">
        <v>14.16</v>
      </c>
      <c r="I121" s="231"/>
      <c r="J121" s="226"/>
      <c r="K121" s="226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163</v>
      </c>
      <c r="AU121" s="236" t="s">
        <v>83</v>
      </c>
      <c r="AV121" s="13" t="s">
        <v>83</v>
      </c>
      <c r="AW121" s="13" t="s">
        <v>33</v>
      </c>
      <c r="AX121" s="13" t="s">
        <v>72</v>
      </c>
      <c r="AY121" s="236" t="s">
        <v>152</v>
      </c>
    </row>
    <row r="122" spans="1:51" s="14" customFormat="1" ht="12">
      <c r="A122" s="14"/>
      <c r="B122" s="237"/>
      <c r="C122" s="238"/>
      <c r="D122" s="227" t="s">
        <v>163</v>
      </c>
      <c r="E122" s="239" t="s">
        <v>19</v>
      </c>
      <c r="F122" s="240" t="s">
        <v>170</v>
      </c>
      <c r="G122" s="238"/>
      <c r="H122" s="241">
        <v>14.16</v>
      </c>
      <c r="I122" s="242"/>
      <c r="J122" s="238"/>
      <c r="K122" s="238"/>
      <c r="L122" s="243"/>
      <c r="M122" s="244"/>
      <c r="N122" s="245"/>
      <c r="O122" s="245"/>
      <c r="P122" s="245"/>
      <c r="Q122" s="245"/>
      <c r="R122" s="245"/>
      <c r="S122" s="245"/>
      <c r="T122" s="246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7" t="s">
        <v>163</v>
      </c>
      <c r="AU122" s="247" t="s">
        <v>83</v>
      </c>
      <c r="AV122" s="14" t="s">
        <v>159</v>
      </c>
      <c r="AW122" s="14" t="s">
        <v>33</v>
      </c>
      <c r="AX122" s="14" t="s">
        <v>80</v>
      </c>
      <c r="AY122" s="247" t="s">
        <v>152</v>
      </c>
    </row>
    <row r="123" spans="1:65" s="2" customFormat="1" ht="24.15" customHeight="1">
      <c r="A123" s="40"/>
      <c r="B123" s="41"/>
      <c r="C123" s="207" t="s">
        <v>225</v>
      </c>
      <c r="D123" s="207" t="s">
        <v>154</v>
      </c>
      <c r="E123" s="208" t="s">
        <v>262</v>
      </c>
      <c r="F123" s="209" t="s">
        <v>263</v>
      </c>
      <c r="G123" s="210" t="s">
        <v>257</v>
      </c>
      <c r="H123" s="211">
        <v>14.16</v>
      </c>
      <c r="I123" s="212"/>
      <c r="J123" s="213">
        <f>ROUND(I123*H123,2)</f>
        <v>0</v>
      </c>
      <c r="K123" s="209" t="s">
        <v>158</v>
      </c>
      <c r="L123" s="46"/>
      <c r="M123" s="214" t="s">
        <v>19</v>
      </c>
      <c r="N123" s="215" t="s">
        <v>43</v>
      </c>
      <c r="O123" s="86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8" t="s">
        <v>159</v>
      </c>
      <c r="AT123" s="218" t="s">
        <v>154</v>
      </c>
      <c r="AU123" s="218" t="s">
        <v>83</v>
      </c>
      <c r="AY123" s="19" t="s">
        <v>152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9" t="s">
        <v>80</v>
      </c>
      <c r="BK123" s="219">
        <f>ROUND(I123*H123,2)</f>
        <v>0</v>
      </c>
      <c r="BL123" s="19" t="s">
        <v>159</v>
      </c>
      <c r="BM123" s="218" t="s">
        <v>525</v>
      </c>
    </row>
    <row r="124" spans="1:47" s="2" customFormat="1" ht="12">
      <c r="A124" s="40"/>
      <c r="B124" s="41"/>
      <c r="C124" s="42"/>
      <c r="D124" s="220" t="s">
        <v>161</v>
      </c>
      <c r="E124" s="42"/>
      <c r="F124" s="221" t="s">
        <v>265</v>
      </c>
      <c r="G124" s="42"/>
      <c r="H124" s="42"/>
      <c r="I124" s="222"/>
      <c r="J124" s="42"/>
      <c r="K124" s="42"/>
      <c r="L124" s="46"/>
      <c r="M124" s="223"/>
      <c r="N124" s="224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161</v>
      </c>
      <c r="AU124" s="19" t="s">
        <v>83</v>
      </c>
    </row>
    <row r="125" spans="1:65" s="2" customFormat="1" ht="37.8" customHeight="1">
      <c r="A125" s="40"/>
      <c r="B125" s="41"/>
      <c r="C125" s="207" t="s">
        <v>231</v>
      </c>
      <c r="D125" s="207" t="s">
        <v>154</v>
      </c>
      <c r="E125" s="208" t="s">
        <v>267</v>
      </c>
      <c r="F125" s="209" t="s">
        <v>268</v>
      </c>
      <c r="G125" s="210" t="s">
        <v>111</v>
      </c>
      <c r="H125" s="211">
        <v>2.013</v>
      </c>
      <c r="I125" s="212"/>
      <c r="J125" s="213">
        <f>ROUND(I125*H125,2)</f>
        <v>0</v>
      </c>
      <c r="K125" s="209" t="s">
        <v>158</v>
      </c>
      <c r="L125" s="46"/>
      <c r="M125" s="214" t="s">
        <v>19</v>
      </c>
      <c r="N125" s="215" t="s">
        <v>43</v>
      </c>
      <c r="O125" s="86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8" t="s">
        <v>159</v>
      </c>
      <c r="AT125" s="218" t="s">
        <v>154</v>
      </c>
      <c r="AU125" s="218" t="s">
        <v>83</v>
      </c>
      <c r="AY125" s="19" t="s">
        <v>152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9" t="s">
        <v>80</v>
      </c>
      <c r="BK125" s="219">
        <f>ROUND(I125*H125,2)</f>
        <v>0</v>
      </c>
      <c r="BL125" s="19" t="s">
        <v>159</v>
      </c>
      <c r="BM125" s="218" t="s">
        <v>526</v>
      </c>
    </row>
    <row r="126" spans="1:47" s="2" customFormat="1" ht="12">
      <c r="A126" s="40"/>
      <c r="B126" s="41"/>
      <c r="C126" s="42"/>
      <c r="D126" s="220" t="s">
        <v>161</v>
      </c>
      <c r="E126" s="42"/>
      <c r="F126" s="221" t="s">
        <v>270</v>
      </c>
      <c r="G126" s="42"/>
      <c r="H126" s="42"/>
      <c r="I126" s="222"/>
      <c r="J126" s="42"/>
      <c r="K126" s="42"/>
      <c r="L126" s="46"/>
      <c r="M126" s="223"/>
      <c r="N126" s="224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161</v>
      </c>
      <c r="AU126" s="19" t="s">
        <v>83</v>
      </c>
    </row>
    <row r="127" spans="1:47" s="2" customFormat="1" ht="12">
      <c r="A127" s="40"/>
      <c r="B127" s="41"/>
      <c r="C127" s="42"/>
      <c r="D127" s="227" t="s">
        <v>177</v>
      </c>
      <c r="E127" s="42"/>
      <c r="F127" s="248" t="s">
        <v>271</v>
      </c>
      <c r="G127" s="42"/>
      <c r="H127" s="42"/>
      <c r="I127" s="222"/>
      <c r="J127" s="42"/>
      <c r="K127" s="42"/>
      <c r="L127" s="46"/>
      <c r="M127" s="223"/>
      <c r="N127" s="224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177</v>
      </c>
      <c r="AU127" s="19" t="s">
        <v>83</v>
      </c>
    </row>
    <row r="128" spans="1:51" s="13" customFormat="1" ht="12">
      <c r="A128" s="13"/>
      <c r="B128" s="225"/>
      <c r="C128" s="226"/>
      <c r="D128" s="227" t="s">
        <v>163</v>
      </c>
      <c r="E128" s="228" t="s">
        <v>19</v>
      </c>
      <c r="F128" s="229" t="s">
        <v>527</v>
      </c>
      <c r="G128" s="226"/>
      <c r="H128" s="230">
        <v>2.013</v>
      </c>
      <c r="I128" s="231"/>
      <c r="J128" s="226"/>
      <c r="K128" s="226"/>
      <c r="L128" s="232"/>
      <c r="M128" s="233"/>
      <c r="N128" s="234"/>
      <c r="O128" s="234"/>
      <c r="P128" s="234"/>
      <c r="Q128" s="234"/>
      <c r="R128" s="234"/>
      <c r="S128" s="234"/>
      <c r="T128" s="23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6" t="s">
        <v>163</v>
      </c>
      <c r="AU128" s="236" t="s">
        <v>83</v>
      </c>
      <c r="AV128" s="13" t="s">
        <v>83</v>
      </c>
      <c r="AW128" s="13" t="s">
        <v>33</v>
      </c>
      <c r="AX128" s="13" t="s">
        <v>72</v>
      </c>
      <c r="AY128" s="236" t="s">
        <v>152</v>
      </c>
    </row>
    <row r="129" spans="1:51" s="14" customFormat="1" ht="12">
      <c r="A129" s="14"/>
      <c r="B129" s="237"/>
      <c r="C129" s="238"/>
      <c r="D129" s="227" t="s">
        <v>163</v>
      </c>
      <c r="E129" s="239" t="s">
        <v>19</v>
      </c>
      <c r="F129" s="240" t="s">
        <v>170</v>
      </c>
      <c r="G129" s="238"/>
      <c r="H129" s="241">
        <v>2.013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7" t="s">
        <v>163</v>
      </c>
      <c r="AU129" s="247" t="s">
        <v>83</v>
      </c>
      <c r="AV129" s="14" t="s">
        <v>159</v>
      </c>
      <c r="AW129" s="14" t="s">
        <v>33</v>
      </c>
      <c r="AX129" s="14" t="s">
        <v>80</v>
      </c>
      <c r="AY129" s="247" t="s">
        <v>152</v>
      </c>
    </row>
    <row r="130" spans="1:65" s="2" customFormat="1" ht="37.8" customHeight="1">
      <c r="A130" s="40"/>
      <c r="B130" s="41"/>
      <c r="C130" s="207" t="s">
        <v>237</v>
      </c>
      <c r="D130" s="207" t="s">
        <v>154</v>
      </c>
      <c r="E130" s="208" t="s">
        <v>274</v>
      </c>
      <c r="F130" s="209" t="s">
        <v>275</v>
      </c>
      <c r="G130" s="210" t="s">
        <v>111</v>
      </c>
      <c r="H130" s="211">
        <v>5.213</v>
      </c>
      <c r="I130" s="212"/>
      <c r="J130" s="213">
        <f>ROUND(I130*H130,2)</f>
        <v>0</v>
      </c>
      <c r="K130" s="209" t="s">
        <v>158</v>
      </c>
      <c r="L130" s="46"/>
      <c r="M130" s="214" t="s">
        <v>19</v>
      </c>
      <c r="N130" s="215" t="s">
        <v>43</v>
      </c>
      <c r="O130" s="86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8" t="s">
        <v>159</v>
      </c>
      <c r="AT130" s="218" t="s">
        <v>154</v>
      </c>
      <c r="AU130" s="218" t="s">
        <v>83</v>
      </c>
      <c r="AY130" s="19" t="s">
        <v>152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9" t="s">
        <v>80</v>
      </c>
      <c r="BK130" s="219">
        <f>ROUND(I130*H130,2)</f>
        <v>0</v>
      </c>
      <c r="BL130" s="19" t="s">
        <v>159</v>
      </c>
      <c r="BM130" s="218" t="s">
        <v>528</v>
      </c>
    </row>
    <row r="131" spans="1:47" s="2" customFormat="1" ht="12">
      <c r="A131" s="40"/>
      <c r="B131" s="41"/>
      <c r="C131" s="42"/>
      <c r="D131" s="220" t="s">
        <v>161</v>
      </c>
      <c r="E131" s="42"/>
      <c r="F131" s="221" t="s">
        <v>277</v>
      </c>
      <c r="G131" s="42"/>
      <c r="H131" s="42"/>
      <c r="I131" s="222"/>
      <c r="J131" s="42"/>
      <c r="K131" s="42"/>
      <c r="L131" s="46"/>
      <c r="M131" s="223"/>
      <c r="N131" s="224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161</v>
      </c>
      <c r="AU131" s="19" t="s">
        <v>83</v>
      </c>
    </row>
    <row r="132" spans="1:51" s="13" customFormat="1" ht="12">
      <c r="A132" s="13"/>
      <c r="B132" s="225"/>
      <c r="C132" s="226"/>
      <c r="D132" s="227" t="s">
        <v>163</v>
      </c>
      <c r="E132" s="228" t="s">
        <v>19</v>
      </c>
      <c r="F132" s="229" t="s">
        <v>278</v>
      </c>
      <c r="G132" s="226"/>
      <c r="H132" s="230">
        <v>5.213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163</v>
      </c>
      <c r="AU132" s="236" t="s">
        <v>83</v>
      </c>
      <c r="AV132" s="13" t="s">
        <v>83</v>
      </c>
      <c r="AW132" s="13" t="s">
        <v>33</v>
      </c>
      <c r="AX132" s="13" t="s">
        <v>72</v>
      </c>
      <c r="AY132" s="236" t="s">
        <v>152</v>
      </c>
    </row>
    <row r="133" spans="1:51" s="14" customFormat="1" ht="12">
      <c r="A133" s="14"/>
      <c r="B133" s="237"/>
      <c r="C133" s="238"/>
      <c r="D133" s="227" t="s">
        <v>163</v>
      </c>
      <c r="E133" s="239" t="s">
        <v>19</v>
      </c>
      <c r="F133" s="240" t="s">
        <v>170</v>
      </c>
      <c r="G133" s="238"/>
      <c r="H133" s="241">
        <v>5.213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7" t="s">
        <v>163</v>
      </c>
      <c r="AU133" s="247" t="s">
        <v>83</v>
      </c>
      <c r="AV133" s="14" t="s">
        <v>159</v>
      </c>
      <c r="AW133" s="14" t="s">
        <v>33</v>
      </c>
      <c r="AX133" s="14" t="s">
        <v>80</v>
      </c>
      <c r="AY133" s="247" t="s">
        <v>152</v>
      </c>
    </row>
    <row r="134" spans="1:65" s="2" customFormat="1" ht="37.8" customHeight="1">
      <c r="A134" s="40"/>
      <c r="B134" s="41"/>
      <c r="C134" s="207" t="s">
        <v>8</v>
      </c>
      <c r="D134" s="207" t="s">
        <v>154</v>
      </c>
      <c r="E134" s="208" t="s">
        <v>280</v>
      </c>
      <c r="F134" s="209" t="s">
        <v>281</v>
      </c>
      <c r="G134" s="210" t="s">
        <v>111</v>
      </c>
      <c r="H134" s="211">
        <v>15.639</v>
      </c>
      <c r="I134" s="212"/>
      <c r="J134" s="213">
        <f>ROUND(I134*H134,2)</f>
        <v>0</v>
      </c>
      <c r="K134" s="209" t="s">
        <v>158</v>
      </c>
      <c r="L134" s="46"/>
      <c r="M134" s="214" t="s">
        <v>19</v>
      </c>
      <c r="N134" s="215" t="s">
        <v>43</v>
      </c>
      <c r="O134" s="86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8" t="s">
        <v>159</v>
      </c>
      <c r="AT134" s="218" t="s">
        <v>154</v>
      </c>
      <c r="AU134" s="218" t="s">
        <v>83</v>
      </c>
      <c r="AY134" s="19" t="s">
        <v>152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9" t="s">
        <v>80</v>
      </c>
      <c r="BK134" s="219">
        <f>ROUND(I134*H134,2)</f>
        <v>0</v>
      </c>
      <c r="BL134" s="19" t="s">
        <v>159</v>
      </c>
      <c r="BM134" s="218" t="s">
        <v>529</v>
      </c>
    </row>
    <row r="135" spans="1:47" s="2" customFormat="1" ht="12">
      <c r="A135" s="40"/>
      <c r="B135" s="41"/>
      <c r="C135" s="42"/>
      <c r="D135" s="220" t="s">
        <v>161</v>
      </c>
      <c r="E135" s="42"/>
      <c r="F135" s="221" t="s">
        <v>283</v>
      </c>
      <c r="G135" s="42"/>
      <c r="H135" s="42"/>
      <c r="I135" s="222"/>
      <c r="J135" s="42"/>
      <c r="K135" s="42"/>
      <c r="L135" s="46"/>
      <c r="M135" s="223"/>
      <c r="N135" s="224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161</v>
      </c>
      <c r="AU135" s="19" t="s">
        <v>83</v>
      </c>
    </row>
    <row r="136" spans="1:51" s="13" customFormat="1" ht="12">
      <c r="A136" s="13"/>
      <c r="B136" s="225"/>
      <c r="C136" s="226"/>
      <c r="D136" s="227" t="s">
        <v>163</v>
      </c>
      <c r="E136" s="228" t="s">
        <v>19</v>
      </c>
      <c r="F136" s="229" t="s">
        <v>278</v>
      </c>
      <c r="G136" s="226"/>
      <c r="H136" s="230">
        <v>5.213</v>
      </c>
      <c r="I136" s="231"/>
      <c r="J136" s="226"/>
      <c r="K136" s="226"/>
      <c r="L136" s="232"/>
      <c r="M136" s="233"/>
      <c r="N136" s="234"/>
      <c r="O136" s="234"/>
      <c r="P136" s="234"/>
      <c r="Q136" s="234"/>
      <c r="R136" s="234"/>
      <c r="S136" s="234"/>
      <c r="T136" s="23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6" t="s">
        <v>163</v>
      </c>
      <c r="AU136" s="236" t="s">
        <v>83</v>
      </c>
      <c r="AV136" s="13" t="s">
        <v>83</v>
      </c>
      <c r="AW136" s="13" t="s">
        <v>33</v>
      </c>
      <c r="AX136" s="13" t="s">
        <v>80</v>
      </c>
      <c r="AY136" s="236" t="s">
        <v>152</v>
      </c>
    </row>
    <row r="137" spans="1:51" s="13" customFormat="1" ht="12">
      <c r="A137" s="13"/>
      <c r="B137" s="225"/>
      <c r="C137" s="226"/>
      <c r="D137" s="227" t="s">
        <v>163</v>
      </c>
      <c r="E137" s="226"/>
      <c r="F137" s="229" t="s">
        <v>765</v>
      </c>
      <c r="G137" s="226"/>
      <c r="H137" s="230">
        <v>15.639</v>
      </c>
      <c r="I137" s="231"/>
      <c r="J137" s="226"/>
      <c r="K137" s="226"/>
      <c r="L137" s="232"/>
      <c r="M137" s="233"/>
      <c r="N137" s="234"/>
      <c r="O137" s="234"/>
      <c r="P137" s="234"/>
      <c r="Q137" s="234"/>
      <c r="R137" s="234"/>
      <c r="S137" s="234"/>
      <c r="T137" s="23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6" t="s">
        <v>163</v>
      </c>
      <c r="AU137" s="236" t="s">
        <v>83</v>
      </c>
      <c r="AV137" s="13" t="s">
        <v>83</v>
      </c>
      <c r="AW137" s="13" t="s">
        <v>4</v>
      </c>
      <c r="AX137" s="13" t="s">
        <v>80</v>
      </c>
      <c r="AY137" s="236" t="s">
        <v>152</v>
      </c>
    </row>
    <row r="138" spans="1:65" s="2" customFormat="1" ht="37.8" customHeight="1">
      <c r="A138" s="40"/>
      <c r="B138" s="41"/>
      <c r="C138" s="207" t="s">
        <v>254</v>
      </c>
      <c r="D138" s="207" t="s">
        <v>154</v>
      </c>
      <c r="E138" s="208" t="s">
        <v>285</v>
      </c>
      <c r="F138" s="209" t="s">
        <v>286</v>
      </c>
      <c r="G138" s="210" t="s">
        <v>111</v>
      </c>
      <c r="H138" s="211">
        <v>2.234</v>
      </c>
      <c r="I138" s="212"/>
      <c r="J138" s="213">
        <f>ROUND(I138*H138,2)</f>
        <v>0</v>
      </c>
      <c r="K138" s="209" t="s">
        <v>158</v>
      </c>
      <c r="L138" s="46"/>
      <c r="M138" s="214" t="s">
        <v>19</v>
      </c>
      <c r="N138" s="215" t="s">
        <v>43</v>
      </c>
      <c r="O138" s="86"/>
      <c r="P138" s="216">
        <f>O138*H138</f>
        <v>0</v>
      </c>
      <c r="Q138" s="216">
        <v>0</v>
      </c>
      <c r="R138" s="216">
        <f>Q138*H138</f>
        <v>0</v>
      </c>
      <c r="S138" s="216">
        <v>0</v>
      </c>
      <c r="T138" s="21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8" t="s">
        <v>159</v>
      </c>
      <c r="AT138" s="218" t="s">
        <v>154</v>
      </c>
      <c r="AU138" s="218" t="s">
        <v>83</v>
      </c>
      <c r="AY138" s="19" t="s">
        <v>152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9" t="s">
        <v>80</v>
      </c>
      <c r="BK138" s="219">
        <f>ROUND(I138*H138,2)</f>
        <v>0</v>
      </c>
      <c r="BL138" s="19" t="s">
        <v>159</v>
      </c>
      <c r="BM138" s="218" t="s">
        <v>531</v>
      </c>
    </row>
    <row r="139" spans="1:47" s="2" customFormat="1" ht="12">
      <c r="A139" s="40"/>
      <c r="B139" s="41"/>
      <c r="C139" s="42"/>
      <c r="D139" s="220" t="s">
        <v>161</v>
      </c>
      <c r="E139" s="42"/>
      <c r="F139" s="221" t="s">
        <v>288</v>
      </c>
      <c r="G139" s="42"/>
      <c r="H139" s="42"/>
      <c r="I139" s="222"/>
      <c r="J139" s="42"/>
      <c r="K139" s="42"/>
      <c r="L139" s="46"/>
      <c r="M139" s="223"/>
      <c r="N139" s="224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161</v>
      </c>
      <c r="AU139" s="19" t="s">
        <v>83</v>
      </c>
    </row>
    <row r="140" spans="1:51" s="13" customFormat="1" ht="12">
      <c r="A140" s="13"/>
      <c r="B140" s="225"/>
      <c r="C140" s="226"/>
      <c r="D140" s="227" t="s">
        <v>163</v>
      </c>
      <c r="E140" s="228" t="s">
        <v>19</v>
      </c>
      <c r="F140" s="229" t="s">
        <v>236</v>
      </c>
      <c r="G140" s="226"/>
      <c r="H140" s="230">
        <v>2.234</v>
      </c>
      <c r="I140" s="231"/>
      <c r="J140" s="226"/>
      <c r="K140" s="226"/>
      <c r="L140" s="232"/>
      <c r="M140" s="233"/>
      <c r="N140" s="234"/>
      <c r="O140" s="234"/>
      <c r="P140" s="234"/>
      <c r="Q140" s="234"/>
      <c r="R140" s="234"/>
      <c r="S140" s="234"/>
      <c r="T140" s="23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6" t="s">
        <v>163</v>
      </c>
      <c r="AU140" s="236" t="s">
        <v>83</v>
      </c>
      <c r="AV140" s="13" t="s">
        <v>83</v>
      </c>
      <c r="AW140" s="13" t="s">
        <v>33</v>
      </c>
      <c r="AX140" s="13" t="s">
        <v>72</v>
      </c>
      <c r="AY140" s="236" t="s">
        <v>152</v>
      </c>
    </row>
    <row r="141" spans="1:51" s="14" customFormat="1" ht="12">
      <c r="A141" s="14"/>
      <c r="B141" s="237"/>
      <c r="C141" s="238"/>
      <c r="D141" s="227" t="s">
        <v>163</v>
      </c>
      <c r="E141" s="239" t="s">
        <v>19</v>
      </c>
      <c r="F141" s="240" t="s">
        <v>170</v>
      </c>
      <c r="G141" s="238"/>
      <c r="H141" s="241">
        <v>2.234</v>
      </c>
      <c r="I141" s="242"/>
      <c r="J141" s="238"/>
      <c r="K141" s="238"/>
      <c r="L141" s="243"/>
      <c r="M141" s="244"/>
      <c r="N141" s="245"/>
      <c r="O141" s="245"/>
      <c r="P141" s="245"/>
      <c r="Q141" s="245"/>
      <c r="R141" s="245"/>
      <c r="S141" s="245"/>
      <c r="T141" s="24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7" t="s">
        <v>163</v>
      </c>
      <c r="AU141" s="247" t="s">
        <v>83</v>
      </c>
      <c r="AV141" s="14" t="s">
        <v>159</v>
      </c>
      <c r="AW141" s="14" t="s">
        <v>33</v>
      </c>
      <c r="AX141" s="14" t="s">
        <v>80</v>
      </c>
      <c r="AY141" s="247" t="s">
        <v>152</v>
      </c>
    </row>
    <row r="142" spans="1:65" s="2" customFormat="1" ht="37.8" customHeight="1">
      <c r="A142" s="40"/>
      <c r="B142" s="41"/>
      <c r="C142" s="207" t="s">
        <v>261</v>
      </c>
      <c r="D142" s="207" t="s">
        <v>154</v>
      </c>
      <c r="E142" s="208" t="s">
        <v>290</v>
      </c>
      <c r="F142" s="209" t="s">
        <v>291</v>
      </c>
      <c r="G142" s="210" t="s">
        <v>111</v>
      </c>
      <c r="H142" s="211">
        <v>6.702</v>
      </c>
      <c r="I142" s="212"/>
      <c r="J142" s="213">
        <f>ROUND(I142*H142,2)</f>
        <v>0</v>
      </c>
      <c r="K142" s="209" t="s">
        <v>158</v>
      </c>
      <c r="L142" s="46"/>
      <c r="M142" s="214" t="s">
        <v>19</v>
      </c>
      <c r="N142" s="215" t="s">
        <v>43</v>
      </c>
      <c r="O142" s="86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8" t="s">
        <v>159</v>
      </c>
      <c r="AT142" s="218" t="s">
        <v>154</v>
      </c>
      <c r="AU142" s="218" t="s">
        <v>83</v>
      </c>
      <c r="AY142" s="19" t="s">
        <v>152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9" t="s">
        <v>80</v>
      </c>
      <c r="BK142" s="219">
        <f>ROUND(I142*H142,2)</f>
        <v>0</v>
      </c>
      <c r="BL142" s="19" t="s">
        <v>159</v>
      </c>
      <c r="BM142" s="218" t="s">
        <v>532</v>
      </c>
    </row>
    <row r="143" spans="1:47" s="2" customFormat="1" ht="12">
      <c r="A143" s="40"/>
      <c r="B143" s="41"/>
      <c r="C143" s="42"/>
      <c r="D143" s="220" t="s">
        <v>161</v>
      </c>
      <c r="E143" s="42"/>
      <c r="F143" s="221" t="s">
        <v>293</v>
      </c>
      <c r="G143" s="42"/>
      <c r="H143" s="42"/>
      <c r="I143" s="222"/>
      <c r="J143" s="42"/>
      <c r="K143" s="42"/>
      <c r="L143" s="46"/>
      <c r="M143" s="223"/>
      <c r="N143" s="224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161</v>
      </c>
      <c r="AU143" s="19" t="s">
        <v>83</v>
      </c>
    </row>
    <row r="144" spans="1:51" s="13" customFormat="1" ht="12">
      <c r="A144" s="13"/>
      <c r="B144" s="225"/>
      <c r="C144" s="226"/>
      <c r="D144" s="227" t="s">
        <v>163</v>
      </c>
      <c r="E144" s="228" t="s">
        <v>19</v>
      </c>
      <c r="F144" s="229" t="s">
        <v>236</v>
      </c>
      <c r="G144" s="226"/>
      <c r="H144" s="230">
        <v>2.234</v>
      </c>
      <c r="I144" s="231"/>
      <c r="J144" s="226"/>
      <c r="K144" s="226"/>
      <c r="L144" s="232"/>
      <c r="M144" s="233"/>
      <c r="N144" s="234"/>
      <c r="O144" s="234"/>
      <c r="P144" s="234"/>
      <c r="Q144" s="234"/>
      <c r="R144" s="234"/>
      <c r="S144" s="234"/>
      <c r="T144" s="23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6" t="s">
        <v>163</v>
      </c>
      <c r="AU144" s="236" t="s">
        <v>83</v>
      </c>
      <c r="AV144" s="13" t="s">
        <v>83</v>
      </c>
      <c r="AW144" s="13" t="s">
        <v>33</v>
      </c>
      <c r="AX144" s="13" t="s">
        <v>80</v>
      </c>
      <c r="AY144" s="236" t="s">
        <v>152</v>
      </c>
    </row>
    <row r="145" spans="1:51" s="13" customFormat="1" ht="12">
      <c r="A145" s="13"/>
      <c r="B145" s="225"/>
      <c r="C145" s="226"/>
      <c r="D145" s="227" t="s">
        <v>163</v>
      </c>
      <c r="E145" s="226"/>
      <c r="F145" s="229" t="s">
        <v>766</v>
      </c>
      <c r="G145" s="226"/>
      <c r="H145" s="230">
        <v>6.702</v>
      </c>
      <c r="I145" s="231"/>
      <c r="J145" s="226"/>
      <c r="K145" s="226"/>
      <c r="L145" s="232"/>
      <c r="M145" s="233"/>
      <c r="N145" s="234"/>
      <c r="O145" s="234"/>
      <c r="P145" s="234"/>
      <c r="Q145" s="234"/>
      <c r="R145" s="234"/>
      <c r="S145" s="234"/>
      <c r="T145" s="23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6" t="s">
        <v>163</v>
      </c>
      <c r="AU145" s="236" t="s">
        <v>83</v>
      </c>
      <c r="AV145" s="13" t="s">
        <v>83</v>
      </c>
      <c r="AW145" s="13" t="s">
        <v>4</v>
      </c>
      <c r="AX145" s="13" t="s">
        <v>80</v>
      </c>
      <c r="AY145" s="236" t="s">
        <v>152</v>
      </c>
    </row>
    <row r="146" spans="1:65" s="2" customFormat="1" ht="24.15" customHeight="1">
      <c r="A146" s="40"/>
      <c r="B146" s="41"/>
      <c r="C146" s="207" t="s">
        <v>266</v>
      </c>
      <c r="D146" s="207" t="s">
        <v>154</v>
      </c>
      <c r="E146" s="208" t="s">
        <v>296</v>
      </c>
      <c r="F146" s="209" t="s">
        <v>297</v>
      </c>
      <c r="G146" s="210" t="s">
        <v>111</v>
      </c>
      <c r="H146" s="211">
        <v>2.013</v>
      </c>
      <c r="I146" s="212"/>
      <c r="J146" s="213">
        <f>ROUND(I146*H146,2)</f>
        <v>0</v>
      </c>
      <c r="K146" s="209" t="s">
        <v>158</v>
      </c>
      <c r="L146" s="46"/>
      <c r="M146" s="214" t="s">
        <v>19</v>
      </c>
      <c r="N146" s="215" t="s">
        <v>43</v>
      </c>
      <c r="O146" s="86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8" t="s">
        <v>159</v>
      </c>
      <c r="AT146" s="218" t="s">
        <v>154</v>
      </c>
      <c r="AU146" s="218" t="s">
        <v>83</v>
      </c>
      <c r="AY146" s="19" t="s">
        <v>152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9" t="s">
        <v>80</v>
      </c>
      <c r="BK146" s="219">
        <f>ROUND(I146*H146,2)</f>
        <v>0</v>
      </c>
      <c r="BL146" s="19" t="s">
        <v>159</v>
      </c>
      <c r="BM146" s="218" t="s">
        <v>534</v>
      </c>
    </row>
    <row r="147" spans="1:47" s="2" customFormat="1" ht="12">
      <c r="A147" s="40"/>
      <c r="B147" s="41"/>
      <c r="C147" s="42"/>
      <c r="D147" s="220" t="s">
        <v>161</v>
      </c>
      <c r="E147" s="42"/>
      <c r="F147" s="221" t="s">
        <v>299</v>
      </c>
      <c r="G147" s="42"/>
      <c r="H147" s="42"/>
      <c r="I147" s="222"/>
      <c r="J147" s="42"/>
      <c r="K147" s="42"/>
      <c r="L147" s="46"/>
      <c r="M147" s="223"/>
      <c r="N147" s="224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161</v>
      </c>
      <c r="AU147" s="19" t="s">
        <v>83</v>
      </c>
    </row>
    <row r="148" spans="1:51" s="13" customFormat="1" ht="12">
      <c r="A148" s="13"/>
      <c r="B148" s="225"/>
      <c r="C148" s="226"/>
      <c r="D148" s="227" t="s">
        <v>163</v>
      </c>
      <c r="E148" s="228" t="s">
        <v>19</v>
      </c>
      <c r="F148" s="229" t="s">
        <v>535</v>
      </c>
      <c r="G148" s="226"/>
      <c r="H148" s="230">
        <v>2.013</v>
      </c>
      <c r="I148" s="231"/>
      <c r="J148" s="226"/>
      <c r="K148" s="226"/>
      <c r="L148" s="232"/>
      <c r="M148" s="233"/>
      <c r="N148" s="234"/>
      <c r="O148" s="234"/>
      <c r="P148" s="234"/>
      <c r="Q148" s="234"/>
      <c r="R148" s="234"/>
      <c r="S148" s="234"/>
      <c r="T148" s="23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6" t="s">
        <v>163</v>
      </c>
      <c r="AU148" s="236" t="s">
        <v>83</v>
      </c>
      <c r="AV148" s="13" t="s">
        <v>83</v>
      </c>
      <c r="AW148" s="13" t="s">
        <v>33</v>
      </c>
      <c r="AX148" s="13" t="s">
        <v>72</v>
      </c>
      <c r="AY148" s="236" t="s">
        <v>152</v>
      </c>
    </row>
    <row r="149" spans="1:51" s="14" customFormat="1" ht="12">
      <c r="A149" s="14"/>
      <c r="B149" s="237"/>
      <c r="C149" s="238"/>
      <c r="D149" s="227" t="s">
        <v>163</v>
      </c>
      <c r="E149" s="239" t="s">
        <v>19</v>
      </c>
      <c r="F149" s="240" t="s">
        <v>170</v>
      </c>
      <c r="G149" s="238"/>
      <c r="H149" s="241">
        <v>2.013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7" t="s">
        <v>163</v>
      </c>
      <c r="AU149" s="247" t="s">
        <v>83</v>
      </c>
      <c r="AV149" s="14" t="s">
        <v>159</v>
      </c>
      <c r="AW149" s="14" t="s">
        <v>33</v>
      </c>
      <c r="AX149" s="14" t="s">
        <v>80</v>
      </c>
      <c r="AY149" s="247" t="s">
        <v>152</v>
      </c>
    </row>
    <row r="150" spans="1:65" s="2" customFormat="1" ht="24.15" customHeight="1">
      <c r="A150" s="40"/>
      <c r="B150" s="41"/>
      <c r="C150" s="207" t="s">
        <v>273</v>
      </c>
      <c r="D150" s="207" t="s">
        <v>154</v>
      </c>
      <c r="E150" s="208" t="s">
        <v>302</v>
      </c>
      <c r="F150" s="209" t="s">
        <v>303</v>
      </c>
      <c r="G150" s="210" t="s">
        <v>111</v>
      </c>
      <c r="H150" s="211">
        <v>2.013</v>
      </c>
      <c r="I150" s="212"/>
      <c r="J150" s="213">
        <f>ROUND(I150*H150,2)</f>
        <v>0</v>
      </c>
      <c r="K150" s="209" t="s">
        <v>19</v>
      </c>
      <c r="L150" s="46"/>
      <c r="M150" s="214" t="s">
        <v>19</v>
      </c>
      <c r="N150" s="215" t="s">
        <v>43</v>
      </c>
      <c r="O150" s="86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8" t="s">
        <v>159</v>
      </c>
      <c r="AT150" s="218" t="s">
        <v>154</v>
      </c>
      <c r="AU150" s="218" t="s">
        <v>83</v>
      </c>
      <c r="AY150" s="19" t="s">
        <v>152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9" t="s">
        <v>80</v>
      </c>
      <c r="BK150" s="219">
        <f>ROUND(I150*H150,2)</f>
        <v>0</v>
      </c>
      <c r="BL150" s="19" t="s">
        <v>159</v>
      </c>
      <c r="BM150" s="218" t="s">
        <v>536</v>
      </c>
    </row>
    <row r="151" spans="1:51" s="15" customFormat="1" ht="12">
      <c r="A151" s="15"/>
      <c r="B151" s="249"/>
      <c r="C151" s="250"/>
      <c r="D151" s="227" t="s">
        <v>163</v>
      </c>
      <c r="E151" s="251" t="s">
        <v>19</v>
      </c>
      <c r="F151" s="252" t="s">
        <v>306</v>
      </c>
      <c r="G151" s="250"/>
      <c r="H151" s="251" t="s">
        <v>19</v>
      </c>
      <c r="I151" s="253"/>
      <c r="J151" s="250"/>
      <c r="K151" s="250"/>
      <c r="L151" s="254"/>
      <c r="M151" s="255"/>
      <c r="N151" s="256"/>
      <c r="O151" s="256"/>
      <c r="P151" s="256"/>
      <c r="Q151" s="256"/>
      <c r="R151" s="256"/>
      <c r="S151" s="256"/>
      <c r="T151" s="257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58" t="s">
        <v>163</v>
      </c>
      <c r="AU151" s="258" t="s">
        <v>83</v>
      </c>
      <c r="AV151" s="15" t="s">
        <v>80</v>
      </c>
      <c r="AW151" s="15" t="s">
        <v>33</v>
      </c>
      <c r="AX151" s="15" t="s">
        <v>72</v>
      </c>
      <c r="AY151" s="258" t="s">
        <v>152</v>
      </c>
    </row>
    <row r="152" spans="1:51" s="13" customFormat="1" ht="12">
      <c r="A152" s="13"/>
      <c r="B152" s="225"/>
      <c r="C152" s="226"/>
      <c r="D152" s="227" t="s">
        <v>163</v>
      </c>
      <c r="E152" s="228" t="s">
        <v>19</v>
      </c>
      <c r="F152" s="229" t="s">
        <v>537</v>
      </c>
      <c r="G152" s="226"/>
      <c r="H152" s="230">
        <v>2.013</v>
      </c>
      <c r="I152" s="231"/>
      <c r="J152" s="226"/>
      <c r="K152" s="226"/>
      <c r="L152" s="232"/>
      <c r="M152" s="233"/>
      <c r="N152" s="234"/>
      <c r="O152" s="234"/>
      <c r="P152" s="234"/>
      <c r="Q152" s="234"/>
      <c r="R152" s="234"/>
      <c r="S152" s="234"/>
      <c r="T152" s="23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6" t="s">
        <v>163</v>
      </c>
      <c r="AU152" s="236" t="s">
        <v>83</v>
      </c>
      <c r="AV152" s="13" t="s">
        <v>83</v>
      </c>
      <c r="AW152" s="13" t="s">
        <v>33</v>
      </c>
      <c r="AX152" s="13" t="s">
        <v>72</v>
      </c>
      <c r="AY152" s="236" t="s">
        <v>152</v>
      </c>
    </row>
    <row r="153" spans="1:51" s="14" customFormat="1" ht="12">
      <c r="A153" s="14"/>
      <c r="B153" s="237"/>
      <c r="C153" s="238"/>
      <c r="D153" s="227" t="s">
        <v>163</v>
      </c>
      <c r="E153" s="239" t="s">
        <v>19</v>
      </c>
      <c r="F153" s="240" t="s">
        <v>170</v>
      </c>
      <c r="G153" s="238"/>
      <c r="H153" s="241">
        <v>2.013</v>
      </c>
      <c r="I153" s="242"/>
      <c r="J153" s="238"/>
      <c r="K153" s="238"/>
      <c r="L153" s="243"/>
      <c r="M153" s="244"/>
      <c r="N153" s="245"/>
      <c r="O153" s="245"/>
      <c r="P153" s="245"/>
      <c r="Q153" s="245"/>
      <c r="R153" s="245"/>
      <c r="S153" s="245"/>
      <c r="T153" s="24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7" t="s">
        <v>163</v>
      </c>
      <c r="AU153" s="247" t="s">
        <v>83</v>
      </c>
      <c r="AV153" s="14" t="s">
        <v>159</v>
      </c>
      <c r="AW153" s="14" t="s">
        <v>33</v>
      </c>
      <c r="AX153" s="14" t="s">
        <v>80</v>
      </c>
      <c r="AY153" s="247" t="s">
        <v>152</v>
      </c>
    </row>
    <row r="154" spans="1:65" s="2" customFormat="1" ht="24.15" customHeight="1">
      <c r="A154" s="40"/>
      <c r="B154" s="41"/>
      <c r="C154" s="207" t="s">
        <v>279</v>
      </c>
      <c r="D154" s="207" t="s">
        <v>154</v>
      </c>
      <c r="E154" s="208" t="s">
        <v>309</v>
      </c>
      <c r="F154" s="209" t="s">
        <v>310</v>
      </c>
      <c r="G154" s="210" t="s">
        <v>311</v>
      </c>
      <c r="H154" s="211">
        <v>14.894</v>
      </c>
      <c r="I154" s="212"/>
      <c r="J154" s="213">
        <f>ROUND(I154*H154,2)</f>
        <v>0</v>
      </c>
      <c r="K154" s="209" t="s">
        <v>19</v>
      </c>
      <c r="L154" s="46"/>
      <c r="M154" s="214" t="s">
        <v>19</v>
      </c>
      <c r="N154" s="215" t="s">
        <v>43</v>
      </c>
      <c r="O154" s="86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8" t="s">
        <v>159</v>
      </c>
      <c r="AT154" s="218" t="s">
        <v>154</v>
      </c>
      <c r="AU154" s="218" t="s">
        <v>83</v>
      </c>
      <c r="AY154" s="19" t="s">
        <v>152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9" t="s">
        <v>80</v>
      </c>
      <c r="BK154" s="219">
        <f>ROUND(I154*H154,2)</f>
        <v>0</v>
      </c>
      <c r="BL154" s="19" t="s">
        <v>159</v>
      </c>
      <c r="BM154" s="218" t="s">
        <v>538</v>
      </c>
    </row>
    <row r="155" spans="1:47" s="2" customFormat="1" ht="12">
      <c r="A155" s="40"/>
      <c r="B155" s="41"/>
      <c r="C155" s="42"/>
      <c r="D155" s="227" t="s">
        <v>177</v>
      </c>
      <c r="E155" s="42"/>
      <c r="F155" s="248" t="s">
        <v>313</v>
      </c>
      <c r="G155" s="42"/>
      <c r="H155" s="42"/>
      <c r="I155" s="222"/>
      <c r="J155" s="42"/>
      <c r="K155" s="42"/>
      <c r="L155" s="46"/>
      <c r="M155" s="223"/>
      <c r="N155" s="224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177</v>
      </c>
      <c r="AU155" s="19" t="s">
        <v>83</v>
      </c>
    </row>
    <row r="156" spans="1:51" s="13" customFormat="1" ht="12">
      <c r="A156" s="13"/>
      <c r="B156" s="225"/>
      <c r="C156" s="226"/>
      <c r="D156" s="227" t="s">
        <v>163</v>
      </c>
      <c r="E156" s="228" t="s">
        <v>19</v>
      </c>
      <c r="F156" s="229" t="s">
        <v>49</v>
      </c>
      <c r="G156" s="226"/>
      <c r="H156" s="230">
        <v>7.447</v>
      </c>
      <c r="I156" s="231"/>
      <c r="J156" s="226"/>
      <c r="K156" s="226"/>
      <c r="L156" s="232"/>
      <c r="M156" s="233"/>
      <c r="N156" s="234"/>
      <c r="O156" s="234"/>
      <c r="P156" s="234"/>
      <c r="Q156" s="234"/>
      <c r="R156" s="234"/>
      <c r="S156" s="234"/>
      <c r="T156" s="23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6" t="s">
        <v>163</v>
      </c>
      <c r="AU156" s="236" t="s">
        <v>83</v>
      </c>
      <c r="AV156" s="13" t="s">
        <v>83</v>
      </c>
      <c r="AW156" s="13" t="s">
        <v>33</v>
      </c>
      <c r="AX156" s="13" t="s">
        <v>72</v>
      </c>
      <c r="AY156" s="236" t="s">
        <v>152</v>
      </c>
    </row>
    <row r="157" spans="1:51" s="14" customFormat="1" ht="12">
      <c r="A157" s="14"/>
      <c r="B157" s="237"/>
      <c r="C157" s="238"/>
      <c r="D157" s="227" t="s">
        <v>163</v>
      </c>
      <c r="E157" s="239" t="s">
        <v>19</v>
      </c>
      <c r="F157" s="240" t="s">
        <v>170</v>
      </c>
      <c r="G157" s="238"/>
      <c r="H157" s="241">
        <v>7.447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7" t="s">
        <v>163</v>
      </c>
      <c r="AU157" s="247" t="s">
        <v>83</v>
      </c>
      <c r="AV157" s="14" t="s">
        <v>159</v>
      </c>
      <c r="AW157" s="14" t="s">
        <v>33</v>
      </c>
      <c r="AX157" s="14" t="s">
        <v>80</v>
      </c>
      <c r="AY157" s="247" t="s">
        <v>152</v>
      </c>
    </row>
    <row r="158" spans="1:51" s="13" customFormat="1" ht="12">
      <c r="A158" s="13"/>
      <c r="B158" s="225"/>
      <c r="C158" s="226"/>
      <c r="D158" s="227" t="s">
        <v>163</v>
      </c>
      <c r="E158" s="226"/>
      <c r="F158" s="229" t="s">
        <v>767</v>
      </c>
      <c r="G158" s="226"/>
      <c r="H158" s="230">
        <v>14.894</v>
      </c>
      <c r="I158" s="231"/>
      <c r="J158" s="226"/>
      <c r="K158" s="226"/>
      <c r="L158" s="232"/>
      <c r="M158" s="233"/>
      <c r="N158" s="234"/>
      <c r="O158" s="234"/>
      <c r="P158" s="234"/>
      <c r="Q158" s="234"/>
      <c r="R158" s="234"/>
      <c r="S158" s="234"/>
      <c r="T158" s="23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6" t="s">
        <v>163</v>
      </c>
      <c r="AU158" s="236" t="s">
        <v>83</v>
      </c>
      <c r="AV158" s="13" t="s">
        <v>83</v>
      </c>
      <c r="AW158" s="13" t="s">
        <v>4</v>
      </c>
      <c r="AX158" s="13" t="s">
        <v>80</v>
      </c>
      <c r="AY158" s="236" t="s">
        <v>152</v>
      </c>
    </row>
    <row r="159" spans="1:65" s="2" customFormat="1" ht="24.15" customHeight="1">
      <c r="A159" s="40"/>
      <c r="B159" s="41"/>
      <c r="C159" s="207" t="s">
        <v>7</v>
      </c>
      <c r="D159" s="207" t="s">
        <v>154</v>
      </c>
      <c r="E159" s="208" t="s">
        <v>316</v>
      </c>
      <c r="F159" s="209" t="s">
        <v>317</v>
      </c>
      <c r="G159" s="210" t="s">
        <v>111</v>
      </c>
      <c r="H159" s="211">
        <v>5.434</v>
      </c>
      <c r="I159" s="212"/>
      <c r="J159" s="213">
        <f>ROUND(I159*H159,2)</f>
        <v>0</v>
      </c>
      <c r="K159" s="209" t="s">
        <v>19</v>
      </c>
      <c r="L159" s="46"/>
      <c r="M159" s="214" t="s">
        <v>19</v>
      </c>
      <c r="N159" s="215" t="s">
        <v>43</v>
      </c>
      <c r="O159" s="86"/>
      <c r="P159" s="216">
        <f>O159*H159</f>
        <v>0</v>
      </c>
      <c r="Q159" s="216">
        <v>0</v>
      </c>
      <c r="R159" s="216">
        <f>Q159*H159</f>
        <v>0</v>
      </c>
      <c r="S159" s="216">
        <v>0</v>
      </c>
      <c r="T159" s="217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8" t="s">
        <v>159</v>
      </c>
      <c r="AT159" s="218" t="s">
        <v>154</v>
      </c>
      <c r="AU159" s="218" t="s">
        <v>83</v>
      </c>
      <c r="AY159" s="19" t="s">
        <v>152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9" t="s">
        <v>80</v>
      </c>
      <c r="BK159" s="219">
        <f>ROUND(I159*H159,2)</f>
        <v>0</v>
      </c>
      <c r="BL159" s="19" t="s">
        <v>159</v>
      </c>
      <c r="BM159" s="218" t="s">
        <v>540</v>
      </c>
    </row>
    <row r="160" spans="1:51" s="15" customFormat="1" ht="12">
      <c r="A160" s="15"/>
      <c r="B160" s="249"/>
      <c r="C160" s="250"/>
      <c r="D160" s="227" t="s">
        <v>163</v>
      </c>
      <c r="E160" s="251" t="s">
        <v>19</v>
      </c>
      <c r="F160" s="252" t="s">
        <v>123</v>
      </c>
      <c r="G160" s="250"/>
      <c r="H160" s="251" t="s">
        <v>19</v>
      </c>
      <c r="I160" s="253"/>
      <c r="J160" s="250"/>
      <c r="K160" s="250"/>
      <c r="L160" s="254"/>
      <c r="M160" s="255"/>
      <c r="N160" s="256"/>
      <c r="O160" s="256"/>
      <c r="P160" s="256"/>
      <c r="Q160" s="256"/>
      <c r="R160" s="256"/>
      <c r="S160" s="256"/>
      <c r="T160" s="257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8" t="s">
        <v>163</v>
      </c>
      <c r="AU160" s="258" t="s">
        <v>83</v>
      </c>
      <c r="AV160" s="15" t="s">
        <v>80</v>
      </c>
      <c r="AW160" s="15" t="s">
        <v>33</v>
      </c>
      <c r="AX160" s="15" t="s">
        <v>72</v>
      </c>
      <c r="AY160" s="258" t="s">
        <v>152</v>
      </c>
    </row>
    <row r="161" spans="1:51" s="13" customFormat="1" ht="12">
      <c r="A161" s="13"/>
      <c r="B161" s="225"/>
      <c r="C161" s="226"/>
      <c r="D161" s="227" t="s">
        <v>163</v>
      </c>
      <c r="E161" s="228" t="s">
        <v>122</v>
      </c>
      <c r="F161" s="229" t="s">
        <v>320</v>
      </c>
      <c r="G161" s="226"/>
      <c r="H161" s="230">
        <v>5.434</v>
      </c>
      <c r="I161" s="231"/>
      <c r="J161" s="226"/>
      <c r="K161" s="226"/>
      <c r="L161" s="232"/>
      <c r="M161" s="233"/>
      <c r="N161" s="234"/>
      <c r="O161" s="234"/>
      <c r="P161" s="234"/>
      <c r="Q161" s="234"/>
      <c r="R161" s="234"/>
      <c r="S161" s="234"/>
      <c r="T161" s="23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6" t="s">
        <v>163</v>
      </c>
      <c r="AU161" s="236" t="s">
        <v>83</v>
      </c>
      <c r="AV161" s="13" t="s">
        <v>83</v>
      </c>
      <c r="AW161" s="13" t="s">
        <v>33</v>
      </c>
      <c r="AX161" s="13" t="s">
        <v>72</v>
      </c>
      <c r="AY161" s="236" t="s">
        <v>152</v>
      </c>
    </row>
    <row r="162" spans="1:51" s="14" customFormat="1" ht="12">
      <c r="A162" s="14"/>
      <c r="B162" s="237"/>
      <c r="C162" s="238"/>
      <c r="D162" s="227" t="s">
        <v>163</v>
      </c>
      <c r="E162" s="239" t="s">
        <v>19</v>
      </c>
      <c r="F162" s="240" t="s">
        <v>170</v>
      </c>
      <c r="G162" s="238"/>
      <c r="H162" s="241">
        <v>5.434</v>
      </c>
      <c r="I162" s="242"/>
      <c r="J162" s="238"/>
      <c r="K162" s="238"/>
      <c r="L162" s="243"/>
      <c r="M162" s="244"/>
      <c r="N162" s="245"/>
      <c r="O162" s="245"/>
      <c r="P162" s="245"/>
      <c r="Q162" s="245"/>
      <c r="R162" s="245"/>
      <c r="S162" s="245"/>
      <c r="T162" s="24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7" t="s">
        <v>163</v>
      </c>
      <c r="AU162" s="247" t="s">
        <v>83</v>
      </c>
      <c r="AV162" s="14" t="s">
        <v>159</v>
      </c>
      <c r="AW162" s="14" t="s">
        <v>33</v>
      </c>
      <c r="AX162" s="14" t="s">
        <v>80</v>
      </c>
      <c r="AY162" s="247" t="s">
        <v>152</v>
      </c>
    </row>
    <row r="163" spans="1:65" s="2" customFormat="1" ht="16.5" customHeight="1">
      <c r="A163" s="40"/>
      <c r="B163" s="41"/>
      <c r="C163" s="270" t="s">
        <v>289</v>
      </c>
      <c r="D163" s="270" t="s">
        <v>322</v>
      </c>
      <c r="E163" s="271" t="s">
        <v>323</v>
      </c>
      <c r="F163" s="272" t="s">
        <v>324</v>
      </c>
      <c r="G163" s="273" t="s">
        <v>311</v>
      </c>
      <c r="H163" s="274">
        <v>9.781</v>
      </c>
      <c r="I163" s="275"/>
      <c r="J163" s="276">
        <f>ROUND(I163*H163,2)</f>
        <v>0</v>
      </c>
      <c r="K163" s="272" t="s">
        <v>19</v>
      </c>
      <c r="L163" s="277"/>
      <c r="M163" s="278" t="s">
        <v>19</v>
      </c>
      <c r="N163" s="279" t="s">
        <v>43</v>
      </c>
      <c r="O163" s="86"/>
      <c r="P163" s="216">
        <f>O163*H163</f>
        <v>0</v>
      </c>
      <c r="Q163" s="216">
        <v>0</v>
      </c>
      <c r="R163" s="216">
        <f>Q163*H163</f>
        <v>0</v>
      </c>
      <c r="S163" s="216">
        <v>0</v>
      </c>
      <c r="T163" s="217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8" t="s">
        <v>203</v>
      </c>
      <c r="AT163" s="218" t="s">
        <v>322</v>
      </c>
      <c r="AU163" s="218" t="s">
        <v>83</v>
      </c>
      <c r="AY163" s="19" t="s">
        <v>152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9" t="s">
        <v>80</v>
      </c>
      <c r="BK163" s="219">
        <f>ROUND(I163*H163,2)</f>
        <v>0</v>
      </c>
      <c r="BL163" s="19" t="s">
        <v>159</v>
      </c>
      <c r="BM163" s="218" t="s">
        <v>541</v>
      </c>
    </row>
    <row r="164" spans="1:51" s="13" customFormat="1" ht="12">
      <c r="A164" s="13"/>
      <c r="B164" s="225"/>
      <c r="C164" s="226"/>
      <c r="D164" s="227" t="s">
        <v>163</v>
      </c>
      <c r="E164" s="228" t="s">
        <v>19</v>
      </c>
      <c r="F164" s="229" t="s">
        <v>326</v>
      </c>
      <c r="G164" s="226"/>
      <c r="H164" s="230">
        <v>5.434</v>
      </c>
      <c r="I164" s="231"/>
      <c r="J164" s="226"/>
      <c r="K164" s="226"/>
      <c r="L164" s="232"/>
      <c r="M164" s="233"/>
      <c r="N164" s="234"/>
      <c r="O164" s="234"/>
      <c r="P164" s="234"/>
      <c r="Q164" s="234"/>
      <c r="R164" s="234"/>
      <c r="S164" s="234"/>
      <c r="T164" s="23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6" t="s">
        <v>163</v>
      </c>
      <c r="AU164" s="236" t="s">
        <v>83</v>
      </c>
      <c r="AV164" s="13" t="s">
        <v>83</v>
      </c>
      <c r="AW164" s="13" t="s">
        <v>33</v>
      </c>
      <c r="AX164" s="13" t="s">
        <v>72</v>
      </c>
      <c r="AY164" s="236" t="s">
        <v>152</v>
      </c>
    </row>
    <row r="165" spans="1:51" s="14" customFormat="1" ht="12">
      <c r="A165" s="14"/>
      <c r="B165" s="237"/>
      <c r="C165" s="238"/>
      <c r="D165" s="227" t="s">
        <v>163</v>
      </c>
      <c r="E165" s="239" t="s">
        <v>19</v>
      </c>
      <c r="F165" s="240" t="s">
        <v>170</v>
      </c>
      <c r="G165" s="238"/>
      <c r="H165" s="241">
        <v>5.434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7" t="s">
        <v>163</v>
      </c>
      <c r="AU165" s="247" t="s">
        <v>83</v>
      </c>
      <c r="AV165" s="14" t="s">
        <v>159</v>
      </c>
      <c r="AW165" s="14" t="s">
        <v>33</v>
      </c>
      <c r="AX165" s="14" t="s">
        <v>80</v>
      </c>
      <c r="AY165" s="247" t="s">
        <v>152</v>
      </c>
    </row>
    <row r="166" spans="1:51" s="13" customFormat="1" ht="12">
      <c r="A166" s="13"/>
      <c r="B166" s="225"/>
      <c r="C166" s="226"/>
      <c r="D166" s="227" t="s">
        <v>163</v>
      </c>
      <c r="E166" s="226"/>
      <c r="F166" s="229" t="s">
        <v>768</v>
      </c>
      <c r="G166" s="226"/>
      <c r="H166" s="230">
        <v>9.781</v>
      </c>
      <c r="I166" s="231"/>
      <c r="J166" s="226"/>
      <c r="K166" s="226"/>
      <c r="L166" s="232"/>
      <c r="M166" s="233"/>
      <c r="N166" s="234"/>
      <c r="O166" s="234"/>
      <c r="P166" s="234"/>
      <c r="Q166" s="234"/>
      <c r="R166" s="234"/>
      <c r="S166" s="234"/>
      <c r="T166" s="23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6" t="s">
        <v>163</v>
      </c>
      <c r="AU166" s="236" t="s">
        <v>83</v>
      </c>
      <c r="AV166" s="13" t="s">
        <v>83</v>
      </c>
      <c r="AW166" s="13" t="s">
        <v>4</v>
      </c>
      <c r="AX166" s="13" t="s">
        <v>80</v>
      </c>
      <c r="AY166" s="236" t="s">
        <v>152</v>
      </c>
    </row>
    <row r="167" spans="1:65" s="2" customFormat="1" ht="37.8" customHeight="1">
      <c r="A167" s="40"/>
      <c r="B167" s="41"/>
      <c r="C167" s="207" t="s">
        <v>295</v>
      </c>
      <c r="D167" s="207" t="s">
        <v>154</v>
      </c>
      <c r="E167" s="208" t="s">
        <v>329</v>
      </c>
      <c r="F167" s="209" t="s">
        <v>330</v>
      </c>
      <c r="G167" s="210" t="s">
        <v>111</v>
      </c>
      <c r="H167" s="211">
        <v>1.518</v>
      </c>
      <c r="I167" s="212"/>
      <c r="J167" s="213">
        <f>ROUND(I167*H167,2)</f>
        <v>0</v>
      </c>
      <c r="K167" s="209" t="s">
        <v>19</v>
      </c>
      <c r="L167" s="46"/>
      <c r="M167" s="214" t="s">
        <v>19</v>
      </c>
      <c r="N167" s="215" t="s">
        <v>43</v>
      </c>
      <c r="O167" s="86"/>
      <c r="P167" s="216">
        <f>O167*H167</f>
        <v>0</v>
      </c>
      <c r="Q167" s="216">
        <v>0</v>
      </c>
      <c r="R167" s="216">
        <f>Q167*H167</f>
        <v>0</v>
      </c>
      <c r="S167" s="216">
        <v>0</v>
      </c>
      <c r="T167" s="217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8" t="s">
        <v>159</v>
      </c>
      <c r="AT167" s="218" t="s">
        <v>154</v>
      </c>
      <c r="AU167" s="218" t="s">
        <v>83</v>
      </c>
      <c r="AY167" s="19" t="s">
        <v>152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19" t="s">
        <v>80</v>
      </c>
      <c r="BK167" s="219">
        <f>ROUND(I167*H167,2)</f>
        <v>0</v>
      </c>
      <c r="BL167" s="19" t="s">
        <v>159</v>
      </c>
      <c r="BM167" s="218" t="s">
        <v>543</v>
      </c>
    </row>
    <row r="168" spans="1:51" s="13" customFormat="1" ht="12">
      <c r="A168" s="13"/>
      <c r="B168" s="225"/>
      <c r="C168" s="226"/>
      <c r="D168" s="227" t="s">
        <v>163</v>
      </c>
      <c r="E168" s="228" t="s">
        <v>19</v>
      </c>
      <c r="F168" s="229" t="s">
        <v>769</v>
      </c>
      <c r="G168" s="226"/>
      <c r="H168" s="230">
        <v>1.518</v>
      </c>
      <c r="I168" s="231"/>
      <c r="J168" s="226"/>
      <c r="K168" s="226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163</v>
      </c>
      <c r="AU168" s="236" t="s">
        <v>83</v>
      </c>
      <c r="AV168" s="13" t="s">
        <v>83</v>
      </c>
      <c r="AW168" s="13" t="s">
        <v>33</v>
      </c>
      <c r="AX168" s="13" t="s">
        <v>72</v>
      </c>
      <c r="AY168" s="236" t="s">
        <v>152</v>
      </c>
    </row>
    <row r="169" spans="1:51" s="14" customFormat="1" ht="12">
      <c r="A169" s="14"/>
      <c r="B169" s="237"/>
      <c r="C169" s="238"/>
      <c r="D169" s="227" t="s">
        <v>163</v>
      </c>
      <c r="E169" s="239" t="s">
        <v>117</v>
      </c>
      <c r="F169" s="240" t="s">
        <v>170</v>
      </c>
      <c r="G169" s="238"/>
      <c r="H169" s="241">
        <v>1.518</v>
      </c>
      <c r="I169" s="242"/>
      <c r="J169" s="238"/>
      <c r="K169" s="238"/>
      <c r="L169" s="243"/>
      <c r="M169" s="244"/>
      <c r="N169" s="245"/>
      <c r="O169" s="245"/>
      <c r="P169" s="245"/>
      <c r="Q169" s="245"/>
      <c r="R169" s="245"/>
      <c r="S169" s="245"/>
      <c r="T169" s="24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7" t="s">
        <v>163</v>
      </c>
      <c r="AU169" s="247" t="s">
        <v>83</v>
      </c>
      <c r="AV169" s="14" t="s">
        <v>159</v>
      </c>
      <c r="AW169" s="14" t="s">
        <v>33</v>
      </c>
      <c r="AX169" s="14" t="s">
        <v>80</v>
      </c>
      <c r="AY169" s="247" t="s">
        <v>152</v>
      </c>
    </row>
    <row r="170" spans="1:65" s="2" customFormat="1" ht="16.5" customHeight="1">
      <c r="A170" s="40"/>
      <c r="B170" s="41"/>
      <c r="C170" s="270" t="s">
        <v>301</v>
      </c>
      <c r="D170" s="270" t="s">
        <v>322</v>
      </c>
      <c r="E170" s="271" t="s">
        <v>336</v>
      </c>
      <c r="F170" s="272" t="s">
        <v>337</v>
      </c>
      <c r="G170" s="273" t="s">
        <v>311</v>
      </c>
      <c r="H170" s="274">
        <v>2.732</v>
      </c>
      <c r="I170" s="275"/>
      <c r="J170" s="276">
        <f>ROUND(I170*H170,2)</f>
        <v>0</v>
      </c>
      <c r="K170" s="272" t="s">
        <v>158</v>
      </c>
      <c r="L170" s="277"/>
      <c r="M170" s="278" t="s">
        <v>19</v>
      </c>
      <c r="N170" s="279" t="s">
        <v>43</v>
      </c>
      <c r="O170" s="86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8" t="s">
        <v>203</v>
      </c>
      <c r="AT170" s="218" t="s">
        <v>322</v>
      </c>
      <c r="AU170" s="218" t="s">
        <v>83</v>
      </c>
      <c r="AY170" s="19" t="s">
        <v>152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9" t="s">
        <v>80</v>
      </c>
      <c r="BK170" s="219">
        <f>ROUND(I170*H170,2)</f>
        <v>0</v>
      </c>
      <c r="BL170" s="19" t="s">
        <v>159</v>
      </c>
      <c r="BM170" s="218" t="s">
        <v>545</v>
      </c>
    </row>
    <row r="171" spans="1:47" s="2" customFormat="1" ht="12">
      <c r="A171" s="40"/>
      <c r="B171" s="41"/>
      <c r="C171" s="42"/>
      <c r="D171" s="220" t="s">
        <v>161</v>
      </c>
      <c r="E171" s="42"/>
      <c r="F171" s="221" t="s">
        <v>339</v>
      </c>
      <c r="G171" s="42"/>
      <c r="H171" s="42"/>
      <c r="I171" s="222"/>
      <c r="J171" s="42"/>
      <c r="K171" s="42"/>
      <c r="L171" s="46"/>
      <c r="M171" s="223"/>
      <c r="N171" s="224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161</v>
      </c>
      <c r="AU171" s="19" t="s">
        <v>83</v>
      </c>
    </row>
    <row r="172" spans="1:51" s="13" customFormat="1" ht="12">
      <c r="A172" s="13"/>
      <c r="B172" s="225"/>
      <c r="C172" s="226"/>
      <c r="D172" s="227" t="s">
        <v>163</v>
      </c>
      <c r="E172" s="228" t="s">
        <v>19</v>
      </c>
      <c r="F172" s="229" t="s">
        <v>546</v>
      </c>
      <c r="G172" s="226"/>
      <c r="H172" s="230">
        <v>2.732</v>
      </c>
      <c r="I172" s="231"/>
      <c r="J172" s="226"/>
      <c r="K172" s="226"/>
      <c r="L172" s="232"/>
      <c r="M172" s="233"/>
      <c r="N172" s="234"/>
      <c r="O172" s="234"/>
      <c r="P172" s="234"/>
      <c r="Q172" s="234"/>
      <c r="R172" s="234"/>
      <c r="S172" s="234"/>
      <c r="T172" s="23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6" t="s">
        <v>163</v>
      </c>
      <c r="AU172" s="236" t="s">
        <v>83</v>
      </c>
      <c r="AV172" s="13" t="s">
        <v>83</v>
      </c>
      <c r="AW172" s="13" t="s">
        <v>33</v>
      </c>
      <c r="AX172" s="13" t="s">
        <v>80</v>
      </c>
      <c r="AY172" s="236" t="s">
        <v>152</v>
      </c>
    </row>
    <row r="173" spans="1:63" s="12" customFormat="1" ht="22.8" customHeight="1">
      <c r="A173" s="12"/>
      <c r="B173" s="191"/>
      <c r="C173" s="192"/>
      <c r="D173" s="193" t="s">
        <v>71</v>
      </c>
      <c r="E173" s="205" t="s">
        <v>171</v>
      </c>
      <c r="F173" s="205" t="s">
        <v>341</v>
      </c>
      <c r="G173" s="192"/>
      <c r="H173" s="192"/>
      <c r="I173" s="195"/>
      <c r="J173" s="206">
        <f>BK173</f>
        <v>0</v>
      </c>
      <c r="K173" s="192"/>
      <c r="L173" s="197"/>
      <c r="M173" s="198"/>
      <c r="N173" s="199"/>
      <c r="O173" s="199"/>
      <c r="P173" s="200">
        <f>P174</f>
        <v>0</v>
      </c>
      <c r="Q173" s="199"/>
      <c r="R173" s="200">
        <f>R174</f>
        <v>0</v>
      </c>
      <c r="S173" s="199"/>
      <c r="T173" s="201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2" t="s">
        <v>80</v>
      </c>
      <c r="AT173" s="203" t="s">
        <v>71</v>
      </c>
      <c r="AU173" s="203" t="s">
        <v>80</v>
      </c>
      <c r="AY173" s="202" t="s">
        <v>152</v>
      </c>
      <c r="BK173" s="204">
        <f>BK174</f>
        <v>0</v>
      </c>
    </row>
    <row r="174" spans="1:65" s="2" customFormat="1" ht="16.5" customHeight="1">
      <c r="A174" s="40"/>
      <c r="B174" s="41"/>
      <c r="C174" s="207" t="s">
        <v>308</v>
      </c>
      <c r="D174" s="207" t="s">
        <v>154</v>
      </c>
      <c r="E174" s="208" t="s">
        <v>343</v>
      </c>
      <c r="F174" s="209" t="s">
        <v>344</v>
      </c>
      <c r="G174" s="210" t="s">
        <v>157</v>
      </c>
      <c r="H174" s="211">
        <v>3</v>
      </c>
      <c r="I174" s="212"/>
      <c r="J174" s="213">
        <f>ROUND(I174*H174,2)</f>
        <v>0</v>
      </c>
      <c r="K174" s="209" t="s">
        <v>19</v>
      </c>
      <c r="L174" s="46"/>
      <c r="M174" s="214" t="s">
        <v>19</v>
      </c>
      <c r="N174" s="215" t="s">
        <v>43</v>
      </c>
      <c r="O174" s="86"/>
      <c r="P174" s="216">
        <f>O174*H174</f>
        <v>0</v>
      </c>
      <c r="Q174" s="216">
        <v>0</v>
      </c>
      <c r="R174" s="216">
        <f>Q174*H174</f>
        <v>0</v>
      </c>
      <c r="S174" s="216">
        <v>0</v>
      </c>
      <c r="T174" s="217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8" t="s">
        <v>159</v>
      </c>
      <c r="AT174" s="218" t="s">
        <v>154</v>
      </c>
      <c r="AU174" s="218" t="s">
        <v>83</v>
      </c>
      <c r="AY174" s="19" t="s">
        <v>152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9" t="s">
        <v>80</v>
      </c>
      <c r="BK174" s="219">
        <f>ROUND(I174*H174,2)</f>
        <v>0</v>
      </c>
      <c r="BL174" s="19" t="s">
        <v>159</v>
      </c>
      <c r="BM174" s="218" t="s">
        <v>547</v>
      </c>
    </row>
    <row r="175" spans="1:63" s="12" customFormat="1" ht="22.8" customHeight="1">
      <c r="A175" s="12"/>
      <c r="B175" s="191"/>
      <c r="C175" s="192"/>
      <c r="D175" s="193" t="s">
        <v>71</v>
      </c>
      <c r="E175" s="205" t="s">
        <v>159</v>
      </c>
      <c r="F175" s="205" t="s">
        <v>347</v>
      </c>
      <c r="G175" s="192"/>
      <c r="H175" s="192"/>
      <c r="I175" s="195"/>
      <c r="J175" s="206">
        <f>BK175</f>
        <v>0</v>
      </c>
      <c r="K175" s="192"/>
      <c r="L175" s="197"/>
      <c r="M175" s="198"/>
      <c r="N175" s="199"/>
      <c r="O175" s="199"/>
      <c r="P175" s="200">
        <f>SUM(P176:P178)</f>
        <v>0</v>
      </c>
      <c r="Q175" s="199"/>
      <c r="R175" s="200">
        <f>SUM(R176:R178)</f>
        <v>0</v>
      </c>
      <c r="S175" s="199"/>
      <c r="T175" s="201">
        <f>SUM(T176:T178)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2" t="s">
        <v>80</v>
      </c>
      <c r="AT175" s="203" t="s">
        <v>71</v>
      </c>
      <c r="AU175" s="203" t="s">
        <v>80</v>
      </c>
      <c r="AY175" s="202" t="s">
        <v>152</v>
      </c>
      <c r="BK175" s="204">
        <f>SUM(BK176:BK178)</f>
        <v>0</v>
      </c>
    </row>
    <row r="176" spans="1:65" s="2" customFormat="1" ht="16.5" customHeight="1">
      <c r="A176" s="40"/>
      <c r="B176" s="41"/>
      <c r="C176" s="207" t="s">
        <v>315</v>
      </c>
      <c r="D176" s="207" t="s">
        <v>154</v>
      </c>
      <c r="E176" s="208" t="s">
        <v>349</v>
      </c>
      <c r="F176" s="209" t="s">
        <v>350</v>
      </c>
      <c r="G176" s="210" t="s">
        <v>111</v>
      </c>
      <c r="H176" s="211">
        <v>0.495</v>
      </c>
      <c r="I176" s="212"/>
      <c r="J176" s="213">
        <f>ROUND(I176*H176,2)</f>
        <v>0</v>
      </c>
      <c r="K176" s="209" t="s">
        <v>19</v>
      </c>
      <c r="L176" s="46"/>
      <c r="M176" s="214" t="s">
        <v>19</v>
      </c>
      <c r="N176" s="215" t="s">
        <v>43</v>
      </c>
      <c r="O176" s="86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8" t="s">
        <v>159</v>
      </c>
      <c r="AT176" s="218" t="s">
        <v>154</v>
      </c>
      <c r="AU176" s="218" t="s">
        <v>83</v>
      </c>
      <c r="AY176" s="19" t="s">
        <v>152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9" t="s">
        <v>80</v>
      </c>
      <c r="BK176" s="219">
        <f>ROUND(I176*H176,2)</f>
        <v>0</v>
      </c>
      <c r="BL176" s="19" t="s">
        <v>159</v>
      </c>
      <c r="BM176" s="218" t="s">
        <v>549</v>
      </c>
    </row>
    <row r="177" spans="1:51" s="13" customFormat="1" ht="12">
      <c r="A177" s="13"/>
      <c r="B177" s="225"/>
      <c r="C177" s="226"/>
      <c r="D177" s="227" t="s">
        <v>163</v>
      </c>
      <c r="E177" s="228" t="s">
        <v>19</v>
      </c>
      <c r="F177" s="229" t="s">
        <v>770</v>
      </c>
      <c r="G177" s="226"/>
      <c r="H177" s="230">
        <v>0.495</v>
      </c>
      <c r="I177" s="231"/>
      <c r="J177" s="226"/>
      <c r="K177" s="226"/>
      <c r="L177" s="232"/>
      <c r="M177" s="233"/>
      <c r="N177" s="234"/>
      <c r="O177" s="234"/>
      <c r="P177" s="234"/>
      <c r="Q177" s="234"/>
      <c r="R177" s="234"/>
      <c r="S177" s="234"/>
      <c r="T177" s="23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6" t="s">
        <v>163</v>
      </c>
      <c r="AU177" s="236" t="s">
        <v>83</v>
      </c>
      <c r="AV177" s="13" t="s">
        <v>83</v>
      </c>
      <c r="AW177" s="13" t="s">
        <v>33</v>
      </c>
      <c r="AX177" s="13" t="s">
        <v>72</v>
      </c>
      <c r="AY177" s="236" t="s">
        <v>152</v>
      </c>
    </row>
    <row r="178" spans="1:51" s="14" customFormat="1" ht="12">
      <c r="A178" s="14"/>
      <c r="B178" s="237"/>
      <c r="C178" s="238"/>
      <c r="D178" s="227" t="s">
        <v>163</v>
      </c>
      <c r="E178" s="239" t="s">
        <v>109</v>
      </c>
      <c r="F178" s="240" t="s">
        <v>170</v>
      </c>
      <c r="G178" s="238"/>
      <c r="H178" s="241">
        <v>0.495</v>
      </c>
      <c r="I178" s="242"/>
      <c r="J178" s="238"/>
      <c r="K178" s="238"/>
      <c r="L178" s="243"/>
      <c r="M178" s="244"/>
      <c r="N178" s="245"/>
      <c r="O178" s="245"/>
      <c r="P178" s="245"/>
      <c r="Q178" s="245"/>
      <c r="R178" s="245"/>
      <c r="S178" s="245"/>
      <c r="T178" s="24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7" t="s">
        <v>163</v>
      </c>
      <c r="AU178" s="247" t="s">
        <v>83</v>
      </c>
      <c r="AV178" s="14" t="s">
        <v>159</v>
      </c>
      <c r="AW178" s="14" t="s">
        <v>33</v>
      </c>
      <c r="AX178" s="14" t="s">
        <v>80</v>
      </c>
      <c r="AY178" s="247" t="s">
        <v>152</v>
      </c>
    </row>
    <row r="179" spans="1:63" s="12" customFormat="1" ht="22.8" customHeight="1">
      <c r="A179" s="12"/>
      <c r="B179" s="191"/>
      <c r="C179" s="192"/>
      <c r="D179" s="193" t="s">
        <v>71</v>
      </c>
      <c r="E179" s="205" t="s">
        <v>203</v>
      </c>
      <c r="F179" s="205" t="s">
        <v>386</v>
      </c>
      <c r="G179" s="192"/>
      <c r="H179" s="192"/>
      <c r="I179" s="195"/>
      <c r="J179" s="206">
        <f>BK179</f>
        <v>0</v>
      </c>
      <c r="K179" s="192"/>
      <c r="L179" s="197"/>
      <c r="M179" s="198"/>
      <c r="N179" s="199"/>
      <c r="O179" s="199"/>
      <c r="P179" s="200">
        <f>SUM(P180:P199)</f>
        <v>0</v>
      </c>
      <c r="Q179" s="199"/>
      <c r="R179" s="200">
        <f>SUM(R180:R199)</f>
        <v>0.0168905</v>
      </c>
      <c r="S179" s="199"/>
      <c r="T179" s="201">
        <f>SUM(T180:T199)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2" t="s">
        <v>80</v>
      </c>
      <c r="AT179" s="203" t="s">
        <v>71</v>
      </c>
      <c r="AU179" s="203" t="s">
        <v>80</v>
      </c>
      <c r="AY179" s="202" t="s">
        <v>152</v>
      </c>
      <c r="BK179" s="204">
        <f>SUM(BK180:BK199)</f>
        <v>0</v>
      </c>
    </row>
    <row r="180" spans="1:65" s="2" customFormat="1" ht="24.15" customHeight="1">
      <c r="A180" s="40"/>
      <c r="B180" s="41"/>
      <c r="C180" s="207" t="s">
        <v>321</v>
      </c>
      <c r="D180" s="207" t="s">
        <v>154</v>
      </c>
      <c r="E180" s="208" t="s">
        <v>551</v>
      </c>
      <c r="F180" s="209" t="s">
        <v>552</v>
      </c>
      <c r="G180" s="210" t="s">
        <v>157</v>
      </c>
      <c r="H180" s="211">
        <v>3</v>
      </c>
      <c r="I180" s="212"/>
      <c r="J180" s="213">
        <f>ROUND(I180*H180,2)</f>
        <v>0</v>
      </c>
      <c r="K180" s="209" t="s">
        <v>158</v>
      </c>
      <c r="L180" s="46"/>
      <c r="M180" s="214" t="s">
        <v>19</v>
      </c>
      <c r="N180" s="215" t="s">
        <v>43</v>
      </c>
      <c r="O180" s="86"/>
      <c r="P180" s="216">
        <f>O180*H180</f>
        <v>0</v>
      </c>
      <c r="Q180" s="216">
        <v>1E-05</v>
      </c>
      <c r="R180" s="216">
        <f>Q180*H180</f>
        <v>3.0000000000000004E-05</v>
      </c>
      <c r="S180" s="216">
        <v>0</v>
      </c>
      <c r="T180" s="217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8" t="s">
        <v>159</v>
      </c>
      <c r="AT180" s="218" t="s">
        <v>154</v>
      </c>
      <c r="AU180" s="218" t="s">
        <v>83</v>
      </c>
      <c r="AY180" s="19" t="s">
        <v>152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9" t="s">
        <v>80</v>
      </c>
      <c r="BK180" s="219">
        <f>ROUND(I180*H180,2)</f>
        <v>0</v>
      </c>
      <c r="BL180" s="19" t="s">
        <v>159</v>
      </c>
      <c r="BM180" s="218" t="s">
        <v>553</v>
      </c>
    </row>
    <row r="181" spans="1:47" s="2" customFormat="1" ht="12">
      <c r="A181" s="40"/>
      <c r="B181" s="41"/>
      <c r="C181" s="42"/>
      <c r="D181" s="220" t="s">
        <v>161</v>
      </c>
      <c r="E181" s="42"/>
      <c r="F181" s="221" t="s">
        <v>554</v>
      </c>
      <c r="G181" s="42"/>
      <c r="H181" s="42"/>
      <c r="I181" s="222"/>
      <c r="J181" s="42"/>
      <c r="K181" s="42"/>
      <c r="L181" s="46"/>
      <c r="M181" s="223"/>
      <c r="N181" s="224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161</v>
      </c>
      <c r="AU181" s="19" t="s">
        <v>83</v>
      </c>
    </row>
    <row r="182" spans="1:51" s="13" customFormat="1" ht="12">
      <c r="A182" s="13"/>
      <c r="B182" s="225"/>
      <c r="C182" s="226"/>
      <c r="D182" s="227" t="s">
        <v>163</v>
      </c>
      <c r="E182" s="228" t="s">
        <v>19</v>
      </c>
      <c r="F182" s="229" t="s">
        <v>771</v>
      </c>
      <c r="G182" s="226"/>
      <c r="H182" s="230">
        <v>3</v>
      </c>
      <c r="I182" s="231"/>
      <c r="J182" s="226"/>
      <c r="K182" s="226"/>
      <c r="L182" s="232"/>
      <c r="M182" s="233"/>
      <c r="N182" s="234"/>
      <c r="O182" s="234"/>
      <c r="P182" s="234"/>
      <c r="Q182" s="234"/>
      <c r="R182" s="234"/>
      <c r="S182" s="234"/>
      <c r="T182" s="23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6" t="s">
        <v>163</v>
      </c>
      <c r="AU182" s="236" t="s">
        <v>83</v>
      </c>
      <c r="AV182" s="13" t="s">
        <v>83</v>
      </c>
      <c r="AW182" s="13" t="s">
        <v>33</v>
      </c>
      <c r="AX182" s="13" t="s">
        <v>80</v>
      </c>
      <c r="AY182" s="236" t="s">
        <v>152</v>
      </c>
    </row>
    <row r="183" spans="1:65" s="2" customFormat="1" ht="16.5" customHeight="1">
      <c r="A183" s="40"/>
      <c r="B183" s="41"/>
      <c r="C183" s="270" t="s">
        <v>328</v>
      </c>
      <c r="D183" s="270" t="s">
        <v>322</v>
      </c>
      <c r="E183" s="271" t="s">
        <v>658</v>
      </c>
      <c r="F183" s="272" t="s">
        <v>659</v>
      </c>
      <c r="G183" s="273" t="s">
        <v>157</v>
      </c>
      <c r="H183" s="274">
        <v>3.09</v>
      </c>
      <c r="I183" s="275"/>
      <c r="J183" s="276">
        <f>ROUND(I183*H183,2)</f>
        <v>0</v>
      </c>
      <c r="K183" s="272" t="s">
        <v>158</v>
      </c>
      <c r="L183" s="277"/>
      <c r="M183" s="278" t="s">
        <v>19</v>
      </c>
      <c r="N183" s="279" t="s">
        <v>43</v>
      </c>
      <c r="O183" s="86"/>
      <c r="P183" s="216">
        <f>O183*H183</f>
        <v>0</v>
      </c>
      <c r="Q183" s="216">
        <v>0.00445</v>
      </c>
      <c r="R183" s="216">
        <f>Q183*H183</f>
        <v>0.013750499999999999</v>
      </c>
      <c r="S183" s="216">
        <v>0</v>
      </c>
      <c r="T183" s="217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8" t="s">
        <v>203</v>
      </c>
      <c r="AT183" s="218" t="s">
        <v>322</v>
      </c>
      <c r="AU183" s="218" t="s">
        <v>83</v>
      </c>
      <c r="AY183" s="19" t="s">
        <v>152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9" t="s">
        <v>80</v>
      </c>
      <c r="BK183" s="219">
        <f>ROUND(I183*H183,2)</f>
        <v>0</v>
      </c>
      <c r="BL183" s="19" t="s">
        <v>159</v>
      </c>
      <c r="BM183" s="218" t="s">
        <v>563</v>
      </c>
    </row>
    <row r="184" spans="1:47" s="2" customFormat="1" ht="12">
      <c r="A184" s="40"/>
      <c r="B184" s="41"/>
      <c r="C184" s="42"/>
      <c r="D184" s="220" t="s">
        <v>161</v>
      </c>
      <c r="E184" s="42"/>
      <c r="F184" s="221" t="s">
        <v>660</v>
      </c>
      <c r="G184" s="42"/>
      <c r="H184" s="42"/>
      <c r="I184" s="222"/>
      <c r="J184" s="42"/>
      <c r="K184" s="42"/>
      <c r="L184" s="46"/>
      <c r="M184" s="223"/>
      <c r="N184" s="224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161</v>
      </c>
      <c r="AU184" s="19" t="s">
        <v>83</v>
      </c>
    </row>
    <row r="185" spans="1:51" s="13" customFormat="1" ht="12">
      <c r="A185" s="13"/>
      <c r="B185" s="225"/>
      <c r="C185" s="226"/>
      <c r="D185" s="227" t="s">
        <v>163</v>
      </c>
      <c r="E185" s="226"/>
      <c r="F185" s="229" t="s">
        <v>772</v>
      </c>
      <c r="G185" s="226"/>
      <c r="H185" s="230">
        <v>3.09</v>
      </c>
      <c r="I185" s="231"/>
      <c r="J185" s="226"/>
      <c r="K185" s="226"/>
      <c r="L185" s="232"/>
      <c r="M185" s="233"/>
      <c r="N185" s="234"/>
      <c r="O185" s="234"/>
      <c r="P185" s="234"/>
      <c r="Q185" s="234"/>
      <c r="R185" s="234"/>
      <c r="S185" s="234"/>
      <c r="T185" s="23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6" t="s">
        <v>163</v>
      </c>
      <c r="AU185" s="236" t="s">
        <v>83</v>
      </c>
      <c r="AV185" s="13" t="s">
        <v>83</v>
      </c>
      <c r="AW185" s="13" t="s">
        <v>4</v>
      </c>
      <c r="AX185" s="13" t="s">
        <v>80</v>
      </c>
      <c r="AY185" s="236" t="s">
        <v>152</v>
      </c>
    </row>
    <row r="186" spans="1:65" s="2" customFormat="1" ht="24.15" customHeight="1">
      <c r="A186" s="40"/>
      <c r="B186" s="41"/>
      <c r="C186" s="207" t="s">
        <v>335</v>
      </c>
      <c r="D186" s="207" t="s">
        <v>154</v>
      </c>
      <c r="E186" s="208" t="s">
        <v>566</v>
      </c>
      <c r="F186" s="209" t="s">
        <v>567</v>
      </c>
      <c r="G186" s="210" t="s">
        <v>174</v>
      </c>
      <c r="H186" s="211">
        <v>2</v>
      </c>
      <c r="I186" s="212"/>
      <c r="J186" s="213">
        <f>ROUND(I186*H186,2)</f>
        <v>0</v>
      </c>
      <c r="K186" s="209" t="s">
        <v>158</v>
      </c>
      <c r="L186" s="46"/>
      <c r="M186" s="214" t="s">
        <v>19</v>
      </c>
      <c r="N186" s="215" t="s">
        <v>43</v>
      </c>
      <c r="O186" s="86"/>
      <c r="P186" s="216">
        <f>O186*H186</f>
        <v>0</v>
      </c>
      <c r="Q186" s="216">
        <v>1E-05</v>
      </c>
      <c r="R186" s="216">
        <f>Q186*H186</f>
        <v>2E-05</v>
      </c>
      <c r="S186" s="216">
        <v>0</v>
      </c>
      <c r="T186" s="217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8" t="s">
        <v>159</v>
      </c>
      <c r="AT186" s="218" t="s">
        <v>154</v>
      </c>
      <c r="AU186" s="218" t="s">
        <v>83</v>
      </c>
      <c r="AY186" s="19" t="s">
        <v>152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9" t="s">
        <v>80</v>
      </c>
      <c r="BK186" s="219">
        <f>ROUND(I186*H186,2)</f>
        <v>0</v>
      </c>
      <c r="BL186" s="19" t="s">
        <v>159</v>
      </c>
      <c r="BM186" s="218" t="s">
        <v>568</v>
      </c>
    </row>
    <row r="187" spans="1:47" s="2" customFormat="1" ht="12">
      <c r="A187" s="40"/>
      <c r="B187" s="41"/>
      <c r="C187" s="42"/>
      <c r="D187" s="220" t="s">
        <v>161</v>
      </c>
      <c r="E187" s="42"/>
      <c r="F187" s="221" t="s">
        <v>569</v>
      </c>
      <c r="G187" s="42"/>
      <c r="H187" s="42"/>
      <c r="I187" s="222"/>
      <c r="J187" s="42"/>
      <c r="K187" s="42"/>
      <c r="L187" s="46"/>
      <c r="M187" s="223"/>
      <c r="N187" s="224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161</v>
      </c>
      <c r="AU187" s="19" t="s">
        <v>83</v>
      </c>
    </row>
    <row r="188" spans="1:65" s="2" customFormat="1" ht="16.5" customHeight="1">
      <c r="A188" s="40"/>
      <c r="B188" s="41"/>
      <c r="C188" s="270" t="s">
        <v>342</v>
      </c>
      <c r="D188" s="270" t="s">
        <v>322</v>
      </c>
      <c r="E188" s="271" t="s">
        <v>570</v>
      </c>
      <c r="F188" s="272" t="s">
        <v>571</v>
      </c>
      <c r="G188" s="273" t="s">
        <v>174</v>
      </c>
      <c r="H188" s="274">
        <v>1</v>
      </c>
      <c r="I188" s="275"/>
      <c r="J188" s="276">
        <f>ROUND(I188*H188,2)</f>
        <v>0</v>
      </c>
      <c r="K188" s="272" t="s">
        <v>158</v>
      </c>
      <c r="L188" s="277"/>
      <c r="M188" s="278" t="s">
        <v>19</v>
      </c>
      <c r="N188" s="279" t="s">
        <v>43</v>
      </c>
      <c r="O188" s="86"/>
      <c r="P188" s="216">
        <f>O188*H188</f>
        <v>0</v>
      </c>
      <c r="Q188" s="216">
        <v>0.00065</v>
      </c>
      <c r="R188" s="216">
        <f>Q188*H188</f>
        <v>0.00065</v>
      </c>
      <c r="S188" s="216">
        <v>0</v>
      </c>
      <c r="T188" s="217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8" t="s">
        <v>203</v>
      </c>
      <c r="AT188" s="218" t="s">
        <v>322</v>
      </c>
      <c r="AU188" s="218" t="s">
        <v>83</v>
      </c>
      <c r="AY188" s="19" t="s">
        <v>152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9" t="s">
        <v>80</v>
      </c>
      <c r="BK188" s="219">
        <f>ROUND(I188*H188,2)</f>
        <v>0</v>
      </c>
      <c r="BL188" s="19" t="s">
        <v>159</v>
      </c>
      <c r="BM188" s="218" t="s">
        <v>572</v>
      </c>
    </row>
    <row r="189" spans="1:47" s="2" customFormat="1" ht="12">
      <c r="A189" s="40"/>
      <c r="B189" s="41"/>
      <c r="C189" s="42"/>
      <c r="D189" s="220" t="s">
        <v>161</v>
      </c>
      <c r="E189" s="42"/>
      <c r="F189" s="221" t="s">
        <v>573</v>
      </c>
      <c r="G189" s="42"/>
      <c r="H189" s="42"/>
      <c r="I189" s="222"/>
      <c r="J189" s="42"/>
      <c r="K189" s="42"/>
      <c r="L189" s="46"/>
      <c r="M189" s="223"/>
      <c r="N189" s="224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161</v>
      </c>
      <c r="AU189" s="19" t="s">
        <v>83</v>
      </c>
    </row>
    <row r="190" spans="1:65" s="2" customFormat="1" ht="16.5" customHeight="1">
      <c r="A190" s="40"/>
      <c r="B190" s="41"/>
      <c r="C190" s="270" t="s">
        <v>348</v>
      </c>
      <c r="D190" s="270" t="s">
        <v>322</v>
      </c>
      <c r="E190" s="271" t="s">
        <v>574</v>
      </c>
      <c r="F190" s="272" t="s">
        <v>575</v>
      </c>
      <c r="G190" s="273" t="s">
        <v>174</v>
      </c>
      <c r="H190" s="274">
        <v>1</v>
      </c>
      <c r="I190" s="275"/>
      <c r="J190" s="276">
        <f>ROUND(I190*H190,2)</f>
        <v>0</v>
      </c>
      <c r="K190" s="272" t="s">
        <v>158</v>
      </c>
      <c r="L190" s="277"/>
      <c r="M190" s="278" t="s">
        <v>19</v>
      </c>
      <c r="N190" s="279" t="s">
        <v>43</v>
      </c>
      <c r="O190" s="86"/>
      <c r="P190" s="216">
        <f>O190*H190</f>
        <v>0</v>
      </c>
      <c r="Q190" s="216">
        <v>0.00054</v>
      </c>
      <c r="R190" s="216">
        <f>Q190*H190</f>
        <v>0.00054</v>
      </c>
      <c r="S190" s="216">
        <v>0</v>
      </c>
      <c r="T190" s="217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8" t="s">
        <v>203</v>
      </c>
      <c r="AT190" s="218" t="s">
        <v>322</v>
      </c>
      <c r="AU190" s="218" t="s">
        <v>83</v>
      </c>
      <c r="AY190" s="19" t="s">
        <v>152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9" t="s">
        <v>80</v>
      </c>
      <c r="BK190" s="219">
        <f>ROUND(I190*H190,2)</f>
        <v>0</v>
      </c>
      <c r="BL190" s="19" t="s">
        <v>159</v>
      </c>
      <c r="BM190" s="218" t="s">
        <v>576</v>
      </c>
    </row>
    <row r="191" spans="1:47" s="2" customFormat="1" ht="12">
      <c r="A191" s="40"/>
      <c r="B191" s="41"/>
      <c r="C191" s="42"/>
      <c r="D191" s="220" t="s">
        <v>161</v>
      </c>
      <c r="E191" s="42"/>
      <c r="F191" s="221" t="s">
        <v>577</v>
      </c>
      <c r="G191" s="42"/>
      <c r="H191" s="42"/>
      <c r="I191" s="222"/>
      <c r="J191" s="42"/>
      <c r="K191" s="42"/>
      <c r="L191" s="46"/>
      <c r="M191" s="223"/>
      <c r="N191" s="224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161</v>
      </c>
      <c r="AU191" s="19" t="s">
        <v>83</v>
      </c>
    </row>
    <row r="192" spans="1:65" s="2" customFormat="1" ht="24.15" customHeight="1">
      <c r="A192" s="40"/>
      <c r="B192" s="41"/>
      <c r="C192" s="207" t="s">
        <v>353</v>
      </c>
      <c r="D192" s="207" t="s">
        <v>154</v>
      </c>
      <c r="E192" s="208" t="s">
        <v>582</v>
      </c>
      <c r="F192" s="209" t="s">
        <v>583</v>
      </c>
      <c r="G192" s="210" t="s">
        <v>174</v>
      </c>
      <c r="H192" s="211">
        <v>1</v>
      </c>
      <c r="I192" s="212"/>
      <c r="J192" s="213">
        <f>ROUND(I192*H192,2)</f>
        <v>0</v>
      </c>
      <c r="K192" s="209" t="s">
        <v>158</v>
      </c>
      <c r="L192" s="46"/>
      <c r="M192" s="214" t="s">
        <v>19</v>
      </c>
      <c r="N192" s="215" t="s">
        <v>43</v>
      </c>
      <c r="O192" s="86"/>
      <c r="P192" s="216">
        <f>O192*H192</f>
        <v>0</v>
      </c>
      <c r="Q192" s="216">
        <v>0</v>
      </c>
      <c r="R192" s="216">
        <f>Q192*H192</f>
        <v>0</v>
      </c>
      <c r="S192" s="216">
        <v>0</v>
      </c>
      <c r="T192" s="217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8" t="s">
        <v>159</v>
      </c>
      <c r="AT192" s="218" t="s">
        <v>154</v>
      </c>
      <c r="AU192" s="218" t="s">
        <v>83</v>
      </c>
      <c r="AY192" s="19" t="s">
        <v>152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9" t="s">
        <v>80</v>
      </c>
      <c r="BK192" s="219">
        <f>ROUND(I192*H192,2)</f>
        <v>0</v>
      </c>
      <c r="BL192" s="19" t="s">
        <v>159</v>
      </c>
      <c r="BM192" s="218" t="s">
        <v>584</v>
      </c>
    </row>
    <row r="193" spans="1:47" s="2" customFormat="1" ht="12">
      <c r="A193" s="40"/>
      <c r="B193" s="41"/>
      <c r="C193" s="42"/>
      <c r="D193" s="220" t="s">
        <v>161</v>
      </c>
      <c r="E193" s="42"/>
      <c r="F193" s="221" t="s">
        <v>585</v>
      </c>
      <c r="G193" s="42"/>
      <c r="H193" s="42"/>
      <c r="I193" s="222"/>
      <c r="J193" s="42"/>
      <c r="K193" s="42"/>
      <c r="L193" s="46"/>
      <c r="M193" s="223"/>
      <c r="N193" s="224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161</v>
      </c>
      <c r="AU193" s="19" t="s">
        <v>83</v>
      </c>
    </row>
    <row r="194" spans="1:65" s="2" customFormat="1" ht="16.5" customHeight="1">
      <c r="A194" s="40"/>
      <c r="B194" s="41"/>
      <c r="C194" s="270" t="s">
        <v>359</v>
      </c>
      <c r="D194" s="270" t="s">
        <v>322</v>
      </c>
      <c r="E194" s="271" t="s">
        <v>586</v>
      </c>
      <c r="F194" s="272" t="s">
        <v>587</v>
      </c>
      <c r="G194" s="273" t="s">
        <v>174</v>
      </c>
      <c r="H194" s="274">
        <v>1</v>
      </c>
      <c r="I194" s="275"/>
      <c r="J194" s="276">
        <f>ROUND(I194*H194,2)</f>
        <v>0</v>
      </c>
      <c r="K194" s="272" t="s">
        <v>158</v>
      </c>
      <c r="L194" s="277"/>
      <c r="M194" s="278" t="s">
        <v>19</v>
      </c>
      <c r="N194" s="279" t="s">
        <v>43</v>
      </c>
      <c r="O194" s="86"/>
      <c r="P194" s="216">
        <f>O194*H194</f>
        <v>0</v>
      </c>
      <c r="Q194" s="216">
        <v>0.00029</v>
      </c>
      <c r="R194" s="216">
        <f>Q194*H194</f>
        <v>0.00029</v>
      </c>
      <c r="S194" s="216">
        <v>0</v>
      </c>
      <c r="T194" s="217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8" t="s">
        <v>203</v>
      </c>
      <c r="AT194" s="218" t="s">
        <v>322</v>
      </c>
      <c r="AU194" s="218" t="s">
        <v>83</v>
      </c>
      <c r="AY194" s="19" t="s">
        <v>152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9" t="s">
        <v>80</v>
      </c>
      <c r="BK194" s="219">
        <f>ROUND(I194*H194,2)</f>
        <v>0</v>
      </c>
      <c r="BL194" s="19" t="s">
        <v>159</v>
      </c>
      <c r="BM194" s="218" t="s">
        <v>588</v>
      </c>
    </row>
    <row r="195" spans="1:47" s="2" customFormat="1" ht="12">
      <c r="A195" s="40"/>
      <c r="B195" s="41"/>
      <c r="C195" s="42"/>
      <c r="D195" s="220" t="s">
        <v>161</v>
      </c>
      <c r="E195" s="42"/>
      <c r="F195" s="221" t="s">
        <v>589</v>
      </c>
      <c r="G195" s="42"/>
      <c r="H195" s="42"/>
      <c r="I195" s="222"/>
      <c r="J195" s="42"/>
      <c r="K195" s="42"/>
      <c r="L195" s="46"/>
      <c r="M195" s="223"/>
      <c r="N195" s="224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161</v>
      </c>
      <c r="AU195" s="19" t="s">
        <v>83</v>
      </c>
    </row>
    <row r="196" spans="1:65" s="2" customFormat="1" ht="16.5" customHeight="1">
      <c r="A196" s="40"/>
      <c r="B196" s="41"/>
      <c r="C196" s="207" t="s">
        <v>364</v>
      </c>
      <c r="D196" s="207" t="s">
        <v>154</v>
      </c>
      <c r="E196" s="208" t="s">
        <v>425</v>
      </c>
      <c r="F196" s="209" t="s">
        <v>426</v>
      </c>
      <c r="G196" s="210" t="s">
        <v>427</v>
      </c>
      <c r="H196" s="211">
        <v>1</v>
      </c>
      <c r="I196" s="212"/>
      <c r="J196" s="213">
        <f>ROUND(I196*H196,2)</f>
        <v>0</v>
      </c>
      <c r="K196" s="209" t="s">
        <v>158</v>
      </c>
      <c r="L196" s="46"/>
      <c r="M196" s="214" t="s">
        <v>19</v>
      </c>
      <c r="N196" s="215" t="s">
        <v>43</v>
      </c>
      <c r="O196" s="86"/>
      <c r="P196" s="216">
        <f>O196*H196</f>
        <v>0</v>
      </c>
      <c r="Q196" s="216">
        <v>0.00122</v>
      </c>
      <c r="R196" s="216">
        <f>Q196*H196</f>
        <v>0.00122</v>
      </c>
      <c r="S196" s="216">
        <v>0</v>
      </c>
      <c r="T196" s="217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8" t="s">
        <v>159</v>
      </c>
      <c r="AT196" s="218" t="s">
        <v>154</v>
      </c>
      <c r="AU196" s="218" t="s">
        <v>83</v>
      </c>
      <c r="AY196" s="19" t="s">
        <v>152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9" t="s">
        <v>80</v>
      </c>
      <c r="BK196" s="219">
        <f>ROUND(I196*H196,2)</f>
        <v>0</v>
      </c>
      <c r="BL196" s="19" t="s">
        <v>159</v>
      </c>
      <c r="BM196" s="218" t="s">
        <v>590</v>
      </c>
    </row>
    <row r="197" spans="1:47" s="2" customFormat="1" ht="12">
      <c r="A197" s="40"/>
      <c r="B197" s="41"/>
      <c r="C197" s="42"/>
      <c r="D197" s="220" t="s">
        <v>161</v>
      </c>
      <c r="E197" s="42"/>
      <c r="F197" s="221" t="s">
        <v>429</v>
      </c>
      <c r="G197" s="42"/>
      <c r="H197" s="42"/>
      <c r="I197" s="222"/>
      <c r="J197" s="42"/>
      <c r="K197" s="42"/>
      <c r="L197" s="46"/>
      <c r="M197" s="223"/>
      <c r="N197" s="224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161</v>
      </c>
      <c r="AU197" s="19" t="s">
        <v>83</v>
      </c>
    </row>
    <row r="198" spans="1:65" s="2" customFormat="1" ht="16.5" customHeight="1">
      <c r="A198" s="40"/>
      <c r="B198" s="41"/>
      <c r="C198" s="207" t="s">
        <v>369</v>
      </c>
      <c r="D198" s="207" t="s">
        <v>154</v>
      </c>
      <c r="E198" s="208" t="s">
        <v>482</v>
      </c>
      <c r="F198" s="209" t="s">
        <v>483</v>
      </c>
      <c r="G198" s="210" t="s">
        <v>157</v>
      </c>
      <c r="H198" s="211">
        <v>3</v>
      </c>
      <c r="I198" s="212"/>
      <c r="J198" s="213">
        <f>ROUND(I198*H198,2)</f>
        <v>0</v>
      </c>
      <c r="K198" s="209" t="s">
        <v>158</v>
      </c>
      <c r="L198" s="46"/>
      <c r="M198" s="214" t="s">
        <v>19</v>
      </c>
      <c r="N198" s="215" t="s">
        <v>43</v>
      </c>
      <c r="O198" s="86"/>
      <c r="P198" s="216">
        <f>O198*H198</f>
        <v>0</v>
      </c>
      <c r="Q198" s="216">
        <v>0.00013</v>
      </c>
      <c r="R198" s="216">
        <f>Q198*H198</f>
        <v>0.00038999999999999994</v>
      </c>
      <c r="S198" s="216">
        <v>0</v>
      </c>
      <c r="T198" s="217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8" t="s">
        <v>159</v>
      </c>
      <c r="AT198" s="218" t="s">
        <v>154</v>
      </c>
      <c r="AU198" s="218" t="s">
        <v>83</v>
      </c>
      <c r="AY198" s="19" t="s">
        <v>152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9" t="s">
        <v>80</v>
      </c>
      <c r="BK198" s="219">
        <f>ROUND(I198*H198,2)</f>
        <v>0</v>
      </c>
      <c r="BL198" s="19" t="s">
        <v>159</v>
      </c>
      <c r="BM198" s="218" t="s">
        <v>591</v>
      </c>
    </row>
    <row r="199" spans="1:47" s="2" customFormat="1" ht="12">
      <c r="A199" s="40"/>
      <c r="B199" s="41"/>
      <c r="C199" s="42"/>
      <c r="D199" s="220" t="s">
        <v>161</v>
      </c>
      <c r="E199" s="42"/>
      <c r="F199" s="221" t="s">
        <v>485</v>
      </c>
      <c r="G199" s="42"/>
      <c r="H199" s="42"/>
      <c r="I199" s="222"/>
      <c r="J199" s="42"/>
      <c r="K199" s="42"/>
      <c r="L199" s="46"/>
      <c r="M199" s="223"/>
      <c r="N199" s="224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161</v>
      </c>
      <c r="AU199" s="19" t="s">
        <v>83</v>
      </c>
    </row>
    <row r="200" spans="1:63" s="12" customFormat="1" ht="22.8" customHeight="1">
      <c r="A200" s="12"/>
      <c r="B200" s="191"/>
      <c r="C200" s="192"/>
      <c r="D200" s="193" t="s">
        <v>71</v>
      </c>
      <c r="E200" s="205" t="s">
        <v>486</v>
      </c>
      <c r="F200" s="205" t="s">
        <v>487</v>
      </c>
      <c r="G200" s="192"/>
      <c r="H200" s="192"/>
      <c r="I200" s="195"/>
      <c r="J200" s="206">
        <f>BK200</f>
        <v>0</v>
      </c>
      <c r="K200" s="192"/>
      <c r="L200" s="197"/>
      <c r="M200" s="198"/>
      <c r="N200" s="199"/>
      <c r="O200" s="199"/>
      <c r="P200" s="200">
        <f>SUM(P201:P202)</f>
        <v>0</v>
      </c>
      <c r="Q200" s="199"/>
      <c r="R200" s="200">
        <f>SUM(R201:R202)</f>
        <v>0</v>
      </c>
      <c r="S200" s="199"/>
      <c r="T200" s="201">
        <f>SUM(T201:T202)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2" t="s">
        <v>80</v>
      </c>
      <c r="AT200" s="203" t="s">
        <v>71</v>
      </c>
      <c r="AU200" s="203" t="s">
        <v>80</v>
      </c>
      <c r="AY200" s="202" t="s">
        <v>152</v>
      </c>
      <c r="BK200" s="204">
        <f>SUM(BK201:BK202)</f>
        <v>0</v>
      </c>
    </row>
    <row r="201" spans="1:65" s="2" customFormat="1" ht="24.15" customHeight="1">
      <c r="A201" s="40"/>
      <c r="B201" s="41"/>
      <c r="C201" s="207" t="s">
        <v>374</v>
      </c>
      <c r="D201" s="207" t="s">
        <v>154</v>
      </c>
      <c r="E201" s="208" t="s">
        <v>592</v>
      </c>
      <c r="F201" s="209" t="s">
        <v>593</v>
      </c>
      <c r="G201" s="210" t="s">
        <v>311</v>
      </c>
      <c r="H201" s="211">
        <v>0.035</v>
      </c>
      <c r="I201" s="212"/>
      <c r="J201" s="213">
        <f>ROUND(I201*H201,2)</f>
        <v>0</v>
      </c>
      <c r="K201" s="209" t="s">
        <v>158</v>
      </c>
      <c r="L201" s="46"/>
      <c r="M201" s="214" t="s">
        <v>19</v>
      </c>
      <c r="N201" s="215" t="s">
        <v>43</v>
      </c>
      <c r="O201" s="86"/>
      <c r="P201" s="216">
        <f>O201*H201</f>
        <v>0</v>
      </c>
      <c r="Q201" s="216">
        <v>0</v>
      </c>
      <c r="R201" s="216">
        <f>Q201*H201</f>
        <v>0</v>
      </c>
      <c r="S201" s="216">
        <v>0</v>
      </c>
      <c r="T201" s="217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8" t="s">
        <v>159</v>
      </c>
      <c r="AT201" s="218" t="s">
        <v>154</v>
      </c>
      <c r="AU201" s="218" t="s">
        <v>83</v>
      </c>
      <c r="AY201" s="19" t="s">
        <v>152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9" t="s">
        <v>80</v>
      </c>
      <c r="BK201" s="219">
        <f>ROUND(I201*H201,2)</f>
        <v>0</v>
      </c>
      <c r="BL201" s="19" t="s">
        <v>159</v>
      </c>
      <c r="BM201" s="218" t="s">
        <v>594</v>
      </c>
    </row>
    <row r="202" spans="1:47" s="2" customFormat="1" ht="12">
      <c r="A202" s="40"/>
      <c r="B202" s="41"/>
      <c r="C202" s="42"/>
      <c r="D202" s="220" t="s">
        <v>161</v>
      </c>
      <c r="E202" s="42"/>
      <c r="F202" s="221" t="s">
        <v>595</v>
      </c>
      <c r="G202" s="42"/>
      <c r="H202" s="42"/>
      <c r="I202" s="222"/>
      <c r="J202" s="42"/>
      <c r="K202" s="42"/>
      <c r="L202" s="46"/>
      <c r="M202" s="280"/>
      <c r="N202" s="281"/>
      <c r="O202" s="282"/>
      <c r="P202" s="282"/>
      <c r="Q202" s="282"/>
      <c r="R202" s="282"/>
      <c r="S202" s="282"/>
      <c r="T202" s="283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161</v>
      </c>
      <c r="AU202" s="19" t="s">
        <v>83</v>
      </c>
    </row>
    <row r="203" spans="1:31" s="2" customFormat="1" ht="6.95" customHeight="1">
      <c r="A203" s="40"/>
      <c r="B203" s="61"/>
      <c r="C203" s="62"/>
      <c r="D203" s="62"/>
      <c r="E203" s="62"/>
      <c r="F203" s="62"/>
      <c r="G203" s="62"/>
      <c r="H203" s="62"/>
      <c r="I203" s="62"/>
      <c r="J203" s="62"/>
      <c r="K203" s="62"/>
      <c r="L203" s="46"/>
      <c r="M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</row>
  </sheetData>
  <sheetProtection password="CC35" sheet="1" objects="1" scenarios="1" formatColumns="0" formatRows="0" autoFilter="0"/>
  <autoFilter ref="C84:K202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1_01/119002121"/>
    <hyperlink ref="F92" r:id="rId2" display="https://podminky.urs.cz/item/CS_URS_2021_01/119002122"/>
    <hyperlink ref="F94" r:id="rId3" display="https://podminky.urs.cz/item/CS_URS_2021_01/119003141"/>
    <hyperlink ref="F97" r:id="rId4" display="https://podminky.urs.cz/item/CS_URS_2021_01/119003142"/>
    <hyperlink ref="F99" r:id="rId5" display="https://podminky.urs.cz/item/CS_URS_2021_01/119004111"/>
    <hyperlink ref="F103" r:id="rId6" display="https://podminky.urs.cz/item/CS_URS_2021_01/119004112"/>
    <hyperlink ref="F108" r:id="rId7" display="https://podminky.urs.cz/item/CS_URS_2021_01/132154204"/>
    <hyperlink ref="F111" r:id="rId8" display="https://podminky.urs.cz/item/CS_URS_2021_01/132254204"/>
    <hyperlink ref="F118" r:id="rId9" display="https://podminky.urs.cz/item/CS_URS_2021_01/132354204"/>
    <hyperlink ref="F124" r:id="rId10" display="https://podminky.urs.cz/item/CS_URS_2021_01/151101112"/>
    <hyperlink ref="F126" r:id="rId11" display="https://podminky.urs.cz/item/CS_URS_2021_01/162451106"/>
    <hyperlink ref="F131" r:id="rId12" display="https://podminky.urs.cz/item/CS_URS_2021_01/162751117"/>
    <hyperlink ref="F135" r:id="rId13" display="https://podminky.urs.cz/item/CS_URS_2021_01/162751119"/>
    <hyperlink ref="F139" r:id="rId14" display="https://podminky.urs.cz/item/CS_URS_2021_01/162751137"/>
    <hyperlink ref="F143" r:id="rId15" display="https://podminky.urs.cz/item/CS_URS_2021_01/162751139"/>
    <hyperlink ref="F147" r:id="rId16" display="https://podminky.urs.cz/item/CS_URS_2021_01/167151111"/>
    <hyperlink ref="F171" r:id="rId17" display="https://podminky.urs.cz/item/CS_URS_2021_01/58337302"/>
    <hyperlink ref="F181" r:id="rId18" display="https://podminky.urs.cz/item/CS_URS_2021_01/871313121"/>
    <hyperlink ref="F184" r:id="rId19" display="https://podminky.urs.cz/item/CS_URS_2021_01/28611168"/>
    <hyperlink ref="F187" r:id="rId20" display="https://podminky.urs.cz/item/CS_URS_2021_01/877315221"/>
    <hyperlink ref="F189" r:id="rId21" display="https://podminky.urs.cz/item/CS_URS_2021_01/28611361"/>
    <hyperlink ref="F191" r:id="rId22" display="https://podminky.urs.cz/item/CS_URS_2021_01/28611359"/>
    <hyperlink ref="F193" r:id="rId23" display="https://podminky.urs.cz/item/CS_URS_2021_01/877315231"/>
    <hyperlink ref="F195" r:id="rId24" display="https://podminky.urs.cz/item/CS_URS_2021_01/28611722"/>
    <hyperlink ref="F197" r:id="rId25" display="https://podminky.urs.cz/item/CS_URS_2021_01/892492121"/>
    <hyperlink ref="F199" r:id="rId26" display="https://podminky.urs.cz/item/CS_URS_2021_01/899722114"/>
    <hyperlink ref="F202" r:id="rId27" display="https://podminky.urs.cz/item/CS_URS_2021_01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Sedláčková Dagmar</dc:creator>
  <cp:keywords/>
  <dc:description/>
  <cp:lastModifiedBy>Sedláčková Dagmar</cp:lastModifiedBy>
  <dcterms:created xsi:type="dcterms:W3CDTF">2021-07-12T10:16:17Z</dcterms:created>
  <dcterms:modified xsi:type="dcterms:W3CDTF">2021-07-12T10:16:31Z</dcterms:modified>
  <cp:category/>
  <cp:version/>
  <cp:contentType/>
  <cp:contentStatus/>
</cp:coreProperties>
</file>