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</sheets>
  <definedNames/>
  <calcPr/>
  <webPublishing/>
</workbook>
</file>

<file path=xl/sharedStrings.xml><?xml version="1.0" encoding="utf-8"?>
<sst xmlns="http://schemas.openxmlformats.org/spreadsheetml/2006/main" count="610" uniqueCount="263">
  <si>
    <t>Rekapitulace ceny</t>
  </si>
  <si>
    <t>Stavba: 2019-100 - REKONSTRUKCE OPĚRNÉ ZDI NA MK, UL. POD VRCHEM x U KORKÁRNY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</si>
  <si>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</si>
  <si>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</si>
  <si>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</si>
  <si>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</si>
  <si>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</si>
  <si>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</si>
  <si>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</si>
  <si>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</si>
  <si>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</si>
  <si>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</si>
  <si>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</si>
  <si>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</si>
  <si>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2019-100</t>
  </si>
  <si>
    <t>REKONSTRUKCE OPĚRNÉ ZDI NA MK, UL. POD VRCHEM x U KORKÁRNY</t>
  </si>
  <si>
    <t>O</t>
  </si>
  <si>
    <t>Rozpočet:</t>
  </si>
  <si>
    <t>0,00</t>
  </si>
  <si>
    <t>15,00</t>
  </si>
  <si>
    <t>21,00</t>
  </si>
  <si>
    <t>3</t>
  </si>
  <si>
    <t>2</t>
  </si>
  <si>
    <t>SO 201</t>
  </si>
  <si>
    <t>OPĚRNÁ ZEĎ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</si>
  <si>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</si>
  <si>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</si>
  <si>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</si>
  <si>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</si>
  <si>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</si>
  <si>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</si>
  <si>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</si>
  <si>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</si>
  <si>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</si>
  <si>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</si>
  <si>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</si>
  <si>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</si>
  <si>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</si>
  <si>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</si>
  <si>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</si>
  <si>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</si>
  <si>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</si>
  <si>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</si>
  <si>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</si>
  <si>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</si>
  <si>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014102.a</t>
  </si>
  <si>
    <t/>
  </si>
  <si>
    <t>POPLATKY ZA SKLÁDKU</t>
  </si>
  <si>
    <t>T</t>
  </si>
  <si>
    <t>PP</t>
  </si>
  <si>
    <t>VÝKOPEK</t>
  </si>
  <si>
    <t>VV</t>
  </si>
  <si>
    <t>z pol. č. 17120: 302,5m3*1,8t/m3=544,500 [A]t</t>
  </si>
  <si>
    <t>TS</t>
  </si>
  <si>
    <t>014102.b</t>
  </si>
  <si>
    <t>STÁVAJÍCÍ VRSTVY VOZOVKY</t>
  </si>
  <si>
    <t>z pol. č. 11332: 86,0m3*2,2t/m3=189,200 [A]t 
z pol. č. 11372: 8,0m3*2,2t/m3=17,600 [B]t 
Celkem: A+B=206,800 [C]t</t>
  </si>
  <si>
    <t>014102.c</t>
  </si>
  <si>
    <t>BETON</t>
  </si>
  <si>
    <t>z pol. č. 96615: 64,0m3*2,4t/m3=153,600 [A]t 
z pol. č. 96687: 3ks*0,025t/ks=0,075 [B]t 
Celkem: A+B=153,675 [C]t</t>
  </si>
  <si>
    <t>zahrnuje veškeré poplatky provozovateli skládky související s uložením odpadu na skládce.</t>
  </si>
  <si>
    <t>014102.d</t>
  </si>
  <si>
    <t>STÁVAJÍCÍ OPLOCENÍ</t>
  </si>
  <si>
    <t>z pol. č. 966842: 120,0m*0,05t/m=6,000 [A]t</t>
  </si>
  <si>
    <t>014211</t>
  </si>
  <si>
    <t>POPLATKY ZA ZEMNÍK - ORNICE</t>
  </si>
  <si>
    <t>M3</t>
  </si>
  <si>
    <t>z pol. č. 12573: 10,5m3=10,500 [A]m3</t>
  </si>
  <si>
    <t>zahrnuje veškeré poplatky majiteli zemníku související s nákupem zeminy (nikoliv s otvírkou zemníku)</t>
  </si>
  <si>
    <t>02720</t>
  </si>
  <si>
    <t>POMOC PRÁCE ZŘÍZ NEBO ZAJIŠŤ REGULACI A OCHRANU DOPRAVY</t>
  </si>
  <si>
    <t>KČ</t>
  </si>
  <si>
    <t>Dopravně inženýrská opatření v průběhu celé stavby (dle TP66 a DI PČR), zahrnuje osazení, přesuny a odvoz provizorního dopravního značení. Zahrnuje dočasné dopravní značení, dopravní zařízení (např. světelné výstražné zařízení atd.), oplocení a všechny související práce po dobu trvání stavby. Součástí položky je i údržba a péče o dopravně inženýrská opatření v průběhu celé stavby. Vč. čištění vozovek (v případě znečištění)</t>
  </si>
  <si>
    <t>zahrnuje veškeré náklady spojené s objednatelem požadovanými zařízeními</t>
  </si>
  <si>
    <t>7</t>
  </si>
  <si>
    <t>02730.a</t>
  </si>
  <si>
    <t>POMOC PRÁCE ZŘÍZ NEBO ZAJIŠŤ OCHRANU INŽENÝRSKÝCH SÍTÍ</t>
  </si>
  <si>
    <t>OCHRANA STÁVAJÍCÍCH BETONOVÝCH STOŽÁRŮ A KABELOVÉHO VEDENÍ VE SPRÁVĚ CETIN, a.s. - CELKEM 3 KS</t>
  </si>
  <si>
    <t>8</t>
  </si>
  <si>
    <t>02730.b</t>
  </si>
  <si>
    <t>OCHRANA STÁVAJÍCÍHO PŘÍHRADOVÉHO STOŽÁRU A KABELOVÉHO VEDENÍ VE SPRÁVĚ VE SPRÁVĚ ČEZ DISTRIBUCE, a.s.</t>
  </si>
  <si>
    <t>02911</t>
  </si>
  <si>
    <t>OSTATNÍ POŽADAVKY - GEODETICKÉ ZAMĚŘENÍ</t>
  </si>
  <si>
    <t>GEODETICKÉ PRÁCE BĚHEM VÝSTAVBY A GEOMETRICKÝ PLÁN SKUTEČNÉHO PROVEDENÍ STAVBY</t>
  </si>
  <si>
    <t>zahrnuje veškeré náklady spojené s objednatelem požadovanými pracemi</t>
  </si>
  <si>
    <t>02943</t>
  </si>
  <si>
    <t>OSTATNÍ POŽADAVKY - VYPRACOVÁNÍ RDS</t>
  </si>
  <si>
    <t>REALIZAČNÍ DOKUMENTACE STAVBY</t>
  </si>
  <si>
    <t>11</t>
  </si>
  <si>
    <t>02944</t>
  </si>
  <si>
    <t>OSTAT POŽADAVKY - DOKUMENTACE SKUTEČ PROVEDENÍ V DIGIT FORMĚ</t>
  </si>
  <si>
    <t>DOKUMENTACE SKUTEČNÉHO PROVEDENÍ V TIŠTĚNÉ I DIGITÁLNÍ FORMĚ</t>
  </si>
  <si>
    <t>Zemní práce</t>
  </si>
  <si>
    <t>12</t>
  </si>
  <si>
    <t>11332</t>
  </si>
  <si>
    <t>ODSTRANĚNÍ PODKLADŮ ZPEVNĚNÝCH PLOCH Z KAMENIVA NESTMELENÉHO</t>
  </si>
  <si>
    <t>VČETNĚ ODVOZU A ULOŽENÍ DO RECYKLAČNÍHO STŘEDISKA, POPLATEK ZA SKLÁDKU UVEDEN V POLOŽCE 014102.b</t>
  </si>
  <si>
    <t>digitálně odměřeno z výkresu 
podkladní vrstvy stáv. vozovky: 200,0m2*0,43m=86,000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</si>
  <si>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</si>
  <si>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</si>
  <si>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11372</t>
  </si>
  <si>
    <t>FRÉZOVÁNÍ ZPEVNĚNÝCH PLOCH ASFALTOVÝCH</t>
  </si>
  <si>
    <t>V TL. 40 MM, VČETNĚ ODVOZU A ULOŽENÍ DO RECYKLAČNÍHO STŘEDISKA, POPLATEK ZA SKLÁDKU UVEDEN V POLOŽCE 014102.b</t>
  </si>
  <si>
    <t>digitálně odměřeno z výkresu 
200,0m2*0,04m=8,000 [A]m3</t>
  </si>
  <si>
    <t>14</t>
  </si>
  <si>
    <t>12110</t>
  </si>
  <si>
    <t>SEJMUTÍ ORNICE NEBO LESNÍ PŮDY</t>
  </si>
  <si>
    <t>V TL. 100 MM, PONECHÁNO NA STAVBĚ, BUDE POUŽITO V RÁMCI DOKONČOVACÍCH PRACÍ K ÚPRAVĚ TERÉNU</t>
  </si>
  <si>
    <t>digitálně odměřeno z výkresu 
60,0m2*0,1m=6,000 [A]m3</t>
  </si>
  <si>
    <t>položka zahrnuje sejmutí ornice bez ohledu na tloušťku vrstvy a její vodorovnou dopravu  
nezahrnuje uložení na trvalou skládku</t>
  </si>
  <si>
    <t>15</t>
  </si>
  <si>
    <t>12573</t>
  </si>
  <si>
    <t>VYKOPÁVKY ZE ZEMNÍKŮ A SKLÁDEK TŘ. I</t>
  </si>
  <si>
    <t>VČETNĚ NALOŽENÍ A ODVOZU NA SKLÁDKU, POPLATEK ZA SKLÁDKU UVEDEN V POLOŽCE 014102.a</t>
  </si>
  <si>
    <t>natěžení a dovoz chybějící ornice 
pro pol. č. 18220: 16,5m3=16,500 [A]m3 
odpočet z pol. č. 12010: -6,0m3=-6,000 [B]m3 
Celkem: A+B=10,500 [C]m3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</si>
  <si>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</si>
  <si>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16</t>
  </si>
  <si>
    <t>13183</t>
  </si>
  <si>
    <t>HLOUBENÍ JAM ZAPAŽ I NEPAŽ TŘ II</t>
  </si>
  <si>
    <t>VČETNĚ NALOŽENÍ A ODVOZU DO RECYKLAČNÍHO STŘEDISKA, POPLATEK ZA SKLÁDKU UVEDEN V POLOŽCE 014102.a</t>
  </si>
  <si>
    <t>digitálně odměřeno z výkresu 
2,5m2*121,0m=302,500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</si>
  <si>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</si>
  <si>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</t>
  </si>
  <si>
    <t>17120</t>
  </si>
  <si>
    <t>ULOŽENÍ SYPANINY DO NÁSYPŮ A NA SKLÁDKY BEZ ZHUTNĚNÍ</t>
  </si>
  <si>
    <t>uložení zeminy do recyklačního střediska  
z pol. č. 13183: 302,5m3=302,500 [A]m3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</si>
  <si>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</si>
  <si>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</t>
  </si>
  <si>
    <t>17481</t>
  </si>
  <si>
    <t>ZÁSYP JAM A RÝH Z NAKUPOVANÝCH MATERIÁLŮ</t>
  </si>
  <si>
    <t>ZEMINA VELMI VHODNÁ DO ZÁSYPU HUTNĚNÁ PO VRSTVÁCH TL. MAX. 300 mm, NA Id=0,85 NEBO 95%PS</t>
  </si>
  <si>
    <t>digitálně odměřeno z výkresu 
obsyp základu a dříku: 1,8m2*121,0m=217,800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</si>
  <si>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</si>
  <si>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</si>
  <si>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18110</t>
  </si>
  <si>
    <t>ÚPRAVA PLÁNĚ SE ZHUTNĚNÍM V HORNINĚ TŘ. I</t>
  </si>
  <si>
    <t>M2</t>
  </si>
  <si>
    <t>digitálně odměřeno z výkresu 
200,0m2=200,000 [A]m2</t>
  </si>
  <si>
    <t>položka zahrnuje úpravu pláně včetně vyrovnání výškových rozdílů. Míru zhutnění určuje projekt.</t>
  </si>
  <si>
    <t>20</t>
  </si>
  <si>
    <t>18220</t>
  </si>
  <si>
    <t>ROZPROSTŘENÍ ORNICE VE SVAHU</t>
  </si>
  <si>
    <t>TL. 100 MM</t>
  </si>
  <si>
    <t>digitálně odměřeno z výkresu 
165,0m2*0,1m=16,500 [A]m3</t>
  </si>
  <si>
    <t>položka zahrnuje:  
nutné přemístění ornice z dočasných skládek vzdálených do 50m  
rozprostření ornice v předepsané tloušťce ve svahu přes 1:5</t>
  </si>
  <si>
    <t>21</t>
  </si>
  <si>
    <t>18241</t>
  </si>
  <si>
    <t>ZALOŽENÍ TRÁVNÍKU RUČNÍM VÝSEVEM</t>
  </si>
  <si>
    <t>digitálně odměřeno z výkresu 
165,0m2=165,000 [A]m2</t>
  </si>
  <si>
    <t>Zahrnuje dodání předepsané travní směsi, její výsev na ornici, zalévání, první pokosení, to vše bez ohledu na sklon terénu</t>
  </si>
  <si>
    <t>Základy</t>
  </si>
  <si>
    <t>22</t>
  </si>
  <si>
    <t>272315</t>
  </si>
  <si>
    <t>ZÁKLADY Z PROSTÉHO BETONU DO C30/37</t>
  </si>
  <si>
    <t>C30/37-XA2</t>
  </si>
  <si>
    <t>základový pas zdi: 1,0m*0,6m*(5,85m+17*5,0m+4*7,5m)=72,510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</si>
  <si>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</si>
  <si>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23</t>
  </si>
  <si>
    <t>272365</t>
  </si>
  <si>
    <t>VÝZTUŽ ZÁKLADŮ Z OCELI 10505, B500B</t>
  </si>
  <si>
    <t>spřahující výztuž D 16 mm, á 500 mm:  
1,5m*(1*12ks+17*10ks+4*15ks)*1,578kg/m/1000=0,573 [A]t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</si>
  <si>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</si>
  <si>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</si>
  <si>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24</t>
  </si>
  <si>
    <t>327212</t>
  </si>
  <si>
    <t>ZDI OPĚRNÉ, ZÁRUBNÍ, NÁBŘEŽNÍ Z LOMOVÉHO KAMENE NA MC</t>
  </si>
  <si>
    <t>ČEDIČ</t>
  </si>
  <si>
    <t>digitálně odměřeno z výkresu 
dřík tížné zdi - tl. 500 mm: 97,0m2*0,5m=48,500 [A]m3</t>
  </si>
  <si>
    <t>položka zahrnuje dodávku a osazení lomového kamene, jeho výběr a případnou úpravu, dodávku předepsané malty, spárování.</t>
  </si>
  <si>
    <t>Vodorovné konstrukce</t>
  </si>
  <si>
    <t>25</t>
  </si>
  <si>
    <t>451312</t>
  </si>
  <si>
    <t>PODKLADNÍ A VÝPLŇOVÉ VRSTVY Z PROSTÉHO BETONU C12/15</t>
  </si>
  <si>
    <t>C12/15-X0, TL. 100 MM</t>
  </si>
  <si>
    <t>digitálně odměřeno z výkresu 
13,0m2*0,1m=1,300 [A]m3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</si>
  <si>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</si>
  <si>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Komunikace</t>
  </si>
  <si>
    <t>26</t>
  </si>
  <si>
    <t>56333</t>
  </si>
  <si>
    <t>VOZOVKOVÉ VRSTVY ZE ŠTĚRKODRTI TL. DO 150MM</t>
  </si>
  <si>
    <t>ŠD, A, TL. 150 MM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</si>
  <si>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</si>
  <si>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27</t>
  </si>
  <si>
    <t>56334</t>
  </si>
  <si>
    <t>VOZOVKOVÉ VRSTVY ZE ŠTĚRKODRTI TL. DO 200MM</t>
  </si>
  <si>
    <t>ŠD, A, TL. 200 MM</t>
  </si>
  <si>
    <t>28</t>
  </si>
  <si>
    <t>572121</t>
  </si>
  <si>
    <t>INFILTRAČNÍ POSTŘIK ASFALTOVÝ DO 1,0KG/M2</t>
  </si>
  <si>
    <t>PI-C 0,8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</si>
  <si>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</si>
  <si>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29</t>
  </si>
  <si>
    <t>572213</t>
  </si>
  <si>
    <t>SPOJOVACÍ POSTŘIK Z EMULZE DO 0,5KG/M2</t>
  </si>
  <si>
    <t>PS-C 0,3 KG/M2</t>
  </si>
  <si>
    <t>30</t>
  </si>
  <si>
    <t>574A33</t>
  </si>
  <si>
    <t>ASFALTOVÝ BETON PRO OBRUSNÉ VRSTVY ACO 11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</si>
  <si>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</si>
  <si>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31</t>
  </si>
  <si>
    <t>574E66</t>
  </si>
  <si>
    <t>ASFALTOVÝ BETON PRO PODKLADNÍ VRSTVY ACP 16+, 16S TL. 70MM</t>
  </si>
  <si>
    <t>ACP 16+</t>
  </si>
  <si>
    <t>Přidružená stavební výroba</t>
  </si>
  <si>
    <t>32</t>
  </si>
  <si>
    <t>711509</t>
  </si>
  <si>
    <t>OCHRANA IZOLACE NA POVRCHU TEXTILIÍ</t>
  </si>
  <si>
    <t>OCHRANNÁ GEOTEXTILIE MIN. 600 G/M2</t>
  </si>
  <si>
    <t>2*(0,6m+0,25m)*(1*5,85m+17*5,0m+4*7,5m)+2*1,0m*0,6m=206,645 [A]m2</t>
  </si>
  <si>
    <t>položka zahrnuje:  
- dodání  předepsaného ochranného materiálu  
- zřízení ochrany izolace</t>
  </si>
  <si>
    <t>Potrubí</t>
  </si>
  <si>
    <t>33</t>
  </si>
  <si>
    <t>87671</t>
  </si>
  <si>
    <t>CHRÁNIČKY Z TRUB PLAST DN DO 1000MM</t>
  </si>
  <si>
    <t>M</t>
  </si>
  <si>
    <t>PVC DN 100 MM, DL. 0,8 M</t>
  </si>
  <si>
    <t>pro ukotvení sloupku oplocení:  
0,8m*(1*3ks+17*2ks+4*3ks)=39,200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</si>
  <si>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</si>
  <si>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34</t>
  </si>
  <si>
    <t>89712</t>
  </si>
  <si>
    <t>VPUSŤ KANALIZAČNÍ ULIČNÍ KOMPLETNÍ Z BETONOVÝCH DÍLCŮ</t>
  </si>
  <si>
    <t>KUS</t>
  </si>
  <si>
    <t>výměna vpustí na začátku zdi: 3ks=3,000 [A]ks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</si>
  <si>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</si>
  <si>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Ostatní konstrukce a práce</t>
  </si>
  <si>
    <t>35</t>
  </si>
  <si>
    <t>914162</t>
  </si>
  <si>
    <t>DOPRAVNÍ ZNAČKY ZÁKLADNÍ VELIKOSTI HLINÍKOVÉ FÓLIE TŘ 1 - MONTÁŽ S PŘEMÍSTĚNÍM</t>
  </si>
  <si>
    <t>zpětná montáž SDZ na konci zdi: 1ks=1,000 [A]ks</t>
  </si>
  <si>
    <t>položka zahrnuje:  
- dopravu demontované značky z dočasné skládky  
- osazení a montáž značky na místě určeném projektem  
- nutnou opravu poškozených částí  
nezahrnuje dodávku značky</t>
  </si>
  <si>
    <t>36</t>
  </si>
  <si>
    <t>914163</t>
  </si>
  <si>
    <t>DOPRAVNÍ ZNAČKY ZÁKLADNÍ VELIKOSTI HLINÍKOVÉ FÓLIE TŘ 1 - DEMONTÁŽ</t>
  </si>
  <si>
    <t>na začátku a na konci zdi: 2ks=2,000 [A]ks</t>
  </si>
  <si>
    <t>Položka zahrnuje odstranění, demontáž a odklizení materiálu s odvozem na předepsané místo</t>
  </si>
  <si>
    <t>37</t>
  </si>
  <si>
    <t>919112</t>
  </si>
  <si>
    <t>ŘEZÁNÍ ASFALTOVÉHO KRYTU VOZOVEK TL DO 100MM</t>
  </si>
  <si>
    <t>digitálně odměřeno z výkresu 
oddělující řez ve stávající vozovce: 133,0m=133,000 [A]m</t>
  </si>
  <si>
    <t>položka zahrnuje řezání vozovkové vrstvy v předepsané tloušťce, včetně spotřeby vody</t>
  </si>
  <si>
    <t>38</t>
  </si>
  <si>
    <t>931326</t>
  </si>
  <si>
    <t>TĚSNĚNÍ DILATAČ SPAR ASF ZÁLIVKOU MODIFIK PRŮŘ DO 800MM2</t>
  </si>
  <si>
    <t>ROZMĚR 20 X 40 MM</t>
  </si>
  <si>
    <t>digitálně odměřeno z výkresu 
133,0m=133,000 [A]m</t>
  </si>
  <si>
    <t>položka zahrnuje dodávku a osazení předepsaného materiálu, očištění ploch spáry před úpravou, očištění okolí spáry po úpravě  
nezahrnuje těsnící profil</t>
  </si>
  <si>
    <t>39</t>
  </si>
  <si>
    <t>96615</t>
  </si>
  <si>
    <t>BOURÁNÍ KONSTRUKCÍ Z PROSTÉHO BETONU</t>
  </si>
  <si>
    <t>VČETNĚ ODVOZU A ULOŽENÍ DO RECYKLAČNÍHO STŘEDISKA, POPLATEK ZA SKLÁDKU UVEDEN V POLOŽCE 014102.c</t>
  </si>
  <si>
    <t>digitálně odměřeno z výkresu 
bet. zídka: 160,0m2*0,4m=64,000 [A]m3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</si>
  <si>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</si>
  <si>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40</t>
  </si>
  <si>
    <t>966842</t>
  </si>
  <si>
    <t>ODSTRANĚNÍ OPLOCENÍ Z DRÁT PLETIVA</t>
  </si>
  <si>
    <t>VČETNĚ ODVOZU A ULOŽENÍ DO RECYKLAČNÍHO STŘEDISKA, POPLATEK ZA SKLÁDKU UVEDEN V POLOŽCE 014102.d</t>
  </si>
  <si>
    <t>digitálně odměřeno z výkresu 
120,0m=120,000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</si>
  <si>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</si>
  <si>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41</t>
  </si>
  <si>
    <t>96687</t>
  </si>
  <si>
    <t>VYBOURÁNÍ ULIČNÍCH VPUSTÍ KOMPLETNÍCH</t>
  </si>
  <si>
    <t>na začátku zdi: 3ks=3,000 [A]ks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</si>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</sst>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201'!I3</f>
      </c>
      <c s="21">
        <f>'SO 201'!O2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0+O8+O53+O94+O103+O108+O113+O138+O143+O152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0+I8+I53+I94+I103+I108+I113+I138+I143+I152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544.5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12.75">
      <c r="A12" t="s">
        <v>53</v>
      </c>
      <c r="E12" s="36" t="s">
        <v>46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47</v>
      </c>
      <c s="31" t="s">
        <v>48</v>
      </c>
      <c s="32">
        <v>206.8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55</v>
      </c>
    </row>
    <row r="15" spans="1:5" ht="38.25">
      <c r="A15" s="37" t="s">
        <v>51</v>
      </c>
      <c r="E15" s="38" t="s">
        <v>56</v>
      </c>
    </row>
    <row r="16" spans="1:5" ht="12.75">
      <c r="A16" t="s">
        <v>53</v>
      </c>
      <c r="E16" s="36" t="s">
        <v>46</v>
      </c>
    </row>
    <row r="17" spans="1:16" ht="12.75">
      <c r="A17" s="25" t="s">
        <v>44</v>
      </c>
      <c s="29" t="s">
        <v>21</v>
      </c>
      <c s="29" t="s">
        <v>57</v>
      </c>
      <c s="25" t="s">
        <v>46</v>
      </c>
      <c s="30" t="s">
        <v>47</v>
      </c>
      <c s="31" t="s">
        <v>48</v>
      </c>
      <c s="32">
        <v>153.675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58</v>
      </c>
    </row>
    <row r="19" spans="1:5" ht="38.25">
      <c r="A19" s="37" t="s">
        <v>51</v>
      </c>
      <c r="E19" s="38" t="s">
        <v>59</v>
      </c>
    </row>
    <row r="20" spans="1:5" ht="25.5">
      <c r="A20" t="s">
        <v>53</v>
      </c>
      <c r="E20" s="36" t="s">
        <v>60</v>
      </c>
    </row>
    <row r="21" spans="1:16" ht="12.75">
      <c r="A21" s="25" t="s">
        <v>44</v>
      </c>
      <c s="29" t="s">
        <v>32</v>
      </c>
      <c s="29" t="s">
        <v>61</v>
      </c>
      <c s="25" t="s">
        <v>46</v>
      </c>
      <c s="30" t="s">
        <v>47</v>
      </c>
      <c s="31" t="s">
        <v>48</v>
      </c>
      <c s="32">
        <v>6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62</v>
      </c>
    </row>
    <row r="23" spans="1:5" ht="12.75">
      <c r="A23" s="37" t="s">
        <v>51</v>
      </c>
      <c r="E23" s="38" t="s">
        <v>63</v>
      </c>
    </row>
    <row r="24" spans="1:5" ht="12.75">
      <c r="A24" t="s">
        <v>53</v>
      </c>
      <c r="E24" s="36" t="s">
        <v>46</v>
      </c>
    </row>
    <row r="25" spans="1:16" ht="12.75">
      <c r="A25" s="25" t="s">
        <v>44</v>
      </c>
      <c s="29" t="s">
        <v>34</v>
      </c>
      <c s="29" t="s">
        <v>64</v>
      </c>
      <c s="25" t="s">
        <v>46</v>
      </c>
      <c s="30" t="s">
        <v>65</v>
      </c>
      <c s="31" t="s">
        <v>66</v>
      </c>
      <c s="32">
        <v>10.5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46</v>
      </c>
    </row>
    <row r="27" spans="1:5" ht="12.75">
      <c r="A27" s="37" t="s">
        <v>51</v>
      </c>
      <c r="E27" s="38" t="s">
        <v>67</v>
      </c>
    </row>
    <row r="28" spans="1:5" ht="25.5">
      <c r="A28" t="s">
        <v>53</v>
      </c>
      <c r="E28" s="36" t="s">
        <v>68</v>
      </c>
    </row>
    <row r="29" spans="1:16" ht="12.75">
      <c r="A29" s="25" t="s">
        <v>44</v>
      </c>
      <c s="29" t="s">
        <v>36</v>
      </c>
      <c s="29" t="s">
        <v>69</v>
      </c>
      <c s="25" t="s">
        <v>46</v>
      </c>
      <c s="30" t="s">
        <v>70</v>
      </c>
      <c s="31" t="s">
        <v>71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76.5">
      <c r="A30" s="35" t="s">
        <v>49</v>
      </c>
      <c r="E30" s="36" t="s">
        <v>72</v>
      </c>
    </row>
    <row r="31" spans="1:5" ht="12.75">
      <c r="A31" s="37" t="s">
        <v>51</v>
      </c>
      <c r="E31" s="38" t="s">
        <v>46</v>
      </c>
    </row>
    <row r="32" spans="1:5" ht="12.75">
      <c r="A32" t="s">
        <v>53</v>
      </c>
      <c r="E32" s="36" t="s">
        <v>73</v>
      </c>
    </row>
    <row r="33" spans="1:16" ht="12.75">
      <c r="A33" s="25" t="s">
        <v>44</v>
      </c>
      <c s="29" t="s">
        <v>74</v>
      </c>
      <c s="29" t="s">
        <v>75</v>
      </c>
      <c s="25" t="s">
        <v>46</v>
      </c>
      <c s="30" t="s">
        <v>76</v>
      </c>
      <c s="31" t="s">
        <v>71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25.5">
      <c r="A34" s="35" t="s">
        <v>49</v>
      </c>
      <c r="E34" s="36" t="s">
        <v>77</v>
      </c>
    </row>
    <row r="35" spans="1:5" ht="12.75">
      <c r="A35" s="37" t="s">
        <v>51</v>
      </c>
      <c r="E35" s="38" t="s">
        <v>46</v>
      </c>
    </row>
    <row r="36" spans="1:5" ht="12.75">
      <c r="A36" t="s">
        <v>53</v>
      </c>
      <c r="E36" s="36" t="s">
        <v>73</v>
      </c>
    </row>
    <row r="37" spans="1:16" ht="12.75">
      <c r="A37" s="25" t="s">
        <v>44</v>
      </c>
      <c s="29" t="s">
        <v>78</v>
      </c>
      <c s="29" t="s">
        <v>79</v>
      </c>
      <c s="25" t="s">
        <v>46</v>
      </c>
      <c s="30" t="s">
        <v>76</v>
      </c>
      <c s="31" t="s">
        <v>71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25.5">
      <c r="A38" s="35" t="s">
        <v>49</v>
      </c>
      <c r="E38" s="36" t="s">
        <v>80</v>
      </c>
    </row>
    <row r="39" spans="1:5" ht="12.75">
      <c r="A39" s="37" t="s">
        <v>51</v>
      </c>
      <c r="E39" s="38" t="s">
        <v>46</v>
      </c>
    </row>
    <row r="40" spans="1:5" ht="12.75">
      <c r="A40" t="s">
        <v>53</v>
      </c>
      <c r="E40" s="36" t="s">
        <v>73</v>
      </c>
    </row>
    <row r="41" spans="1:16" ht="12.75">
      <c r="A41" s="25" t="s">
        <v>44</v>
      </c>
      <c s="29" t="s">
        <v>39</v>
      </c>
      <c s="29" t="s">
        <v>81</v>
      </c>
      <c s="25" t="s">
        <v>46</v>
      </c>
      <c s="30" t="s">
        <v>82</v>
      </c>
      <c s="31" t="s">
        <v>71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25.5">
      <c r="A42" s="35" t="s">
        <v>49</v>
      </c>
      <c r="E42" s="36" t="s">
        <v>83</v>
      </c>
    </row>
    <row r="43" spans="1:5" ht="12.75">
      <c r="A43" s="37" t="s">
        <v>51</v>
      </c>
      <c r="E43" s="38" t="s">
        <v>46</v>
      </c>
    </row>
    <row r="44" spans="1:5" ht="12.75">
      <c r="A44" t="s">
        <v>53</v>
      </c>
      <c r="E44" s="36" t="s">
        <v>84</v>
      </c>
    </row>
    <row r="45" spans="1:16" ht="12.75">
      <c r="A45" s="25" t="s">
        <v>44</v>
      </c>
      <c s="29" t="s">
        <v>41</v>
      </c>
      <c s="29" t="s">
        <v>85</v>
      </c>
      <c s="25" t="s">
        <v>46</v>
      </c>
      <c s="30" t="s">
        <v>86</v>
      </c>
      <c s="31" t="s">
        <v>71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87</v>
      </c>
    </row>
    <row r="47" spans="1:5" ht="12.75">
      <c r="A47" s="37" t="s">
        <v>51</v>
      </c>
      <c r="E47" s="38" t="s">
        <v>46</v>
      </c>
    </row>
    <row r="48" spans="1:5" ht="12.75">
      <c r="A48" t="s">
        <v>53</v>
      </c>
      <c r="E48" s="36" t="s">
        <v>84</v>
      </c>
    </row>
    <row r="49" spans="1:16" ht="12.75">
      <c r="A49" s="25" t="s">
        <v>44</v>
      </c>
      <c s="29" t="s">
        <v>88</v>
      </c>
      <c s="29" t="s">
        <v>89</v>
      </c>
      <c s="25" t="s">
        <v>46</v>
      </c>
      <c s="30" t="s">
        <v>90</v>
      </c>
      <c s="31" t="s">
        <v>71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91</v>
      </c>
    </row>
    <row r="51" spans="1:5" ht="12.75">
      <c r="A51" s="37" t="s">
        <v>51</v>
      </c>
      <c r="E51" s="38" t="s">
        <v>46</v>
      </c>
    </row>
    <row r="52" spans="1:5" ht="12.75">
      <c r="A52" t="s">
        <v>53</v>
      </c>
      <c r="E52" s="36" t="s">
        <v>84</v>
      </c>
    </row>
    <row r="53" spans="1:18" ht="12.75" customHeight="1">
      <c r="A53" s="6" t="s">
        <v>42</v>
      </c>
      <c s="6"/>
      <c s="40" t="s">
        <v>28</v>
      </c>
      <c s="6"/>
      <c s="27" t="s">
        <v>92</v>
      </c>
      <c s="6"/>
      <c s="6"/>
      <c s="6"/>
      <c s="41">
        <f>0+Q53</f>
      </c>
      <c r="O53">
        <f>0+R53</f>
      </c>
      <c r="Q53">
        <f>0+I54+I58+I62+I66+I70+I74+I78+I82+I86+I90</f>
      </c>
      <c>
        <f>0+O54+O58+O62+O66+O70+O74+O78+O82+O86+O90</f>
      </c>
    </row>
    <row r="54" spans="1:16" ht="25.5">
      <c r="A54" s="25" t="s">
        <v>44</v>
      </c>
      <c s="29" t="s">
        <v>93</v>
      </c>
      <c s="29" t="s">
        <v>94</v>
      </c>
      <c s="25" t="s">
        <v>46</v>
      </c>
      <c s="30" t="s">
        <v>95</v>
      </c>
      <c s="31" t="s">
        <v>66</v>
      </c>
      <c s="32">
        <v>86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25.5">
      <c r="A55" s="35" t="s">
        <v>49</v>
      </c>
      <c r="E55" s="36" t="s">
        <v>96</v>
      </c>
    </row>
    <row r="56" spans="1:5" ht="25.5">
      <c r="A56" s="37" t="s">
        <v>51</v>
      </c>
      <c r="E56" s="38" t="s">
        <v>97</v>
      </c>
    </row>
    <row r="57" spans="1:5" ht="63.75">
      <c r="A57" t="s">
        <v>53</v>
      </c>
      <c r="E57" s="36" t="s">
        <v>98</v>
      </c>
    </row>
    <row r="58" spans="1:16" ht="12.75">
      <c r="A58" s="25" t="s">
        <v>44</v>
      </c>
      <c s="29" t="s">
        <v>99</v>
      </c>
      <c s="29" t="s">
        <v>100</v>
      </c>
      <c s="25" t="s">
        <v>46</v>
      </c>
      <c s="30" t="s">
        <v>101</v>
      </c>
      <c s="31" t="s">
        <v>66</v>
      </c>
      <c s="32">
        <v>8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102</v>
      </c>
    </row>
    <row r="60" spans="1:5" ht="25.5">
      <c r="A60" s="37" t="s">
        <v>51</v>
      </c>
      <c r="E60" s="38" t="s">
        <v>103</v>
      </c>
    </row>
    <row r="61" spans="1:5" ht="63.75">
      <c r="A61" t="s">
        <v>53</v>
      </c>
      <c r="E61" s="36" t="s">
        <v>98</v>
      </c>
    </row>
    <row r="62" spans="1:16" ht="12.75">
      <c r="A62" s="25" t="s">
        <v>44</v>
      </c>
      <c s="29" t="s">
        <v>104</v>
      </c>
      <c s="29" t="s">
        <v>105</v>
      </c>
      <c s="25" t="s">
        <v>46</v>
      </c>
      <c s="30" t="s">
        <v>106</v>
      </c>
      <c s="31" t="s">
        <v>66</v>
      </c>
      <c s="32">
        <v>6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107</v>
      </c>
    </row>
    <row r="64" spans="1:5" ht="25.5">
      <c r="A64" s="37" t="s">
        <v>51</v>
      </c>
      <c r="E64" s="38" t="s">
        <v>108</v>
      </c>
    </row>
    <row r="65" spans="1:5" ht="38.25">
      <c r="A65" t="s">
        <v>53</v>
      </c>
      <c r="E65" s="36" t="s">
        <v>109</v>
      </c>
    </row>
    <row r="66" spans="1:16" ht="12.75">
      <c r="A66" s="25" t="s">
        <v>44</v>
      </c>
      <c s="29" t="s">
        <v>110</v>
      </c>
      <c s="29" t="s">
        <v>111</v>
      </c>
      <c s="25" t="s">
        <v>46</v>
      </c>
      <c s="30" t="s">
        <v>112</v>
      </c>
      <c s="31" t="s">
        <v>66</v>
      </c>
      <c s="32">
        <v>10.5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113</v>
      </c>
    </row>
    <row r="68" spans="1:5" ht="51">
      <c r="A68" s="37" t="s">
        <v>51</v>
      </c>
      <c r="E68" s="38" t="s">
        <v>114</v>
      </c>
    </row>
    <row r="69" spans="1:5" ht="306">
      <c r="A69" t="s">
        <v>53</v>
      </c>
      <c r="E69" s="36" t="s">
        <v>115</v>
      </c>
    </row>
    <row r="70" spans="1:16" ht="12.75">
      <c r="A70" s="25" t="s">
        <v>44</v>
      </c>
      <c s="29" t="s">
        <v>116</v>
      </c>
      <c s="29" t="s">
        <v>117</v>
      </c>
      <c s="25" t="s">
        <v>46</v>
      </c>
      <c s="30" t="s">
        <v>118</v>
      </c>
      <c s="31" t="s">
        <v>66</v>
      </c>
      <c s="32">
        <v>302.5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119</v>
      </c>
    </row>
    <row r="72" spans="1:5" ht="25.5">
      <c r="A72" s="37" t="s">
        <v>51</v>
      </c>
      <c r="E72" s="38" t="s">
        <v>120</v>
      </c>
    </row>
    <row r="73" spans="1:5" ht="318.75">
      <c r="A73" t="s">
        <v>53</v>
      </c>
      <c r="E73" s="36" t="s">
        <v>121</v>
      </c>
    </row>
    <row r="74" spans="1:16" ht="12.75">
      <c r="A74" s="25" t="s">
        <v>44</v>
      </c>
      <c s="29" t="s">
        <v>122</v>
      </c>
      <c s="29" t="s">
        <v>123</v>
      </c>
      <c s="25" t="s">
        <v>46</v>
      </c>
      <c s="30" t="s">
        <v>124</v>
      </c>
      <c s="31" t="s">
        <v>66</v>
      </c>
      <c s="32">
        <v>302.5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46</v>
      </c>
    </row>
    <row r="76" spans="1:5" ht="25.5">
      <c r="A76" s="37" t="s">
        <v>51</v>
      </c>
      <c r="E76" s="38" t="s">
        <v>125</v>
      </c>
    </row>
    <row r="77" spans="1:5" ht="191.25">
      <c r="A77" t="s">
        <v>53</v>
      </c>
      <c r="E77" s="36" t="s">
        <v>126</v>
      </c>
    </row>
    <row r="78" spans="1:16" ht="12.75">
      <c r="A78" s="25" t="s">
        <v>44</v>
      </c>
      <c s="29" t="s">
        <v>127</v>
      </c>
      <c s="29" t="s">
        <v>128</v>
      </c>
      <c s="25" t="s">
        <v>46</v>
      </c>
      <c s="30" t="s">
        <v>129</v>
      </c>
      <c s="31" t="s">
        <v>66</v>
      </c>
      <c s="32">
        <v>217.8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25.5">
      <c r="A79" s="35" t="s">
        <v>49</v>
      </c>
      <c r="E79" s="36" t="s">
        <v>130</v>
      </c>
    </row>
    <row r="80" spans="1:5" ht="25.5">
      <c r="A80" s="37" t="s">
        <v>51</v>
      </c>
      <c r="E80" s="38" t="s">
        <v>131</v>
      </c>
    </row>
    <row r="81" spans="1:5" ht="229.5">
      <c r="A81" t="s">
        <v>53</v>
      </c>
      <c r="E81" s="36" t="s">
        <v>132</v>
      </c>
    </row>
    <row r="82" spans="1:16" ht="12.75">
      <c r="A82" s="25" t="s">
        <v>44</v>
      </c>
      <c s="29" t="s">
        <v>133</v>
      </c>
      <c s="29" t="s">
        <v>134</v>
      </c>
      <c s="25" t="s">
        <v>46</v>
      </c>
      <c s="30" t="s">
        <v>135</v>
      </c>
      <c s="31" t="s">
        <v>136</v>
      </c>
      <c s="32">
        <v>200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46</v>
      </c>
    </row>
    <row r="84" spans="1:5" ht="25.5">
      <c r="A84" s="37" t="s">
        <v>51</v>
      </c>
      <c r="E84" s="38" t="s">
        <v>137</v>
      </c>
    </row>
    <row r="85" spans="1:5" ht="25.5">
      <c r="A85" t="s">
        <v>53</v>
      </c>
      <c r="E85" s="36" t="s">
        <v>138</v>
      </c>
    </row>
    <row r="86" spans="1:16" ht="12.75">
      <c r="A86" s="25" t="s">
        <v>44</v>
      </c>
      <c s="29" t="s">
        <v>139</v>
      </c>
      <c s="29" t="s">
        <v>140</v>
      </c>
      <c s="25" t="s">
        <v>46</v>
      </c>
      <c s="30" t="s">
        <v>141</v>
      </c>
      <c s="31" t="s">
        <v>66</v>
      </c>
      <c s="32">
        <v>16.5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142</v>
      </c>
    </row>
    <row r="88" spans="1:5" ht="25.5">
      <c r="A88" s="37" t="s">
        <v>51</v>
      </c>
      <c r="E88" s="38" t="s">
        <v>143</v>
      </c>
    </row>
    <row r="89" spans="1:5" ht="38.25">
      <c r="A89" t="s">
        <v>53</v>
      </c>
      <c r="E89" s="36" t="s">
        <v>144</v>
      </c>
    </row>
    <row r="90" spans="1:16" ht="12.75">
      <c r="A90" s="25" t="s">
        <v>44</v>
      </c>
      <c s="29" t="s">
        <v>145</v>
      </c>
      <c s="29" t="s">
        <v>146</v>
      </c>
      <c s="25" t="s">
        <v>46</v>
      </c>
      <c s="30" t="s">
        <v>147</v>
      </c>
      <c s="31" t="s">
        <v>136</v>
      </c>
      <c s="32">
        <v>165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46</v>
      </c>
    </row>
    <row r="92" spans="1:5" ht="25.5">
      <c r="A92" s="37" t="s">
        <v>51</v>
      </c>
      <c r="E92" s="38" t="s">
        <v>148</v>
      </c>
    </row>
    <row r="93" spans="1:5" ht="25.5">
      <c r="A93" t="s">
        <v>53</v>
      </c>
      <c r="E93" s="36" t="s">
        <v>149</v>
      </c>
    </row>
    <row r="94" spans="1:18" ht="12.75" customHeight="1">
      <c r="A94" s="6" t="s">
        <v>42</v>
      </c>
      <c s="6"/>
      <c s="40" t="s">
        <v>22</v>
      </c>
      <c s="6"/>
      <c s="27" t="s">
        <v>150</v>
      </c>
      <c s="6"/>
      <c s="6"/>
      <c s="6"/>
      <c s="41">
        <f>0+Q94</f>
      </c>
      <c r="O94">
        <f>0+R94</f>
      </c>
      <c r="Q94">
        <f>0+I95+I99</f>
      </c>
      <c>
        <f>0+O95+O99</f>
      </c>
    </row>
    <row r="95" spans="1:16" ht="12.75">
      <c r="A95" s="25" t="s">
        <v>44</v>
      </c>
      <c s="29" t="s">
        <v>151</v>
      </c>
      <c s="29" t="s">
        <v>152</v>
      </c>
      <c s="25" t="s">
        <v>46</v>
      </c>
      <c s="30" t="s">
        <v>153</v>
      </c>
      <c s="31" t="s">
        <v>66</v>
      </c>
      <c s="32">
        <v>72.51</v>
      </c>
      <c s="33">
        <v>0</v>
      </c>
      <c s="34">
        <f>ROUND(ROUND(H95,2)*ROUND(G95,3),2)</f>
      </c>
      <c r="O95">
        <f>(I95*21)/100</f>
      </c>
      <c t="s">
        <v>22</v>
      </c>
    </row>
    <row r="96" spans="1:5" ht="12.75">
      <c r="A96" s="35" t="s">
        <v>49</v>
      </c>
      <c r="E96" s="36" t="s">
        <v>154</v>
      </c>
    </row>
    <row r="97" spans="1:5" ht="12.75">
      <c r="A97" s="37" t="s">
        <v>51</v>
      </c>
      <c r="E97" s="38" t="s">
        <v>155</v>
      </c>
    </row>
    <row r="98" spans="1:5" ht="369.75">
      <c r="A98" t="s">
        <v>53</v>
      </c>
      <c r="E98" s="36" t="s">
        <v>156</v>
      </c>
    </row>
    <row r="99" spans="1:16" ht="12.75">
      <c r="A99" s="25" t="s">
        <v>44</v>
      </c>
      <c s="29" t="s">
        <v>157</v>
      </c>
      <c s="29" t="s">
        <v>158</v>
      </c>
      <c s="25" t="s">
        <v>46</v>
      </c>
      <c s="30" t="s">
        <v>159</v>
      </c>
      <c s="31" t="s">
        <v>48</v>
      </c>
      <c s="32">
        <v>0.573</v>
      </c>
      <c s="33">
        <v>0</v>
      </c>
      <c s="34">
        <f>ROUND(ROUND(H99,2)*ROUND(G99,3),2)</f>
      </c>
      <c r="O99">
        <f>(I99*21)/100</f>
      </c>
      <c t="s">
        <v>22</v>
      </c>
    </row>
    <row r="100" spans="1:5" ht="12.75">
      <c r="A100" s="35" t="s">
        <v>49</v>
      </c>
      <c r="E100" s="36" t="s">
        <v>46</v>
      </c>
    </row>
    <row r="101" spans="1:5" ht="25.5">
      <c r="A101" s="37" t="s">
        <v>51</v>
      </c>
      <c r="E101" s="38" t="s">
        <v>160</v>
      </c>
    </row>
    <row r="102" spans="1:5" ht="267.75">
      <c r="A102" t="s">
        <v>53</v>
      </c>
      <c r="E102" s="36" t="s">
        <v>161</v>
      </c>
    </row>
    <row r="103" spans="1:18" ht="12.75" customHeight="1">
      <c r="A103" s="6" t="s">
        <v>42</v>
      </c>
      <c s="6"/>
      <c s="40" t="s">
        <v>21</v>
      </c>
      <c s="6"/>
      <c s="27" t="s">
        <v>162</v>
      </c>
      <c s="6"/>
      <c s="6"/>
      <c s="6"/>
      <c s="41">
        <f>0+Q103</f>
      </c>
      <c r="O103">
        <f>0+R103</f>
      </c>
      <c r="Q103">
        <f>0+I104</f>
      </c>
      <c>
        <f>0+O104</f>
      </c>
    </row>
    <row r="104" spans="1:16" ht="12.75">
      <c r="A104" s="25" t="s">
        <v>44</v>
      </c>
      <c s="29" t="s">
        <v>163</v>
      </c>
      <c s="29" t="s">
        <v>164</v>
      </c>
      <c s="25" t="s">
        <v>46</v>
      </c>
      <c s="30" t="s">
        <v>165</v>
      </c>
      <c s="31" t="s">
        <v>66</v>
      </c>
      <c s="32">
        <v>48.5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49</v>
      </c>
      <c r="E105" s="36" t="s">
        <v>166</v>
      </c>
    </row>
    <row r="106" spans="1:5" ht="25.5">
      <c r="A106" s="37" t="s">
        <v>51</v>
      </c>
      <c r="E106" s="38" t="s">
        <v>167</v>
      </c>
    </row>
    <row r="107" spans="1:5" ht="25.5">
      <c r="A107" t="s">
        <v>53</v>
      </c>
      <c r="E107" s="36" t="s">
        <v>168</v>
      </c>
    </row>
    <row r="108" spans="1:18" ht="12.75" customHeight="1">
      <c r="A108" s="6" t="s">
        <v>42</v>
      </c>
      <c s="6"/>
      <c s="40" t="s">
        <v>32</v>
      </c>
      <c s="6"/>
      <c s="27" t="s">
        <v>169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44</v>
      </c>
      <c s="29" t="s">
        <v>170</v>
      </c>
      <c s="29" t="s">
        <v>171</v>
      </c>
      <c s="25" t="s">
        <v>46</v>
      </c>
      <c s="30" t="s">
        <v>172</v>
      </c>
      <c s="31" t="s">
        <v>66</v>
      </c>
      <c s="32">
        <v>1.3</v>
      </c>
      <c s="33">
        <v>0</v>
      </c>
      <c s="34">
        <f>ROUND(ROUND(H109,2)*ROUND(G109,3),2)</f>
      </c>
      <c r="O109">
        <f>(I109*21)/100</f>
      </c>
      <c t="s">
        <v>22</v>
      </c>
    </row>
    <row r="110" spans="1:5" ht="12.75">
      <c r="A110" s="35" t="s">
        <v>49</v>
      </c>
      <c r="E110" s="36" t="s">
        <v>173</v>
      </c>
    </row>
    <row r="111" spans="1:5" ht="25.5">
      <c r="A111" s="37" t="s">
        <v>51</v>
      </c>
      <c r="E111" s="38" t="s">
        <v>174</v>
      </c>
    </row>
    <row r="112" spans="1:5" ht="369.75">
      <c r="A112" t="s">
        <v>53</v>
      </c>
      <c r="E112" s="36" t="s">
        <v>175</v>
      </c>
    </row>
    <row r="113" spans="1:18" ht="12.75" customHeight="1">
      <c r="A113" s="6" t="s">
        <v>42</v>
      </c>
      <c s="6"/>
      <c s="40" t="s">
        <v>34</v>
      </c>
      <c s="6"/>
      <c s="27" t="s">
        <v>176</v>
      </c>
      <c s="6"/>
      <c s="6"/>
      <c s="6"/>
      <c s="41">
        <f>0+Q113</f>
      </c>
      <c r="O113">
        <f>0+R113</f>
      </c>
      <c r="Q113">
        <f>0+I114+I118+I122+I126+I130+I134</f>
      </c>
      <c>
        <f>0+O114+O118+O122+O126+O130+O134</f>
      </c>
    </row>
    <row r="114" spans="1:16" ht="12.75">
      <c r="A114" s="25" t="s">
        <v>44</v>
      </c>
      <c s="29" t="s">
        <v>177</v>
      </c>
      <c s="29" t="s">
        <v>178</v>
      </c>
      <c s="25" t="s">
        <v>46</v>
      </c>
      <c s="30" t="s">
        <v>179</v>
      </c>
      <c s="31" t="s">
        <v>136</v>
      </c>
      <c s="32">
        <v>200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180</v>
      </c>
    </row>
    <row r="116" spans="1:5" ht="25.5">
      <c r="A116" s="37" t="s">
        <v>51</v>
      </c>
      <c r="E116" s="38" t="s">
        <v>137</v>
      </c>
    </row>
    <row r="117" spans="1:5" ht="51">
      <c r="A117" t="s">
        <v>53</v>
      </c>
      <c r="E117" s="36" t="s">
        <v>181</v>
      </c>
    </row>
    <row r="118" spans="1:16" ht="12.75">
      <c r="A118" s="25" t="s">
        <v>44</v>
      </c>
      <c s="29" t="s">
        <v>182</v>
      </c>
      <c s="29" t="s">
        <v>183</v>
      </c>
      <c s="25" t="s">
        <v>46</v>
      </c>
      <c s="30" t="s">
        <v>184</v>
      </c>
      <c s="31" t="s">
        <v>136</v>
      </c>
      <c s="32">
        <v>200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185</v>
      </c>
    </row>
    <row r="120" spans="1:5" ht="25.5">
      <c r="A120" s="37" t="s">
        <v>51</v>
      </c>
      <c r="E120" s="38" t="s">
        <v>137</v>
      </c>
    </row>
    <row r="121" spans="1:5" ht="51">
      <c r="A121" t="s">
        <v>53</v>
      </c>
      <c r="E121" s="36" t="s">
        <v>181</v>
      </c>
    </row>
    <row r="122" spans="1:16" ht="12.75">
      <c r="A122" s="25" t="s">
        <v>44</v>
      </c>
      <c s="29" t="s">
        <v>186</v>
      </c>
      <c s="29" t="s">
        <v>187</v>
      </c>
      <c s="25" t="s">
        <v>46</v>
      </c>
      <c s="30" t="s">
        <v>188</v>
      </c>
      <c s="31" t="s">
        <v>136</v>
      </c>
      <c s="32">
        <v>200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189</v>
      </c>
    </row>
    <row r="124" spans="1:5" ht="25.5">
      <c r="A124" s="37" t="s">
        <v>51</v>
      </c>
      <c r="E124" s="38" t="s">
        <v>137</v>
      </c>
    </row>
    <row r="125" spans="1:5" ht="51">
      <c r="A125" t="s">
        <v>53</v>
      </c>
      <c r="E125" s="36" t="s">
        <v>190</v>
      </c>
    </row>
    <row r="126" spans="1:16" ht="12.75">
      <c r="A126" s="25" t="s">
        <v>44</v>
      </c>
      <c s="29" t="s">
        <v>191</v>
      </c>
      <c s="29" t="s">
        <v>192</v>
      </c>
      <c s="25" t="s">
        <v>46</v>
      </c>
      <c s="30" t="s">
        <v>193</v>
      </c>
      <c s="31" t="s">
        <v>136</v>
      </c>
      <c s="32">
        <v>200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194</v>
      </c>
    </row>
    <row r="128" spans="1:5" ht="25.5">
      <c r="A128" s="37" t="s">
        <v>51</v>
      </c>
      <c r="E128" s="38" t="s">
        <v>137</v>
      </c>
    </row>
    <row r="129" spans="1:5" ht="51">
      <c r="A129" t="s">
        <v>53</v>
      </c>
      <c r="E129" s="36" t="s">
        <v>190</v>
      </c>
    </row>
    <row r="130" spans="1:16" ht="12.75">
      <c r="A130" s="25" t="s">
        <v>44</v>
      </c>
      <c s="29" t="s">
        <v>195</v>
      </c>
      <c s="29" t="s">
        <v>196</v>
      </c>
      <c s="25" t="s">
        <v>46</v>
      </c>
      <c s="30" t="s">
        <v>197</v>
      </c>
      <c s="31" t="s">
        <v>136</v>
      </c>
      <c s="32">
        <v>200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49</v>
      </c>
      <c r="E131" s="36" t="s">
        <v>46</v>
      </c>
    </row>
    <row r="132" spans="1:5" ht="25.5">
      <c r="A132" s="37" t="s">
        <v>51</v>
      </c>
      <c r="E132" s="38" t="s">
        <v>137</v>
      </c>
    </row>
    <row r="133" spans="1:5" ht="140.25">
      <c r="A133" t="s">
        <v>53</v>
      </c>
      <c r="E133" s="36" t="s">
        <v>198</v>
      </c>
    </row>
    <row r="134" spans="1:16" ht="12.75">
      <c r="A134" s="25" t="s">
        <v>44</v>
      </c>
      <c s="29" t="s">
        <v>199</v>
      </c>
      <c s="29" t="s">
        <v>200</v>
      </c>
      <c s="25" t="s">
        <v>46</v>
      </c>
      <c s="30" t="s">
        <v>201</v>
      </c>
      <c s="31" t="s">
        <v>136</v>
      </c>
      <c s="32">
        <v>200</v>
      </c>
      <c s="33">
        <v>0</v>
      </c>
      <c s="34">
        <f>ROUND(ROUND(H134,2)*ROUND(G134,3),2)</f>
      </c>
      <c r="O134">
        <f>(I134*21)/100</f>
      </c>
      <c t="s">
        <v>22</v>
      </c>
    </row>
    <row r="135" spans="1:5" ht="12.75">
      <c r="A135" s="35" t="s">
        <v>49</v>
      </c>
      <c r="E135" s="36" t="s">
        <v>202</v>
      </c>
    </row>
    <row r="136" spans="1:5" ht="25.5">
      <c r="A136" s="37" t="s">
        <v>51</v>
      </c>
      <c r="E136" s="38" t="s">
        <v>137</v>
      </c>
    </row>
    <row r="137" spans="1:5" ht="140.25">
      <c r="A137" t="s">
        <v>53</v>
      </c>
      <c r="E137" s="36" t="s">
        <v>198</v>
      </c>
    </row>
    <row r="138" spans="1:18" ht="12.75" customHeight="1">
      <c r="A138" s="6" t="s">
        <v>42</v>
      </c>
      <c s="6"/>
      <c s="40" t="s">
        <v>74</v>
      </c>
      <c s="6"/>
      <c s="27" t="s">
        <v>203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44</v>
      </c>
      <c s="29" t="s">
        <v>204</v>
      </c>
      <c s="29" t="s">
        <v>205</v>
      </c>
      <c s="25" t="s">
        <v>46</v>
      </c>
      <c s="30" t="s">
        <v>206</v>
      </c>
      <c s="31" t="s">
        <v>136</v>
      </c>
      <c s="32">
        <v>206.645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12.75">
      <c r="A140" s="35" t="s">
        <v>49</v>
      </c>
      <c r="E140" s="36" t="s">
        <v>207</v>
      </c>
    </row>
    <row r="141" spans="1:5" ht="12.75">
      <c r="A141" s="37" t="s">
        <v>51</v>
      </c>
      <c r="E141" s="38" t="s">
        <v>208</v>
      </c>
    </row>
    <row r="142" spans="1:5" ht="38.25">
      <c r="A142" t="s">
        <v>53</v>
      </c>
      <c r="E142" s="36" t="s">
        <v>209</v>
      </c>
    </row>
    <row r="143" spans="1:18" ht="12.75" customHeight="1">
      <c r="A143" s="6" t="s">
        <v>42</v>
      </c>
      <c s="6"/>
      <c s="40" t="s">
        <v>78</v>
      </c>
      <c s="6"/>
      <c s="27" t="s">
        <v>210</v>
      </c>
      <c s="6"/>
      <c s="6"/>
      <c s="6"/>
      <c s="41">
        <f>0+Q143</f>
      </c>
      <c r="O143">
        <f>0+R143</f>
      </c>
      <c r="Q143">
        <f>0+I144+I148</f>
      </c>
      <c>
        <f>0+O144+O148</f>
      </c>
    </row>
    <row r="144" spans="1:16" ht="12.75">
      <c r="A144" s="25" t="s">
        <v>44</v>
      </c>
      <c s="29" t="s">
        <v>211</v>
      </c>
      <c s="29" t="s">
        <v>212</v>
      </c>
      <c s="25" t="s">
        <v>46</v>
      </c>
      <c s="30" t="s">
        <v>213</v>
      </c>
      <c s="31" t="s">
        <v>214</v>
      </c>
      <c s="32">
        <v>39.2</v>
      </c>
      <c s="33">
        <v>0</v>
      </c>
      <c s="34">
        <f>ROUND(ROUND(H144,2)*ROUND(G144,3),2)</f>
      </c>
      <c r="O144">
        <f>(I144*21)/100</f>
      </c>
      <c t="s">
        <v>22</v>
      </c>
    </row>
    <row r="145" spans="1:5" ht="12.75">
      <c r="A145" s="35" t="s">
        <v>49</v>
      </c>
      <c r="E145" s="36" t="s">
        <v>215</v>
      </c>
    </row>
    <row r="146" spans="1:5" ht="25.5">
      <c r="A146" s="37" t="s">
        <v>51</v>
      </c>
      <c r="E146" s="38" t="s">
        <v>216</v>
      </c>
    </row>
    <row r="147" spans="1:5" ht="242.25">
      <c r="A147" t="s">
        <v>53</v>
      </c>
      <c r="E147" s="36" t="s">
        <v>217</v>
      </c>
    </row>
    <row r="148" spans="1:16" ht="12.75">
      <c r="A148" s="25" t="s">
        <v>44</v>
      </c>
      <c s="29" t="s">
        <v>218</v>
      </c>
      <c s="29" t="s">
        <v>219</v>
      </c>
      <c s="25" t="s">
        <v>46</v>
      </c>
      <c s="30" t="s">
        <v>220</v>
      </c>
      <c s="31" t="s">
        <v>221</v>
      </c>
      <c s="32">
        <v>3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12.75">
      <c r="A149" s="35" t="s">
        <v>49</v>
      </c>
      <c r="E149" s="36" t="s">
        <v>46</v>
      </c>
    </row>
    <row r="150" spans="1:5" ht="12.75">
      <c r="A150" s="37" t="s">
        <v>51</v>
      </c>
      <c r="E150" s="38" t="s">
        <v>222</v>
      </c>
    </row>
    <row r="151" spans="1:5" ht="76.5">
      <c r="A151" t="s">
        <v>53</v>
      </c>
      <c r="E151" s="36" t="s">
        <v>223</v>
      </c>
    </row>
    <row r="152" spans="1:18" ht="12.75" customHeight="1">
      <c r="A152" s="6" t="s">
        <v>42</v>
      </c>
      <c s="6"/>
      <c s="40" t="s">
        <v>39</v>
      </c>
      <c s="6"/>
      <c s="27" t="s">
        <v>224</v>
      </c>
      <c s="6"/>
      <c s="6"/>
      <c s="6"/>
      <c s="41">
        <f>0+Q152</f>
      </c>
      <c r="O152">
        <f>0+R152</f>
      </c>
      <c r="Q152">
        <f>0+I153+I157+I161+I165+I169+I173+I177</f>
      </c>
      <c>
        <f>0+O153+O157+O161+O165+O169+O173+O177</f>
      </c>
    </row>
    <row r="153" spans="1:16" ht="25.5">
      <c r="A153" s="25" t="s">
        <v>44</v>
      </c>
      <c s="29" t="s">
        <v>225</v>
      </c>
      <c s="29" t="s">
        <v>226</v>
      </c>
      <c s="25" t="s">
        <v>46</v>
      </c>
      <c s="30" t="s">
        <v>227</v>
      </c>
      <c s="31" t="s">
        <v>221</v>
      </c>
      <c s="32">
        <v>1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46</v>
      </c>
    </row>
    <row r="155" spans="1:5" ht="12.75">
      <c r="A155" s="37" t="s">
        <v>51</v>
      </c>
      <c r="E155" s="38" t="s">
        <v>228</v>
      </c>
    </row>
    <row r="156" spans="1:5" ht="63.75">
      <c r="A156" t="s">
        <v>53</v>
      </c>
      <c r="E156" s="36" t="s">
        <v>229</v>
      </c>
    </row>
    <row r="157" spans="1:16" ht="12.75">
      <c r="A157" s="25" t="s">
        <v>44</v>
      </c>
      <c s="29" t="s">
        <v>230</v>
      </c>
      <c s="29" t="s">
        <v>231</v>
      </c>
      <c s="25" t="s">
        <v>46</v>
      </c>
      <c s="30" t="s">
        <v>232</v>
      </c>
      <c s="31" t="s">
        <v>221</v>
      </c>
      <c s="32">
        <v>2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49</v>
      </c>
      <c r="E158" s="36" t="s">
        <v>46</v>
      </c>
    </row>
    <row r="159" spans="1:5" ht="12.75">
      <c r="A159" s="37" t="s">
        <v>51</v>
      </c>
      <c r="E159" s="38" t="s">
        <v>233</v>
      </c>
    </row>
    <row r="160" spans="1:5" ht="25.5">
      <c r="A160" t="s">
        <v>53</v>
      </c>
      <c r="E160" s="36" t="s">
        <v>234</v>
      </c>
    </row>
    <row r="161" spans="1:16" ht="12.75">
      <c r="A161" s="25" t="s">
        <v>44</v>
      </c>
      <c s="29" t="s">
        <v>235</v>
      </c>
      <c s="29" t="s">
        <v>236</v>
      </c>
      <c s="25" t="s">
        <v>46</v>
      </c>
      <c s="30" t="s">
        <v>237</v>
      </c>
      <c s="31" t="s">
        <v>214</v>
      </c>
      <c s="32">
        <v>133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49</v>
      </c>
      <c r="E162" s="36" t="s">
        <v>46</v>
      </c>
    </row>
    <row r="163" spans="1:5" ht="25.5">
      <c r="A163" s="37" t="s">
        <v>51</v>
      </c>
      <c r="E163" s="38" t="s">
        <v>238</v>
      </c>
    </row>
    <row r="164" spans="1:5" ht="25.5">
      <c r="A164" t="s">
        <v>53</v>
      </c>
      <c r="E164" s="36" t="s">
        <v>239</v>
      </c>
    </row>
    <row r="165" spans="1:16" ht="12.75">
      <c r="A165" s="25" t="s">
        <v>44</v>
      </c>
      <c s="29" t="s">
        <v>240</v>
      </c>
      <c s="29" t="s">
        <v>241</v>
      </c>
      <c s="25" t="s">
        <v>46</v>
      </c>
      <c s="30" t="s">
        <v>242</v>
      </c>
      <c s="31" t="s">
        <v>214</v>
      </c>
      <c s="32">
        <v>133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49</v>
      </c>
      <c r="E166" s="36" t="s">
        <v>243</v>
      </c>
    </row>
    <row r="167" spans="1:5" ht="25.5">
      <c r="A167" s="37" t="s">
        <v>51</v>
      </c>
      <c r="E167" s="38" t="s">
        <v>244</v>
      </c>
    </row>
    <row r="168" spans="1:5" ht="38.25">
      <c r="A168" t="s">
        <v>53</v>
      </c>
      <c r="E168" s="36" t="s">
        <v>245</v>
      </c>
    </row>
    <row r="169" spans="1:16" ht="12.75">
      <c r="A169" s="25" t="s">
        <v>44</v>
      </c>
      <c s="29" t="s">
        <v>246</v>
      </c>
      <c s="29" t="s">
        <v>247</v>
      </c>
      <c s="25" t="s">
        <v>46</v>
      </c>
      <c s="30" t="s">
        <v>248</v>
      </c>
      <c s="31" t="s">
        <v>66</v>
      </c>
      <c s="32">
        <v>64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25.5">
      <c r="A170" s="35" t="s">
        <v>49</v>
      </c>
      <c r="E170" s="36" t="s">
        <v>249</v>
      </c>
    </row>
    <row r="171" spans="1:5" ht="25.5">
      <c r="A171" s="37" t="s">
        <v>51</v>
      </c>
      <c r="E171" s="38" t="s">
        <v>250</v>
      </c>
    </row>
    <row r="172" spans="1:5" ht="102">
      <c r="A172" t="s">
        <v>53</v>
      </c>
      <c r="E172" s="36" t="s">
        <v>251</v>
      </c>
    </row>
    <row r="173" spans="1:16" ht="12.75">
      <c r="A173" s="25" t="s">
        <v>44</v>
      </c>
      <c s="29" t="s">
        <v>252</v>
      </c>
      <c s="29" t="s">
        <v>253</v>
      </c>
      <c s="25" t="s">
        <v>46</v>
      </c>
      <c s="30" t="s">
        <v>254</v>
      </c>
      <c s="31" t="s">
        <v>214</v>
      </c>
      <c s="32">
        <v>120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25.5">
      <c r="A174" s="35" t="s">
        <v>49</v>
      </c>
      <c r="E174" s="36" t="s">
        <v>255</v>
      </c>
    </row>
    <row r="175" spans="1:5" ht="25.5">
      <c r="A175" s="37" t="s">
        <v>51</v>
      </c>
      <c r="E175" s="38" t="s">
        <v>256</v>
      </c>
    </row>
    <row r="176" spans="1:5" ht="114.75">
      <c r="A176" t="s">
        <v>53</v>
      </c>
      <c r="E176" s="36" t="s">
        <v>257</v>
      </c>
    </row>
    <row r="177" spans="1:16" ht="12.75">
      <c r="A177" s="25" t="s">
        <v>44</v>
      </c>
      <c s="29" t="s">
        <v>258</v>
      </c>
      <c s="29" t="s">
        <v>259</v>
      </c>
      <c s="25" t="s">
        <v>46</v>
      </c>
      <c s="30" t="s">
        <v>260</v>
      </c>
      <c s="31" t="s">
        <v>221</v>
      </c>
      <c s="32">
        <v>3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25.5">
      <c r="A178" s="35" t="s">
        <v>49</v>
      </c>
      <c r="E178" s="36" t="s">
        <v>249</v>
      </c>
    </row>
    <row r="179" spans="1:5" ht="12.75">
      <c r="A179" s="37" t="s">
        <v>51</v>
      </c>
      <c r="E179" s="38" t="s">
        <v>261</v>
      </c>
    </row>
    <row r="180" spans="1:5" ht="89.25">
      <c r="A180" t="s">
        <v>53</v>
      </c>
      <c r="E180" s="36" t="s">
        <v>262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