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201" sheetId="2" r:id="rId2"/>
  </sheets>
  <definedNames/>
  <calcPr fullCalcOnLoad="1"/>
</workbook>
</file>

<file path=xl/sharedStrings.xml><?xml version="1.0" encoding="utf-8"?>
<sst xmlns="http://schemas.openxmlformats.org/spreadsheetml/2006/main" count="519" uniqueCount="228">
  <si>
    <t>Rekapitulace ceny</t>
  </si>
  <si>
    <t>Stavba: 2020-090 - REKONSTRUKCE OPĚRNÉ ZDI NA MK, UL. POD VRCHEM A U KORKÁRNY, II. ETAPA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</si>
  <si>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</si>
  <si>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</si>
  <si>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</si>
  <si>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</si>
  <si>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</si>
  <si>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</si>
  <si>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</si>
  <si>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</si>
  <si>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</si>
  <si>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</si>
  <si>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</si>
  <si>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</si>
  <si>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2020-090</t>
  </si>
  <si>
    <t>REKONSTRUKCE OPĚRNÉ ZDI NA MK, UL. POD VRCHEM A U KORKÁRNY, II. ETAPA</t>
  </si>
  <si>
    <t>O</t>
  </si>
  <si>
    <t>Rozpočet:</t>
  </si>
  <si>
    <t>0,00</t>
  </si>
  <si>
    <t>15,00</t>
  </si>
  <si>
    <t>21,00</t>
  </si>
  <si>
    <t>3</t>
  </si>
  <si>
    <t>2</t>
  </si>
  <si>
    <t>SO 201</t>
  </si>
  <si>
    <t>OPĚRNÁ ZEĎ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</si>
  <si>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</si>
  <si>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</si>
  <si>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</si>
  <si>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</si>
  <si>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</si>
  <si>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</si>
  <si>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</si>
  <si>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</si>
  <si>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</si>
  <si>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</si>
  <si>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</si>
  <si>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</si>
  <si>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</si>
  <si>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</si>
  <si>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</si>
  <si>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</si>
  <si>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</si>
  <si>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</si>
  <si>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</si>
  <si>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</si>
  <si>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014102.a</t>
  </si>
  <si>
    <t/>
  </si>
  <si>
    <t>POPLATKY ZA SKLÁDKU</t>
  </si>
  <si>
    <t>T</t>
  </si>
  <si>
    <t>PP</t>
  </si>
  <si>
    <t>VÝKOPEK</t>
  </si>
  <si>
    <t>VV</t>
  </si>
  <si>
    <t>z pol. č. 17120: 68,0m3*1,8t/m3=122,400 [A]t</t>
  </si>
  <si>
    <t>TS</t>
  </si>
  <si>
    <t>014102.b</t>
  </si>
  <si>
    <t>STÁVAJÍCÍ VRSTVY VOZOVKY</t>
  </si>
  <si>
    <t>z pol. č. 11332: 29,67m3*2,2t/m3=65,274 [A]t 
z pol. č. 11372: 2,76m3*2,2t/m3=6,072 [B]t 
Celkem: A+B=71,346 [C]t</t>
  </si>
  <si>
    <t>014102.c</t>
  </si>
  <si>
    <t>BETON</t>
  </si>
  <si>
    <t>z pol. č. 96615: 18,9m3*2,4t/m3=45,360 [A]t</t>
  </si>
  <si>
    <t>zahrnuje veškeré poplatky provozovateli skládky související s uložením odpadu na skládce.</t>
  </si>
  <si>
    <t>014102.d</t>
  </si>
  <si>
    <t>STÁVAJÍCÍ OPLOCENÍ</t>
  </si>
  <si>
    <t>z pol. č. 966842: 37,8m*0,05t/m=1,890 [A]t</t>
  </si>
  <si>
    <t>02720</t>
  </si>
  <si>
    <t>POMOC PRÁCE ZŘÍZ NEBO ZAJIŠŤ REGULACI A OCHRANU DOPRAVY</t>
  </si>
  <si>
    <t>KČ</t>
  </si>
  <si>
    <t>Dopravně inženýrská opatření v průběhu celé stavby (dle TP66 a DI PČR), zahrnuje osazení, přesuny a odvoz provizorního dopravního značení. Zahrnuje dočasné dopravní značení, dopravní zařízení (např. světelné výstražné zařízení atd.), oplocení a všechny související práce po dobu trvání stavby. Součástí položky je i údržba a péče o dopravně inženýrská opatření v průběhu celé stavby. Vč. čištění vozovek (v případě znečištění)</t>
  </si>
  <si>
    <t>zahrnuje veškeré náklady spojené s objednatelem požadovanými zařízeními</t>
  </si>
  <si>
    <t>02730.a</t>
  </si>
  <si>
    <t>POMOC PRÁCE ZŘÍZ NEBO ZAJIŠŤ OCHRANU INŽENÝRSKÝCH SÍTÍ</t>
  </si>
  <si>
    <t>OCHRANA STÁVAJÍCÍCH BETONOVÝCH STOŽÁRŮ A KABELOVÉHO VEDENÍ VE SPRÁVĚ CETIN, a.s. - CELKEM 2 KS</t>
  </si>
  <si>
    <t>7</t>
  </si>
  <si>
    <t>02911</t>
  </si>
  <si>
    <t>OSTATNÍ POŽADAVKY - GEODETICKÉ ZAMĚŘENÍ</t>
  </si>
  <si>
    <t>GEODETICKÉ PRÁCE BĚHEM VÝSTAVBY A GEOMETRICKÝ PLÁN SKUTEČNÉHO PROVEDENÍ STAVBY</t>
  </si>
  <si>
    <t>zahrnuje veškeré náklady spojené s objednatelem požadovanými pracemi</t>
  </si>
  <si>
    <t>8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</si>
  <si>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</si>
  <si>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</si>
  <si>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</si>
  <si>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</si>
  <si>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</si>
  <si>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DOKUMENTACE SKUTEČNÉHO PROVEDENÍ V TIŠTĚNÉ I DIGITÁLNÍ FORMĚ</t>
  </si>
  <si>
    <t>Zemní práce</t>
  </si>
  <si>
    <t>11332</t>
  </si>
  <si>
    <t>ODSTRANĚNÍ PODKLADŮ ZPEVNĚNÝCH PLOCH Z KAMENIVA NESTMELENÉHO</t>
  </si>
  <si>
    <t>M3</t>
  </si>
  <si>
    <t>VČETNĚ ODVOZU A ULOŽENÍ DO RECYKLAČNÍHO STŘEDISKA, POPLATEK ZA SKLÁDKU UVEDEN V POLOŽCE 014102.b</t>
  </si>
  <si>
    <t>digitálně odměřeno z výkresu 
podkladní vrstvy stáv. vozovky: 69,0m2*0,43m=29,670 [A]m3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</si>
  <si>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</si>
  <si>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</t>
  </si>
  <si>
    <t>11372</t>
  </si>
  <si>
    <t>FRÉZOVÁNÍ ZPEVNĚNÝCH PLOCH ASFALTOVÝCH</t>
  </si>
  <si>
    <t>V TL. 40 MM, VČETNĚ ODVOZU A ULOŽENÍ DO RECYKLAČNÍHO STŘEDISKA, POPLATEK ZA SKLÁDKU UVEDEN V POLOŽCE 014102.b</t>
  </si>
  <si>
    <t>digitálně odměřeno z výkresu 
69,0m2*0,04m=2,760 [A]m3</t>
  </si>
  <si>
    <t>12</t>
  </si>
  <si>
    <t>12110</t>
  </si>
  <si>
    <t>SEJMUTÍ ORNICE NEBO LESNÍ PŮDY</t>
  </si>
  <si>
    <t>V TL. 100 MM, PONECHÁNO NA STAVBĚ, BUDE POUŽITO V RÁMCI DOKONČOVACÍCH PRACÍ K ÚPRAVĚ TERÉNU</t>
  </si>
  <si>
    <t>digitálně odměřeno z výkresu 
52,0m2*0,1m=5,200 [A]m3</t>
  </si>
  <si>
    <t>položka zahrnuje sejmutí ornice bez ohledu na tloušťku vrstvy a její vodorovnou dopravu  
nezahrnuje uložení na trvalou skládku</t>
  </si>
  <si>
    <t>13</t>
  </si>
  <si>
    <t>13183</t>
  </si>
  <si>
    <t>HLOUBENÍ JAM ZAPAŽ I NEPAŽ TŘ II</t>
  </si>
  <si>
    <t>VČETNĚ NALOŽENÍ A ODVOZU DO RECYKLAČNÍHO STŘEDISKA, POPLATEK ZA SKLÁDKU UVEDEN V POLOŽCE 014102.a</t>
  </si>
  <si>
    <t>digitálně odměřeno z výkresu 
1,7m2*40,0m=68,000 [A]m3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</si>
  <si>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</si>
  <si>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14</t>
  </si>
  <si>
    <t>17120</t>
  </si>
  <si>
    <t>ULOŽENÍ SYPANINY DO NÁSYPŮ A NA SKLÁDKY BEZ ZHUTNĚNÍ</t>
  </si>
  <si>
    <t>uložení zeminy do recyklačního střediska  
z pol. č. 13183: 68,0m3=68,000 [A]m3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</si>
  <si>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</si>
  <si>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15</t>
  </si>
  <si>
    <t>17481</t>
  </si>
  <si>
    <t>ZÁSYP JAM A RÝH Z NAKUPOVANÝCH MATERIÁLŮ</t>
  </si>
  <si>
    <t>ZEMINA VELMI VHODNÁ DO ZÁSYPU HUTNĚNÁ PO VRSTVÁCH TL. MAX. 300 mm, NA Id=0,85 NEBO 95%PS</t>
  </si>
  <si>
    <t>digitálně odměřeno z výkresu 
obsyp základu a dříku: 1,0m2*40,0m=40,000 [A]m3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</si>
  <si>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</si>
  <si>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16</t>
  </si>
  <si>
    <t>18110</t>
  </si>
  <si>
    <t>ÚPRAVA PLÁNĚ SE ZHUTNĚNÍM V HORNINĚ TŘ. I</t>
  </si>
  <si>
    <t>M2</t>
  </si>
  <si>
    <t>digitálně odměřeno z výkresu 
69,0m2=69,000 [A]m2</t>
  </si>
  <si>
    <t>položka zahrnuje úpravu pláně včetně vyrovnání výškových rozdílů. Míru zhutnění určuje projekt.</t>
  </si>
  <si>
    <t>17</t>
  </si>
  <si>
    <t>18220</t>
  </si>
  <si>
    <t>ROZPROSTŘENÍ ORNICE VE SVAHU</t>
  </si>
  <si>
    <t>TL. 100 MM</t>
  </si>
  <si>
    <t>digitálně odměřeno z výkresu 
49,0m2*0,1m=4,900 [A]m3</t>
  </si>
  <si>
    <t>položka zahrnuje:  
nutné přemístění ornice z dočasných skládek vzdálených do 50m  
rozprostření ornice v předepsané tloušťce ve svahu přes 1:5</t>
  </si>
  <si>
    <t>18</t>
  </si>
  <si>
    <t>18241</t>
  </si>
  <si>
    <t>ZALOŽENÍ TRÁVNÍKU RUČNÍM VÝSEVEM</t>
  </si>
  <si>
    <t>digitálně odměřeno z výkresu 
49,0m2=49,000 [A]m2</t>
  </si>
  <si>
    <t>Zahrnuje dodání předepsané travní směsi, její výsev na ornici, zalévání, první pokosení, to vše bez ohledu na sklon terénu</t>
  </si>
  <si>
    <t>Základy</t>
  </si>
  <si>
    <t>19</t>
  </si>
  <si>
    <t>272315</t>
  </si>
  <si>
    <t>ZÁKLADY Z PROSTÉHO BETONU DO C30/37</t>
  </si>
  <si>
    <t>C30/37-XA2, VČ. 1xNPe + 2NA</t>
  </si>
  <si>
    <t>základový pas zdi: 1,0m*0,6m*(7,8m+2*5,0m+2*7,5m+5,0m)=22,680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</si>
  <si>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</si>
  <si>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20</t>
  </si>
  <si>
    <t>272365</t>
  </si>
  <si>
    <t>VÝZTUŽ ZÁKLADŮ Z OCELI 10505, B500B</t>
  </si>
  <si>
    <t>spřahující výztuž D 16 mm, á 500 mm:  
1,2m*(1*16ks+2*11ks+2*16ks+1*11ks)*1,578kg/m/1000=0,153 [A]t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</si>
  <si>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</si>
  <si>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konstrukce</t>
  </si>
  <si>
    <t>21</t>
  </si>
  <si>
    <t>327212</t>
  </si>
  <si>
    <t>ZDI OPĚRNÉ, ZÁRUBNÍ, NÁBŘEŽNÍ Z LOMOVÉHO KAMENE NA MC</t>
  </si>
  <si>
    <t>ČEDIČ</t>
  </si>
  <si>
    <t>digitálně odměřeno z výkresu 
dřík tížné zdi - tl. 500 mm: 25,0m2*0,5m=12,500 [A]m3</t>
  </si>
  <si>
    <t>položka zahrnuje dodávku a osazení lomového kamene, jeho výběr a případnou úpravu, dodávku předepsané malty, spárování.</t>
  </si>
  <si>
    <t>Vodorovné konstrukce</t>
  </si>
  <si>
    <t>22</t>
  </si>
  <si>
    <t>451312</t>
  </si>
  <si>
    <t>PODKLADNÍ A VÝPLŇOVÉ VRSTVY Z PROSTÉHO BETONU C12/15</t>
  </si>
  <si>
    <t>C12/15-X0, TL. 100 MM</t>
  </si>
  <si>
    <t>digitálně odměřeno z výkresu 
46,0m2*0,1m=4,600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</si>
  <si>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</si>
  <si>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Komunikace</t>
  </si>
  <si>
    <t>23</t>
  </si>
  <si>
    <t>56333</t>
  </si>
  <si>
    <t>VOZOVKOVÉ VRSTVY ZE ŠTĚRKODRTI TL. DO 150MM</t>
  </si>
  <si>
    <t>ŠD, A, TL. 150 MM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</si>
  <si>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</si>
  <si>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24</t>
  </si>
  <si>
    <t>56334</t>
  </si>
  <si>
    <t>VOZOVKOVÉ VRSTVY ZE ŠTĚRKODRTI TL. DO 200MM</t>
  </si>
  <si>
    <t>ŠD, A, TL. 200 MM</t>
  </si>
  <si>
    <t>25</t>
  </si>
  <si>
    <t>572121</t>
  </si>
  <si>
    <t>INFILTRAČNÍ POSTŘIK ASFALTOVÝ DO 1,0KG/M2</t>
  </si>
  <si>
    <t>PI-C 0,8 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</si>
  <si>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</si>
  <si>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26</t>
  </si>
  <si>
    <t>572213</t>
  </si>
  <si>
    <t>SPOJOVACÍ POSTŘIK Z EMULZE DO 0,5KG/M2</t>
  </si>
  <si>
    <t>PS-C 0,3 KG/M2</t>
  </si>
  <si>
    <t>27</t>
  </si>
  <si>
    <t>574A33</t>
  </si>
  <si>
    <t>ASFALTOVÝ BETON PRO OBRUSNÉ VRSTVY ACO 11 TL. 40MM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</si>
  <si>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</si>
  <si>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28</t>
  </si>
  <si>
    <t>574E66</t>
  </si>
  <si>
    <t>ASFALTOVÝ BETON PRO PODKLADNÍ VRSTVY ACP 16+, 16S TL. 70MM</t>
  </si>
  <si>
    <t>ACP 16+</t>
  </si>
  <si>
    <t>Přidružená stavební výroba</t>
  </si>
  <si>
    <t>29</t>
  </si>
  <si>
    <t>711509</t>
  </si>
  <si>
    <t>OCHRANA IZOLACE NA POVRCHU TEXTILIÍ</t>
  </si>
  <si>
    <t>OCHRANNÁ GEOTEXTILIE MIN. 600 G/M2</t>
  </si>
  <si>
    <t>2*(0,6m+0,25m)*(1*7,8m+2*5,0m+2*7,5m+1*5,0m)+2*1,0m*0,6m=65,460 [A]m2</t>
  </si>
  <si>
    <t>položka zahrnuje:  
- dodání  předepsaného ochranného materiálu  
- zřízení ochrany izolace</t>
  </si>
  <si>
    <t>Potrubí</t>
  </si>
  <si>
    <t>30</t>
  </si>
  <si>
    <t>87671</t>
  </si>
  <si>
    <t>CHRÁNIČKY Z TRUB PLAST DN DO 1000MM</t>
  </si>
  <si>
    <t>M</t>
  </si>
  <si>
    <t>PVC DN 100 MM, DL. 0,8 M</t>
  </si>
  <si>
    <t>pro ukotvení sloupku oplocení:  
0,8m*16ks=12,800 [A]m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</si>
  <si>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</si>
  <si>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Ostatní konstrukce a práce</t>
  </si>
  <si>
    <t>31</t>
  </si>
  <si>
    <t>919112</t>
  </si>
  <si>
    <t>ŘEZÁNÍ ASFALTOVÉHO KRYTU VOZOVEK TL DO 100MM</t>
  </si>
  <si>
    <t>digitálně odměřeno z výkresu 
oddělující řez ve stávající vozovce: 45,0m=45,000 [A]m</t>
  </si>
  <si>
    <t>položka zahrnuje řezání vozovkové vrstvy v předepsané tloušťce, včetně spotřeby vody</t>
  </si>
  <si>
    <t>32</t>
  </si>
  <si>
    <t>931326</t>
  </si>
  <si>
    <t>TĚSNĚNÍ DILATAČ SPAR ASF ZÁLIVKOU MODIFIK PRŮŘ DO 800MM2</t>
  </si>
  <si>
    <t>ROZMĚR 20 X 40 MM</t>
  </si>
  <si>
    <t>digitálně odměřeno z výkresu 
45,0m=45,000 [A]m</t>
  </si>
  <si>
    <t>položka zahrnuje dodávku a osazení předepsaného materiálu, očištění ploch spáry před úpravou, očištění okolí spáry po úpravě  
nezahrnuje těsnící profil</t>
  </si>
  <si>
    <t>33</t>
  </si>
  <si>
    <t>96615</t>
  </si>
  <si>
    <t>BOURÁNÍ KONSTRUKCÍ Z PROSTÉHO BETONU</t>
  </si>
  <si>
    <t>VČETNĚ ODVOZU A ULOŽENÍ DO RECYKLAČNÍHO STŘEDISKA, POPLATEK ZA SKLÁDKU UVEDEN V POLOŽCE 014102.c</t>
  </si>
  <si>
    <t>digitálně odměřeno z výkresu 
bet. zídka: 45,0m2*0,42m=18,900 [A]m3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</si>
  <si>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</si>
  <si>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34</t>
  </si>
  <si>
    <t>966842</t>
  </si>
  <si>
    <t>ODSTRANĚNÍ OPLOCENÍ Z DRÁT PLETIVA</t>
  </si>
  <si>
    <t>VČETNĚ ODVOZU A ULOŽENÍ DO RECYKLAČNÍHO STŘEDISKA, POPLATEK ZA SKLÁDKU UVEDEN V POLOŽCE 014102.d</t>
  </si>
  <si>
    <t>digitálně odměřeno z výkresu 
37,8m=37,800 [A]m</t>
  </si>
  <si>
    <t>položka zahrnuje:  
- kompletní bourací práce včetně odstranění základových konstrukcí a nezbytného rozsahu zemních prací,  
- veškerou manipulaci s vybouranou sutí a hmotami včetně uložení na skládku,  
- veškeré další práce plynoucí z technologického předpisu a z platných předpisů,  
- odstranění sloupků z jiného materiálu, odstranění vrat a vrátek  
nezahrnuje poplatek za skládku, který se vykazuje v položce 0141** (s výjimkou malého množství bouraného materiálu, kde je možné poplatek zahrnout do jednotkové ceny bourání – tento fakt musí být uveden v doplňujícím textu k položce)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</si>
</sst>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SUM(C10:C10)</f>
      </c>
      <c r="D6" s="1"/>
      <c r="E6" s="1"/>
    </row>
    <row r="7" spans="1:5" ht="12.75" customHeight="1">
      <c r="A7" s="1"/>
      <c r="B7" s="4" t="s">
        <v>4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201'!I3</f>
      </c>
      <c r="D10" s="21">
        <f>'SO 201'!O2</f>
      </c>
      <c r="E10" s="21">
        <f>C10+D10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0+O8+O45+O82+O91+O96+O101+O126+O131+O136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2">
        <f>0+I8+I45+I82+I91+I96+I101+I126+I131+I136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</f>
      </c>
      <c r="R8">
        <f>0+O9+O13+O17+O21+O25+O29+O33+O37+O41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122.4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50</v>
      </c>
    </row>
    <row r="11" spans="1:5" ht="12.75">
      <c r="A11" s="37" t="s">
        <v>51</v>
      </c>
      <c r="E11" s="38" t="s">
        <v>52</v>
      </c>
    </row>
    <row r="12" spans="1:5" ht="12.75">
      <c r="A12" t="s">
        <v>53</v>
      </c>
      <c r="E12" s="36" t="s">
        <v>46</v>
      </c>
    </row>
    <row r="13" spans="1:16" ht="12.75">
      <c r="A13" s="25" t="s">
        <v>44</v>
      </c>
      <c r="B13" s="29" t="s">
        <v>22</v>
      </c>
      <c r="C13" s="29" t="s">
        <v>54</v>
      </c>
      <c r="D13" s="25" t="s">
        <v>46</v>
      </c>
      <c r="E13" s="30" t="s">
        <v>47</v>
      </c>
      <c r="F13" s="31" t="s">
        <v>48</v>
      </c>
      <c r="G13" s="32">
        <v>71.346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55</v>
      </c>
    </row>
    <row r="15" spans="1:5" ht="38.25">
      <c r="A15" s="37" t="s">
        <v>51</v>
      </c>
      <c r="E15" s="38" t="s">
        <v>56</v>
      </c>
    </row>
    <row r="16" spans="1:5" ht="12.75">
      <c r="A16" t="s">
        <v>53</v>
      </c>
      <c r="E16" s="36" t="s">
        <v>46</v>
      </c>
    </row>
    <row r="17" spans="1:16" ht="12.75">
      <c r="A17" s="25" t="s">
        <v>44</v>
      </c>
      <c r="B17" s="29" t="s">
        <v>21</v>
      </c>
      <c r="C17" s="29" t="s">
        <v>57</v>
      </c>
      <c r="D17" s="25" t="s">
        <v>46</v>
      </c>
      <c r="E17" s="30" t="s">
        <v>47</v>
      </c>
      <c r="F17" s="31" t="s">
        <v>48</v>
      </c>
      <c r="G17" s="32">
        <v>45.36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58</v>
      </c>
    </row>
    <row r="19" spans="1:5" ht="12.75">
      <c r="A19" s="37" t="s">
        <v>51</v>
      </c>
      <c r="E19" s="38" t="s">
        <v>59</v>
      </c>
    </row>
    <row r="20" spans="1:5" ht="25.5">
      <c r="A20" t="s">
        <v>53</v>
      </c>
      <c r="E20" s="36" t="s">
        <v>60</v>
      </c>
    </row>
    <row r="21" spans="1:16" ht="12.75">
      <c r="A21" s="25" t="s">
        <v>44</v>
      </c>
      <c r="B21" s="29" t="s">
        <v>32</v>
      </c>
      <c r="C21" s="29" t="s">
        <v>61</v>
      </c>
      <c r="D21" s="25" t="s">
        <v>46</v>
      </c>
      <c r="E21" s="30" t="s">
        <v>47</v>
      </c>
      <c r="F21" s="31" t="s">
        <v>48</v>
      </c>
      <c r="G21" s="32">
        <v>1.89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49</v>
      </c>
      <c r="E22" s="36" t="s">
        <v>62</v>
      </c>
    </row>
    <row r="23" spans="1:5" ht="12.75">
      <c r="A23" s="37" t="s">
        <v>51</v>
      </c>
      <c r="E23" s="38" t="s">
        <v>63</v>
      </c>
    </row>
    <row r="24" spans="1:5" ht="12.75">
      <c r="A24" t="s">
        <v>53</v>
      </c>
      <c r="E24" s="36" t="s">
        <v>46</v>
      </c>
    </row>
    <row r="25" spans="1:16" ht="12.75">
      <c r="A25" s="25" t="s">
        <v>44</v>
      </c>
      <c r="B25" s="29" t="s">
        <v>34</v>
      </c>
      <c r="C25" s="29" t="s">
        <v>64</v>
      </c>
      <c r="D25" s="25" t="s">
        <v>46</v>
      </c>
      <c r="E25" s="30" t="s">
        <v>65</v>
      </c>
      <c r="F25" s="31" t="s">
        <v>66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76.5">
      <c r="A26" s="35" t="s">
        <v>49</v>
      </c>
      <c r="E26" s="36" t="s">
        <v>67</v>
      </c>
    </row>
    <row r="27" spans="1:5" ht="12.75">
      <c r="A27" s="37" t="s">
        <v>51</v>
      </c>
      <c r="E27" s="38" t="s">
        <v>46</v>
      </c>
    </row>
    <row r="28" spans="1:5" ht="12.75">
      <c r="A28" t="s">
        <v>53</v>
      </c>
      <c r="E28" s="36" t="s">
        <v>68</v>
      </c>
    </row>
    <row r="29" spans="1:16" ht="12.75">
      <c r="A29" s="25" t="s">
        <v>44</v>
      </c>
      <c r="B29" s="29" t="s">
        <v>36</v>
      </c>
      <c r="C29" s="29" t="s">
        <v>69</v>
      </c>
      <c r="D29" s="25" t="s">
        <v>46</v>
      </c>
      <c r="E29" s="30" t="s">
        <v>70</v>
      </c>
      <c r="F29" s="31" t="s">
        <v>66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25.5">
      <c r="A30" s="35" t="s">
        <v>49</v>
      </c>
      <c r="E30" s="36" t="s">
        <v>71</v>
      </c>
    </row>
    <row r="31" spans="1:5" ht="12.75">
      <c r="A31" s="37" t="s">
        <v>51</v>
      </c>
      <c r="E31" s="38" t="s">
        <v>46</v>
      </c>
    </row>
    <row r="32" spans="1:5" ht="12.75">
      <c r="A32" t="s">
        <v>53</v>
      </c>
      <c r="E32" s="36" t="s">
        <v>68</v>
      </c>
    </row>
    <row r="33" spans="1:16" ht="12.75">
      <c r="A33" s="25" t="s">
        <v>44</v>
      </c>
      <c r="B33" s="29" t="s">
        <v>72</v>
      </c>
      <c r="C33" s="29" t="s">
        <v>73</v>
      </c>
      <c r="D33" s="25" t="s">
        <v>46</v>
      </c>
      <c r="E33" s="30" t="s">
        <v>74</v>
      </c>
      <c r="F33" s="31" t="s">
        <v>66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25.5">
      <c r="A34" s="35" t="s">
        <v>49</v>
      </c>
      <c r="E34" s="36" t="s">
        <v>75</v>
      </c>
    </row>
    <row r="35" spans="1:5" ht="12.75">
      <c r="A35" s="37" t="s">
        <v>51</v>
      </c>
      <c r="E35" s="38" t="s">
        <v>46</v>
      </c>
    </row>
    <row r="36" spans="1:5" ht="12.75">
      <c r="A36" t="s">
        <v>53</v>
      </c>
      <c r="E36" s="36" t="s">
        <v>76</v>
      </c>
    </row>
    <row r="37" spans="1:16" ht="12.75">
      <c r="A37" s="25" t="s">
        <v>44</v>
      </c>
      <c r="B37" s="29" t="s">
        <v>77</v>
      </c>
      <c r="C37" s="29" t="s">
        <v>78</v>
      </c>
      <c r="D37" s="25" t="s">
        <v>46</v>
      </c>
      <c r="E37" s="30" t="s">
        <v>79</v>
      </c>
      <c r="F37" s="31" t="s">
        <v>66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12.75">
      <c r="A38" s="35" t="s">
        <v>49</v>
      </c>
      <c r="E38" s="36" t="s">
        <v>80</v>
      </c>
    </row>
    <row r="39" spans="1:5" ht="12.75">
      <c r="A39" s="37" t="s">
        <v>51</v>
      </c>
      <c r="E39" s="38" t="s">
        <v>46</v>
      </c>
    </row>
    <row r="40" spans="1:5" ht="12.75">
      <c r="A40" t="s">
        <v>53</v>
      </c>
      <c r="E40" s="36" t="s">
        <v>76</v>
      </c>
    </row>
    <row r="41" spans="1:16" ht="12.75">
      <c r="A41" s="25" t="s">
        <v>44</v>
      </c>
      <c r="B41" s="29" t="s">
        <v>39</v>
      </c>
      <c r="C41" s="29" t="s">
        <v>81</v>
      </c>
      <c r="D41" s="25" t="s">
        <v>46</v>
      </c>
      <c r="E41" s="30" t="s">
        <v>82</v>
      </c>
      <c r="F41" s="31" t="s">
        <v>66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12.75">
      <c r="A42" s="35" t="s">
        <v>49</v>
      </c>
      <c r="E42" s="36" t="s">
        <v>83</v>
      </c>
    </row>
    <row r="43" spans="1:5" ht="12.75">
      <c r="A43" s="37" t="s">
        <v>51</v>
      </c>
      <c r="E43" s="38" t="s">
        <v>46</v>
      </c>
    </row>
    <row r="44" spans="1:5" ht="12.75">
      <c r="A44" t="s">
        <v>53</v>
      </c>
      <c r="E44" s="36" t="s">
        <v>76</v>
      </c>
    </row>
    <row r="45" spans="1:18" ht="12.75" customHeight="1">
      <c r="A45" s="6" t="s">
        <v>42</v>
      </c>
      <c r="B45" s="6"/>
      <c r="C45" s="40" t="s">
        <v>28</v>
      </c>
      <c r="D45" s="6"/>
      <c r="E45" s="27" t="s">
        <v>84</v>
      </c>
      <c r="F45" s="6"/>
      <c r="G45" s="6"/>
      <c r="H45" s="6"/>
      <c r="I45" s="41">
        <f>0+Q45</f>
      </c>
      <c r="O45">
        <f>0+R45</f>
      </c>
      <c r="Q45">
        <f>0+I46+I50+I54+I58+I62+I66+I70+I74+I78</f>
      </c>
      <c r="R45">
        <f>0+O46+O50+O54+O58+O62+O66+O70+O74+O78</f>
      </c>
    </row>
    <row r="46" spans="1:16" ht="25.5">
      <c r="A46" s="25" t="s">
        <v>44</v>
      </c>
      <c r="B46" s="29" t="s">
        <v>41</v>
      </c>
      <c r="C46" s="29" t="s">
        <v>85</v>
      </c>
      <c r="D46" s="25" t="s">
        <v>46</v>
      </c>
      <c r="E46" s="30" t="s">
        <v>86</v>
      </c>
      <c r="F46" s="31" t="s">
        <v>87</v>
      </c>
      <c r="G46" s="32">
        <v>29.67</v>
      </c>
      <c r="H46" s="33">
        <v>0</v>
      </c>
      <c r="I46" s="34">
        <f>ROUND(ROUND(H46,2)*ROUND(G46,3),2)</f>
      </c>
      <c r="O46">
        <f>(I46*21)/100</f>
      </c>
      <c r="P46" t="s">
        <v>22</v>
      </c>
    </row>
    <row r="47" spans="1:5" ht="25.5">
      <c r="A47" s="35" t="s">
        <v>49</v>
      </c>
      <c r="E47" s="36" t="s">
        <v>88</v>
      </c>
    </row>
    <row r="48" spans="1:5" ht="25.5">
      <c r="A48" s="37" t="s">
        <v>51</v>
      </c>
      <c r="E48" s="38" t="s">
        <v>89</v>
      </c>
    </row>
    <row r="49" spans="1:5" ht="63.75">
      <c r="A49" t="s">
        <v>53</v>
      </c>
      <c r="E49" s="36" t="s">
        <v>90</v>
      </c>
    </row>
    <row r="50" spans="1:16" ht="12.75">
      <c r="A50" s="25" t="s">
        <v>44</v>
      </c>
      <c r="B50" s="29" t="s">
        <v>91</v>
      </c>
      <c r="C50" s="29" t="s">
        <v>92</v>
      </c>
      <c r="D50" s="25" t="s">
        <v>46</v>
      </c>
      <c r="E50" s="30" t="s">
        <v>93</v>
      </c>
      <c r="F50" s="31" t="s">
        <v>87</v>
      </c>
      <c r="G50" s="32">
        <v>2.76</v>
      </c>
      <c r="H50" s="33">
        <v>0</v>
      </c>
      <c r="I50" s="34">
        <f>ROUND(ROUND(H50,2)*ROUND(G50,3),2)</f>
      </c>
      <c r="O50">
        <f>(I50*21)/100</f>
      </c>
      <c r="P50" t="s">
        <v>22</v>
      </c>
    </row>
    <row r="51" spans="1:5" ht="25.5">
      <c r="A51" s="35" t="s">
        <v>49</v>
      </c>
      <c r="E51" s="36" t="s">
        <v>94</v>
      </c>
    </row>
    <row r="52" spans="1:5" ht="25.5">
      <c r="A52" s="37" t="s">
        <v>51</v>
      </c>
      <c r="E52" s="38" t="s">
        <v>95</v>
      </c>
    </row>
    <row r="53" spans="1:5" ht="63.75">
      <c r="A53" t="s">
        <v>53</v>
      </c>
      <c r="E53" s="36" t="s">
        <v>90</v>
      </c>
    </row>
    <row r="54" spans="1:16" ht="12.75">
      <c r="A54" s="25" t="s">
        <v>44</v>
      </c>
      <c r="B54" s="29" t="s">
        <v>96</v>
      </c>
      <c r="C54" s="29" t="s">
        <v>97</v>
      </c>
      <c r="D54" s="25" t="s">
        <v>46</v>
      </c>
      <c r="E54" s="30" t="s">
        <v>98</v>
      </c>
      <c r="F54" s="31" t="s">
        <v>87</v>
      </c>
      <c r="G54" s="32">
        <v>5.2</v>
      </c>
      <c r="H54" s="33">
        <v>0</v>
      </c>
      <c r="I54" s="34">
        <f>ROUND(ROUND(H54,2)*ROUND(G54,3),2)</f>
      </c>
      <c r="O54">
        <f>(I54*21)/100</f>
      </c>
      <c r="P54" t="s">
        <v>22</v>
      </c>
    </row>
    <row r="55" spans="1:5" ht="25.5">
      <c r="A55" s="35" t="s">
        <v>49</v>
      </c>
      <c r="E55" s="36" t="s">
        <v>99</v>
      </c>
    </row>
    <row r="56" spans="1:5" ht="25.5">
      <c r="A56" s="37" t="s">
        <v>51</v>
      </c>
      <c r="E56" s="38" t="s">
        <v>100</v>
      </c>
    </row>
    <row r="57" spans="1:5" ht="38.25">
      <c r="A57" t="s">
        <v>53</v>
      </c>
      <c r="E57" s="36" t="s">
        <v>101</v>
      </c>
    </row>
    <row r="58" spans="1:16" ht="12.75">
      <c r="A58" s="25" t="s">
        <v>44</v>
      </c>
      <c r="B58" s="29" t="s">
        <v>102</v>
      </c>
      <c r="C58" s="29" t="s">
        <v>103</v>
      </c>
      <c r="D58" s="25" t="s">
        <v>46</v>
      </c>
      <c r="E58" s="30" t="s">
        <v>104</v>
      </c>
      <c r="F58" s="31" t="s">
        <v>87</v>
      </c>
      <c r="G58" s="32">
        <v>68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25.5">
      <c r="A59" s="35" t="s">
        <v>49</v>
      </c>
      <c r="E59" s="36" t="s">
        <v>105</v>
      </c>
    </row>
    <row r="60" spans="1:5" ht="25.5">
      <c r="A60" s="37" t="s">
        <v>51</v>
      </c>
      <c r="E60" s="38" t="s">
        <v>106</v>
      </c>
    </row>
    <row r="61" spans="1:5" ht="318.75">
      <c r="A61" t="s">
        <v>53</v>
      </c>
      <c r="E61" s="36" t="s">
        <v>107</v>
      </c>
    </row>
    <row r="62" spans="1:16" ht="12.75">
      <c r="A62" s="25" t="s">
        <v>44</v>
      </c>
      <c r="B62" s="29" t="s">
        <v>108</v>
      </c>
      <c r="C62" s="29" t="s">
        <v>109</v>
      </c>
      <c r="D62" s="25" t="s">
        <v>46</v>
      </c>
      <c r="E62" s="30" t="s">
        <v>110</v>
      </c>
      <c r="F62" s="31" t="s">
        <v>87</v>
      </c>
      <c r="G62" s="32">
        <v>68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12.75">
      <c r="A63" s="35" t="s">
        <v>49</v>
      </c>
      <c r="E63" s="36" t="s">
        <v>46</v>
      </c>
    </row>
    <row r="64" spans="1:5" ht="25.5">
      <c r="A64" s="37" t="s">
        <v>51</v>
      </c>
      <c r="E64" s="38" t="s">
        <v>111</v>
      </c>
    </row>
    <row r="65" spans="1:5" ht="191.25">
      <c r="A65" t="s">
        <v>53</v>
      </c>
      <c r="E65" s="36" t="s">
        <v>112</v>
      </c>
    </row>
    <row r="66" spans="1:16" ht="12.75">
      <c r="A66" s="25" t="s">
        <v>44</v>
      </c>
      <c r="B66" s="29" t="s">
        <v>113</v>
      </c>
      <c r="C66" s="29" t="s">
        <v>114</v>
      </c>
      <c r="D66" s="25" t="s">
        <v>46</v>
      </c>
      <c r="E66" s="30" t="s">
        <v>115</v>
      </c>
      <c r="F66" s="31" t="s">
        <v>87</v>
      </c>
      <c r="G66" s="32">
        <v>40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25.5">
      <c r="A67" s="35" t="s">
        <v>49</v>
      </c>
      <c r="E67" s="36" t="s">
        <v>116</v>
      </c>
    </row>
    <row r="68" spans="1:5" ht="25.5">
      <c r="A68" s="37" t="s">
        <v>51</v>
      </c>
      <c r="E68" s="38" t="s">
        <v>117</v>
      </c>
    </row>
    <row r="69" spans="1:5" ht="229.5">
      <c r="A69" t="s">
        <v>53</v>
      </c>
      <c r="E69" s="36" t="s">
        <v>118</v>
      </c>
    </row>
    <row r="70" spans="1:16" ht="12.75">
      <c r="A70" s="25" t="s">
        <v>44</v>
      </c>
      <c r="B70" s="29" t="s">
        <v>119</v>
      </c>
      <c r="C70" s="29" t="s">
        <v>120</v>
      </c>
      <c r="D70" s="25" t="s">
        <v>46</v>
      </c>
      <c r="E70" s="30" t="s">
        <v>121</v>
      </c>
      <c r="F70" s="31" t="s">
        <v>122</v>
      </c>
      <c r="G70" s="32">
        <v>69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12.75">
      <c r="A71" s="35" t="s">
        <v>49</v>
      </c>
      <c r="E71" s="36" t="s">
        <v>46</v>
      </c>
    </row>
    <row r="72" spans="1:5" ht="25.5">
      <c r="A72" s="37" t="s">
        <v>51</v>
      </c>
      <c r="E72" s="38" t="s">
        <v>123</v>
      </c>
    </row>
    <row r="73" spans="1:5" ht="25.5">
      <c r="A73" t="s">
        <v>53</v>
      </c>
      <c r="E73" s="36" t="s">
        <v>124</v>
      </c>
    </row>
    <row r="74" spans="1:16" ht="12.75">
      <c r="A74" s="25" t="s">
        <v>44</v>
      </c>
      <c r="B74" s="29" t="s">
        <v>125</v>
      </c>
      <c r="C74" s="29" t="s">
        <v>126</v>
      </c>
      <c r="D74" s="25" t="s">
        <v>46</v>
      </c>
      <c r="E74" s="30" t="s">
        <v>127</v>
      </c>
      <c r="F74" s="31" t="s">
        <v>87</v>
      </c>
      <c r="G74" s="32">
        <v>4.9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12.75">
      <c r="A75" s="35" t="s">
        <v>49</v>
      </c>
      <c r="E75" s="36" t="s">
        <v>128</v>
      </c>
    </row>
    <row r="76" spans="1:5" ht="25.5">
      <c r="A76" s="37" t="s">
        <v>51</v>
      </c>
      <c r="E76" s="38" t="s">
        <v>129</v>
      </c>
    </row>
    <row r="77" spans="1:5" ht="38.25">
      <c r="A77" t="s">
        <v>53</v>
      </c>
      <c r="E77" s="36" t="s">
        <v>130</v>
      </c>
    </row>
    <row r="78" spans="1:16" ht="12.75">
      <c r="A78" s="25" t="s">
        <v>44</v>
      </c>
      <c r="B78" s="29" t="s">
        <v>131</v>
      </c>
      <c r="C78" s="29" t="s">
        <v>132</v>
      </c>
      <c r="D78" s="25" t="s">
        <v>46</v>
      </c>
      <c r="E78" s="30" t="s">
        <v>133</v>
      </c>
      <c r="F78" s="31" t="s">
        <v>122</v>
      </c>
      <c r="G78" s="32">
        <v>49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12.75">
      <c r="A79" s="35" t="s">
        <v>49</v>
      </c>
      <c r="E79" s="36" t="s">
        <v>46</v>
      </c>
    </row>
    <row r="80" spans="1:5" ht="25.5">
      <c r="A80" s="37" t="s">
        <v>51</v>
      </c>
      <c r="E80" s="38" t="s">
        <v>134</v>
      </c>
    </row>
    <row r="81" spans="1:5" ht="25.5">
      <c r="A81" t="s">
        <v>53</v>
      </c>
      <c r="E81" s="36" t="s">
        <v>135</v>
      </c>
    </row>
    <row r="82" spans="1:18" ht="12.75" customHeight="1">
      <c r="A82" s="6" t="s">
        <v>42</v>
      </c>
      <c r="B82" s="6"/>
      <c r="C82" s="40" t="s">
        <v>22</v>
      </c>
      <c r="D82" s="6"/>
      <c r="E82" s="27" t="s">
        <v>136</v>
      </c>
      <c r="F82" s="6"/>
      <c r="G82" s="6"/>
      <c r="H82" s="6"/>
      <c r="I82" s="41">
        <f>0+Q82</f>
      </c>
      <c r="O82">
        <f>0+R82</f>
      </c>
      <c r="Q82">
        <f>0+I83+I87</f>
      </c>
      <c r="R82">
        <f>0+O83+O87</f>
      </c>
    </row>
    <row r="83" spans="1:16" ht="12.75">
      <c r="A83" s="25" t="s">
        <v>44</v>
      </c>
      <c r="B83" s="29" t="s">
        <v>137</v>
      </c>
      <c r="C83" s="29" t="s">
        <v>138</v>
      </c>
      <c r="D83" s="25" t="s">
        <v>46</v>
      </c>
      <c r="E83" s="30" t="s">
        <v>139</v>
      </c>
      <c r="F83" s="31" t="s">
        <v>87</v>
      </c>
      <c r="G83" s="32">
        <v>22.68</v>
      </c>
      <c r="H83" s="33">
        <v>0</v>
      </c>
      <c r="I83" s="34">
        <f>ROUND(ROUND(H83,2)*ROUND(G83,3),2)</f>
      </c>
      <c r="O83">
        <f>(I83*21)/100</f>
      </c>
      <c r="P83" t="s">
        <v>22</v>
      </c>
    </row>
    <row r="84" spans="1:5" ht="12.75">
      <c r="A84" s="35" t="s">
        <v>49</v>
      </c>
      <c r="E84" s="36" t="s">
        <v>140</v>
      </c>
    </row>
    <row r="85" spans="1:5" ht="12.75">
      <c r="A85" s="37" t="s">
        <v>51</v>
      </c>
      <c r="E85" s="38" t="s">
        <v>141</v>
      </c>
    </row>
    <row r="86" spans="1:5" ht="369.75">
      <c r="A86" t="s">
        <v>53</v>
      </c>
      <c r="E86" s="36" t="s">
        <v>142</v>
      </c>
    </row>
    <row r="87" spans="1:16" ht="12.75">
      <c r="A87" s="25" t="s">
        <v>44</v>
      </c>
      <c r="B87" s="29" t="s">
        <v>143</v>
      </c>
      <c r="C87" s="29" t="s">
        <v>144</v>
      </c>
      <c r="D87" s="25" t="s">
        <v>46</v>
      </c>
      <c r="E87" s="30" t="s">
        <v>145</v>
      </c>
      <c r="F87" s="31" t="s">
        <v>48</v>
      </c>
      <c r="G87" s="32">
        <v>0.153</v>
      </c>
      <c r="H87" s="33">
        <v>0</v>
      </c>
      <c r="I87" s="34">
        <f>ROUND(ROUND(H87,2)*ROUND(G87,3),2)</f>
      </c>
      <c r="O87">
        <f>(I87*21)/100</f>
      </c>
      <c r="P87" t="s">
        <v>22</v>
      </c>
    </row>
    <row r="88" spans="1:5" ht="12.75">
      <c r="A88" s="35" t="s">
        <v>49</v>
      </c>
      <c r="E88" s="36" t="s">
        <v>46</v>
      </c>
    </row>
    <row r="89" spans="1:5" ht="25.5">
      <c r="A89" s="37" t="s">
        <v>51</v>
      </c>
      <c r="E89" s="38" t="s">
        <v>146</v>
      </c>
    </row>
    <row r="90" spans="1:5" ht="267.75">
      <c r="A90" t="s">
        <v>53</v>
      </c>
      <c r="E90" s="36" t="s">
        <v>147</v>
      </c>
    </row>
    <row r="91" spans="1:18" ht="12.75" customHeight="1">
      <c r="A91" s="6" t="s">
        <v>42</v>
      </c>
      <c r="B91" s="6"/>
      <c r="C91" s="40" t="s">
        <v>21</v>
      </c>
      <c r="D91" s="6"/>
      <c r="E91" s="27" t="s">
        <v>148</v>
      </c>
      <c r="F91" s="6"/>
      <c r="G91" s="6"/>
      <c r="H91" s="6"/>
      <c r="I91" s="41">
        <f>0+Q91</f>
      </c>
      <c r="O91">
        <f>0+R91</f>
      </c>
      <c r="Q91">
        <f>0+I92</f>
      </c>
      <c r="R91">
        <f>0+O92</f>
      </c>
    </row>
    <row r="92" spans="1:16" ht="12.75">
      <c r="A92" s="25" t="s">
        <v>44</v>
      </c>
      <c r="B92" s="29" t="s">
        <v>149</v>
      </c>
      <c r="C92" s="29" t="s">
        <v>150</v>
      </c>
      <c r="D92" s="25" t="s">
        <v>46</v>
      </c>
      <c r="E92" s="30" t="s">
        <v>151</v>
      </c>
      <c r="F92" s="31" t="s">
        <v>87</v>
      </c>
      <c r="G92" s="32">
        <v>12.5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12.75">
      <c r="A93" s="35" t="s">
        <v>49</v>
      </c>
      <c r="E93" s="36" t="s">
        <v>152</v>
      </c>
    </row>
    <row r="94" spans="1:5" ht="25.5">
      <c r="A94" s="37" t="s">
        <v>51</v>
      </c>
      <c r="E94" s="38" t="s">
        <v>153</v>
      </c>
    </row>
    <row r="95" spans="1:5" ht="25.5">
      <c r="A95" t="s">
        <v>53</v>
      </c>
      <c r="E95" s="36" t="s">
        <v>154</v>
      </c>
    </row>
    <row r="96" spans="1:18" ht="12.75" customHeight="1">
      <c r="A96" s="6" t="s">
        <v>42</v>
      </c>
      <c r="B96" s="6"/>
      <c r="C96" s="40" t="s">
        <v>32</v>
      </c>
      <c r="D96" s="6"/>
      <c r="E96" s="27" t="s">
        <v>155</v>
      </c>
      <c r="F96" s="6"/>
      <c r="G96" s="6"/>
      <c r="H96" s="6"/>
      <c r="I96" s="41">
        <f>0+Q96</f>
      </c>
      <c r="O96">
        <f>0+R96</f>
      </c>
      <c r="Q96">
        <f>0+I97</f>
      </c>
      <c r="R96">
        <f>0+O97</f>
      </c>
    </row>
    <row r="97" spans="1:16" ht="12.75">
      <c r="A97" s="25" t="s">
        <v>44</v>
      </c>
      <c r="B97" s="29" t="s">
        <v>156</v>
      </c>
      <c r="C97" s="29" t="s">
        <v>157</v>
      </c>
      <c r="D97" s="25" t="s">
        <v>46</v>
      </c>
      <c r="E97" s="30" t="s">
        <v>158</v>
      </c>
      <c r="F97" s="31" t="s">
        <v>87</v>
      </c>
      <c r="G97" s="32">
        <v>4.6</v>
      </c>
      <c r="H97" s="33">
        <v>0</v>
      </c>
      <c r="I97" s="34">
        <f>ROUND(ROUND(H97,2)*ROUND(G97,3),2)</f>
      </c>
      <c r="O97">
        <f>(I97*21)/100</f>
      </c>
      <c r="P97" t="s">
        <v>22</v>
      </c>
    </row>
    <row r="98" spans="1:5" ht="12.75">
      <c r="A98" s="35" t="s">
        <v>49</v>
      </c>
      <c r="E98" s="36" t="s">
        <v>159</v>
      </c>
    </row>
    <row r="99" spans="1:5" ht="25.5">
      <c r="A99" s="37" t="s">
        <v>51</v>
      </c>
      <c r="E99" s="38" t="s">
        <v>160</v>
      </c>
    </row>
    <row r="100" spans="1:5" ht="369.75">
      <c r="A100" t="s">
        <v>53</v>
      </c>
      <c r="E100" s="36" t="s">
        <v>161</v>
      </c>
    </row>
    <row r="101" spans="1:18" ht="12.75" customHeight="1">
      <c r="A101" s="6" t="s">
        <v>42</v>
      </c>
      <c r="B101" s="6"/>
      <c r="C101" s="40" t="s">
        <v>34</v>
      </c>
      <c r="D101" s="6"/>
      <c r="E101" s="27" t="s">
        <v>162</v>
      </c>
      <c r="F101" s="6"/>
      <c r="G101" s="6"/>
      <c r="H101" s="6"/>
      <c r="I101" s="41">
        <f>0+Q101</f>
      </c>
      <c r="O101">
        <f>0+R101</f>
      </c>
      <c r="Q101">
        <f>0+I102+I106+I110+I114+I118+I122</f>
      </c>
      <c r="R101">
        <f>0+O102+O106+O110+O114+O118+O122</f>
      </c>
    </row>
    <row r="102" spans="1:16" ht="12.75">
      <c r="A102" s="25" t="s">
        <v>44</v>
      </c>
      <c r="B102" s="29" t="s">
        <v>163</v>
      </c>
      <c r="C102" s="29" t="s">
        <v>164</v>
      </c>
      <c r="D102" s="25" t="s">
        <v>46</v>
      </c>
      <c r="E102" s="30" t="s">
        <v>165</v>
      </c>
      <c r="F102" s="31" t="s">
        <v>122</v>
      </c>
      <c r="G102" s="32">
        <v>69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>
      <c r="A103" s="35" t="s">
        <v>49</v>
      </c>
      <c r="E103" s="36" t="s">
        <v>166</v>
      </c>
    </row>
    <row r="104" spans="1:5" ht="25.5">
      <c r="A104" s="37" t="s">
        <v>51</v>
      </c>
      <c r="E104" s="38" t="s">
        <v>123</v>
      </c>
    </row>
    <row r="105" spans="1:5" ht="51">
      <c r="A105" t="s">
        <v>53</v>
      </c>
      <c r="E105" s="36" t="s">
        <v>167</v>
      </c>
    </row>
    <row r="106" spans="1:16" ht="12.75">
      <c r="A106" s="25" t="s">
        <v>44</v>
      </c>
      <c r="B106" s="29" t="s">
        <v>168</v>
      </c>
      <c r="C106" s="29" t="s">
        <v>169</v>
      </c>
      <c r="D106" s="25" t="s">
        <v>46</v>
      </c>
      <c r="E106" s="30" t="s">
        <v>170</v>
      </c>
      <c r="F106" s="31" t="s">
        <v>122</v>
      </c>
      <c r="G106" s="32">
        <v>69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>
      <c r="A107" s="35" t="s">
        <v>49</v>
      </c>
      <c r="E107" s="36" t="s">
        <v>171</v>
      </c>
    </row>
    <row r="108" spans="1:5" ht="25.5">
      <c r="A108" s="37" t="s">
        <v>51</v>
      </c>
      <c r="E108" s="38" t="s">
        <v>123</v>
      </c>
    </row>
    <row r="109" spans="1:5" ht="51">
      <c r="A109" t="s">
        <v>53</v>
      </c>
      <c r="E109" s="36" t="s">
        <v>167</v>
      </c>
    </row>
    <row r="110" spans="1:16" ht="12.75">
      <c r="A110" s="25" t="s">
        <v>44</v>
      </c>
      <c r="B110" s="29" t="s">
        <v>172</v>
      </c>
      <c r="C110" s="29" t="s">
        <v>173</v>
      </c>
      <c r="D110" s="25" t="s">
        <v>46</v>
      </c>
      <c r="E110" s="30" t="s">
        <v>174</v>
      </c>
      <c r="F110" s="31" t="s">
        <v>122</v>
      </c>
      <c r="G110" s="32">
        <v>69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>
      <c r="A111" s="35" t="s">
        <v>49</v>
      </c>
      <c r="E111" s="36" t="s">
        <v>175</v>
      </c>
    </row>
    <row r="112" spans="1:5" ht="25.5">
      <c r="A112" s="37" t="s">
        <v>51</v>
      </c>
      <c r="E112" s="38" t="s">
        <v>123</v>
      </c>
    </row>
    <row r="113" spans="1:5" ht="51">
      <c r="A113" t="s">
        <v>53</v>
      </c>
      <c r="E113" s="36" t="s">
        <v>176</v>
      </c>
    </row>
    <row r="114" spans="1:16" ht="12.75">
      <c r="A114" s="25" t="s">
        <v>44</v>
      </c>
      <c r="B114" s="29" t="s">
        <v>177</v>
      </c>
      <c r="C114" s="29" t="s">
        <v>178</v>
      </c>
      <c r="D114" s="25" t="s">
        <v>46</v>
      </c>
      <c r="E114" s="30" t="s">
        <v>179</v>
      </c>
      <c r="F114" s="31" t="s">
        <v>122</v>
      </c>
      <c r="G114" s="32">
        <v>69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12.75">
      <c r="A115" s="35" t="s">
        <v>49</v>
      </c>
      <c r="E115" s="36" t="s">
        <v>180</v>
      </c>
    </row>
    <row r="116" spans="1:5" ht="25.5">
      <c r="A116" s="37" t="s">
        <v>51</v>
      </c>
      <c r="E116" s="38" t="s">
        <v>123</v>
      </c>
    </row>
    <row r="117" spans="1:5" ht="51">
      <c r="A117" t="s">
        <v>53</v>
      </c>
      <c r="E117" s="36" t="s">
        <v>176</v>
      </c>
    </row>
    <row r="118" spans="1:16" ht="12.75">
      <c r="A118" s="25" t="s">
        <v>44</v>
      </c>
      <c r="B118" s="29" t="s">
        <v>181</v>
      </c>
      <c r="C118" s="29" t="s">
        <v>182</v>
      </c>
      <c r="D118" s="25" t="s">
        <v>46</v>
      </c>
      <c r="E118" s="30" t="s">
        <v>183</v>
      </c>
      <c r="F118" s="31" t="s">
        <v>122</v>
      </c>
      <c r="G118" s="32">
        <v>69</v>
      </c>
      <c r="H118" s="33">
        <v>0</v>
      </c>
      <c r="I118" s="34">
        <f>ROUND(ROUND(H118,2)*ROUND(G118,3),2)</f>
      </c>
      <c r="O118">
        <f>(I118*21)/100</f>
      </c>
      <c r="P118" t="s">
        <v>22</v>
      </c>
    </row>
    <row r="119" spans="1:5" ht="12.75">
      <c r="A119" s="35" t="s">
        <v>49</v>
      </c>
      <c r="E119" s="36" t="s">
        <v>46</v>
      </c>
    </row>
    <row r="120" spans="1:5" ht="25.5">
      <c r="A120" s="37" t="s">
        <v>51</v>
      </c>
      <c r="E120" s="38" t="s">
        <v>123</v>
      </c>
    </row>
    <row r="121" spans="1:5" ht="140.25">
      <c r="A121" t="s">
        <v>53</v>
      </c>
      <c r="E121" s="36" t="s">
        <v>184</v>
      </c>
    </row>
    <row r="122" spans="1:16" ht="12.75">
      <c r="A122" s="25" t="s">
        <v>44</v>
      </c>
      <c r="B122" s="29" t="s">
        <v>185</v>
      </c>
      <c r="C122" s="29" t="s">
        <v>186</v>
      </c>
      <c r="D122" s="25" t="s">
        <v>46</v>
      </c>
      <c r="E122" s="30" t="s">
        <v>187</v>
      </c>
      <c r="F122" s="31" t="s">
        <v>122</v>
      </c>
      <c r="G122" s="32">
        <v>69</v>
      </c>
      <c r="H122" s="33">
        <v>0</v>
      </c>
      <c r="I122" s="34">
        <f>ROUND(ROUND(H122,2)*ROUND(G122,3),2)</f>
      </c>
      <c r="O122">
        <f>(I122*21)/100</f>
      </c>
      <c r="P122" t="s">
        <v>22</v>
      </c>
    </row>
    <row r="123" spans="1:5" ht="12.75">
      <c r="A123" s="35" t="s">
        <v>49</v>
      </c>
      <c r="E123" s="36" t="s">
        <v>188</v>
      </c>
    </row>
    <row r="124" spans="1:5" ht="25.5">
      <c r="A124" s="37" t="s">
        <v>51</v>
      </c>
      <c r="E124" s="38" t="s">
        <v>123</v>
      </c>
    </row>
    <row r="125" spans="1:5" ht="140.25">
      <c r="A125" t="s">
        <v>53</v>
      </c>
      <c r="E125" s="36" t="s">
        <v>184</v>
      </c>
    </row>
    <row r="126" spans="1:18" ht="12.75" customHeight="1">
      <c r="A126" s="6" t="s">
        <v>42</v>
      </c>
      <c r="B126" s="6"/>
      <c r="C126" s="40" t="s">
        <v>72</v>
      </c>
      <c r="D126" s="6"/>
      <c r="E126" s="27" t="s">
        <v>189</v>
      </c>
      <c r="F126" s="6"/>
      <c r="G126" s="6"/>
      <c r="H126" s="6"/>
      <c r="I126" s="41">
        <f>0+Q126</f>
      </c>
      <c r="O126">
        <f>0+R126</f>
      </c>
      <c r="Q126">
        <f>0+I127</f>
      </c>
      <c r="R126">
        <f>0+O127</f>
      </c>
    </row>
    <row r="127" spans="1:16" ht="12.75">
      <c r="A127" s="25" t="s">
        <v>44</v>
      </c>
      <c r="B127" s="29" t="s">
        <v>190</v>
      </c>
      <c r="C127" s="29" t="s">
        <v>191</v>
      </c>
      <c r="D127" s="25" t="s">
        <v>46</v>
      </c>
      <c r="E127" s="30" t="s">
        <v>192</v>
      </c>
      <c r="F127" s="31" t="s">
        <v>122</v>
      </c>
      <c r="G127" s="32">
        <v>65.46</v>
      </c>
      <c r="H127" s="33">
        <v>0</v>
      </c>
      <c r="I127" s="34">
        <f>ROUND(ROUND(H127,2)*ROUND(G127,3),2)</f>
      </c>
      <c r="O127">
        <f>(I127*21)/100</f>
      </c>
      <c r="P127" t="s">
        <v>22</v>
      </c>
    </row>
    <row r="128" spans="1:5" ht="12.75">
      <c r="A128" s="35" t="s">
        <v>49</v>
      </c>
      <c r="E128" s="36" t="s">
        <v>193</v>
      </c>
    </row>
    <row r="129" spans="1:5" ht="12.75">
      <c r="A129" s="37" t="s">
        <v>51</v>
      </c>
      <c r="E129" s="38" t="s">
        <v>194</v>
      </c>
    </row>
    <row r="130" spans="1:5" ht="38.25">
      <c r="A130" t="s">
        <v>53</v>
      </c>
      <c r="E130" s="36" t="s">
        <v>195</v>
      </c>
    </row>
    <row r="131" spans="1:18" ht="12.75" customHeight="1">
      <c r="A131" s="6" t="s">
        <v>42</v>
      </c>
      <c r="B131" s="6"/>
      <c r="C131" s="40" t="s">
        <v>77</v>
      </c>
      <c r="D131" s="6"/>
      <c r="E131" s="27" t="s">
        <v>196</v>
      </c>
      <c r="F131" s="6"/>
      <c r="G131" s="6"/>
      <c r="H131" s="6"/>
      <c r="I131" s="41">
        <f>0+Q131</f>
      </c>
      <c r="O131">
        <f>0+R131</f>
      </c>
      <c r="Q131">
        <f>0+I132</f>
      </c>
      <c r="R131">
        <f>0+O132</f>
      </c>
    </row>
    <row r="132" spans="1:16" ht="12.75">
      <c r="A132" s="25" t="s">
        <v>44</v>
      </c>
      <c r="B132" s="29" t="s">
        <v>197</v>
      </c>
      <c r="C132" s="29" t="s">
        <v>198</v>
      </c>
      <c r="D132" s="25" t="s">
        <v>46</v>
      </c>
      <c r="E132" s="30" t="s">
        <v>199</v>
      </c>
      <c r="F132" s="31" t="s">
        <v>200</v>
      </c>
      <c r="G132" s="32">
        <v>12.8</v>
      </c>
      <c r="H132" s="33">
        <v>0</v>
      </c>
      <c r="I132" s="34">
        <f>ROUND(ROUND(H132,2)*ROUND(G132,3),2)</f>
      </c>
      <c r="O132">
        <f>(I132*21)/100</f>
      </c>
      <c r="P132" t="s">
        <v>22</v>
      </c>
    </row>
    <row r="133" spans="1:5" ht="12.75">
      <c r="A133" s="35" t="s">
        <v>49</v>
      </c>
      <c r="E133" s="36" t="s">
        <v>201</v>
      </c>
    </row>
    <row r="134" spans="1:5" ht="25.5">
      <c r="A134" s="37" t="s">
        <v>51</v>
      </c>
      <c r="E134" s="38" t="s">
        <v>202</v>
      </c>
    </row>
    <row r="135" spans="1:5" ht="242.25">
      <c r="A135" t="s">
        <v>53</v>
      </c>
      <c r="E135" s="36" t="s">
        <v>203</v>
      </c>
    </row>
    <row r="136" spans="1:18" ht="12.75" customHeight="1">
      <c r="A136" s="6" t="s">
        <v>42</v>
      </c>
      <c r="B136" s="6"/>
      <c r="C136" s="40" t="s">
        <v>39</v>
      </c>
      <c r="D136" s="6"/>
      <c r="E136" s="27" t="s">
        <v>204</v>
      </c>
      <c r="F136" s="6"/>
      <c r="G136" s="6"/>
      <c r="H136" s="6"/>
      <c r="I136" s="41">
        <f>0+Q136</f>
      </c>
      <c r="O136">
        <f>0+R136</f>
      </c>
      <c r="Q136">
        <f>0+I137+I141+I145+I149</f>
      </c>
      <c r="R136">
        <f>0+O137+O141+O145+O149</f>
      </c>
    </row>
    <row r="137" spans="1:16" ht="12.75">
      <c r="A137" s="25" t="s">
        <v>44</v>
      </c>
      <c r="B137" s="29" t="s">
        <v>205</v>
      </c>
      <c r="C137" s="29" t="s">
        <v>206</v>
      </c>
      <c r="D137" s="25" t="s">
        <v>46</v>
      </c>
      <c r="E137" s="30" t="s">
        <v>207</v>
      </c>
      <c r="F137" s="31" t="s">
        <v>200</v>
      </c>
      <c r="G137" s="32">
        <v>45</v>
      </c>
      <c r="H137" s="33">
        <v>0</v>
      </c>
      <c r="I137" s="34">
        <f>ROUND(ROUND(H137,2)*ROUND(G137,3),2)</f>
      </c>
      <c r="O137">
        <f>(I137*21)/100</f>
      </c>
      <c r="P137" t="s">
        <v>22</v>
      </c>
    </row>
    <row r="138" spans="1:5" ht="12.75">
      <c r="A138" s="35" t="s">
        <v>49</v>
      </c>
      <c r="E138" s="36" t="s">
        <v>46</v>
      </c>
    </row>
    <row r="139" spans="1:5" ht="25.5">
      <c r="A139" s="37" t="s">
        <v>51</v>
      </c>
      <c r="E139" s="38" t="s">
        <v>208</v>
      </c>
    </row>
    <row r="140" spans="1:5" ht="25.5">
      <c r="A140" t="s">
        <v>53</v>
      </c>
      <c r="E140" s="36" t="s">
        <v>209</v>
      </c>
    </row>
    <row r="141" spans="1:16" ht="12.75">
      <c r="A141" s="25" t="s">
        <v>44</v>
      </c>
      <c r="B141" s="29" t="s">
        <v>210</v>
      </c>
      <c r="C141" s="29" t="s">
        <v>211</v>
      </c>
      <c r="D141" s="25" t="s">
        <v>46</v>
      </c>
      <c r="E141" s="30" t="s">
        <v>212</v>
      </c>
      <c r="F141" s="31" t="s">
        <v>200</v>
      </c>
      <c r="G141" s="32">
        <v>45</v>
      </c>
      <c r="H141" s="33">
        <v>0</v>
      </c>
      <c r="I141" s="34">
        <f>ROUND(ROUND(H141,2)*ROUND(G141,3),2)</f>
      </c>
      <c r="O141">
        <f>(I141*21)/100</f>
      </c>
      <c r="P141" t="s">
        <v>22</v>
      </c>
    </row>
    <row r="142" spans="1:5" ht="12.75">
      <c r="A142" s="35" t="s">
        <v>49</v>
      </c>
      <c r="E142" s="36" t="s">
        <v>213</v>
      </c>
    </row>
    <row r="143" spans="1:5" ht="25.5">
      <c r="A143" s="37" t="s">
        <v>51</v>
      </c>
      <c r="E143" s="38" t="s">
        <v>214</v>
      </c>
    </row>
    <row r="144" spans="1:5" ht="38.25">
      <c r="A144" t="s">
        <v>53</v>
      </c>
      <c r="E144" s="36" t="s">
        <v>215</v>
      </c>
    </row>
    <row r="145" spans="1:16" ht="12.75">
      <c r="A145" s="25" t="s">
        <v>44</v>
      </c>
      <c r="B145" s="29" t="s">
        <v>216</v>
      </c>
      <c r="C145" s="29" t="s">
        <v>217</v>
      </c>
      <c r="D145" s="25" t="s">
        <v>46</v>
      </c>
      <c r="E145" s="30" t="s">
        <v>218</v>
      </c>
      <c r="F145" s="31" t="s">
        <v>87</v>
      </c>
      <c r="G145" s="32">
        <v>18.9</v>
      </c>
      <c r="H145" s="33">
        <v>0</v>
      </c>
      <c r="I145" s="34">
        <f>ROUND(ROUND(H145,2)*ROUND(G145,3),2)</f>
      </c>
      <c r="O145">
        <f>(I145*21)/100</f>
      </c>
      <c r="P145" t="s">
        <v>22</v>
      </c>
    </row>
    <row r="146" spans="1:5" ht="25.5">
      <c r="A146" s="35" t="s">
        <v>49</v>
      </c>
      <c r="E146" s="36" t="s">
        <v>219</v>
      </c>
    </row>
    <row r="147" spans="1:5" ht="25.5">
      <c r="A147" s="37" t="s">
        <v>51</v>
      </c>
      <c r="E147" s="38" t="s">
        <v>220</v>
      </c>
    </row>
    <row r="148" spans="1:5" ht="102">
      <c r="A148" t="s">
        <v>53</v>
      </c>
      <c r="E148" s="36" t="s">
        <v>221</v>
      </c>
    </row>
    <row r="149" spans="1:16" ht="12.75">
      <c r="A149" s="25" t="s">
        <v>44</v>
      </c>
      <c r="B149" s="29" t="s">
        <v>222</v>
      </c>
      <c r="C149" s="29" t="s">
        <v>223</v>
      </c>
      <c r="D149" s="25" t="s">
        <v>46</v>
      </c>
      <c r="E149" s="30" t="s">
        <v>224</v>
      </c>
      <c r="F149" s="31" t="s">
        <v>200</v>
      </c>
      <c r="G149" s="32">
        <v>37.8</v>
      </c>
      <c r="H149" s="33">
        <v>0</v>
      </c>
      <c r="I149" s="34">
        <f>ROUND(ROUND(H149,2)*ROUND(G149,3),2)</f>
      </c>
      <c r="O149">
        <f>(I149*21)/100</f>
      </c>
      <c r="P149" t="s">
        <v>22</v>
      </c>
    </row>
    <row r="150" spans="1:5" ht="25.5">
      <c r="A150" s="35" t="s">
        <v>49</v>
      </c>
      <c r="E150" s="36" t="s">
        <v>225</v>
      </c>
    </row>
    <row r="151" spans="1:5" ht="25.5">
      <c r="A151" s="37" t="s">
        <v>51</v>
      </c>
      <c r="E151" s="38" t="s">
        <v>226</v>
      </c>
    </row>
    <row r="152" spans="1:5" ht="114.75">
      <c r="A152" t="s">
        <v>53</v>
      </c>
      <c r="E152" s="36" t="s">
        <v>227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