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8455" windowHeight="12210" activeTab="1"/>
  </bookViews>
  <sheets>
    <sheet name="Rekapitulace stavby" sheetId="1" r:id="rId1"/>
    <sheet name="21FBC523 - Děčín - Březin..." sheetId="2" r:id="rId2"/>
  </sheets>
  <definedNames>
    <definedName name="_xlnm._FilterDatabase" localSheetId="1" hidden="1">'21FBC523 - Děčín - Březin...'!$C$121:$K$267</definedName>
    <definedName name="_xlnm.Print_Titles" localSheetId="1">'21FBC523 - Děčín - Březin...'!$121:$121</definedName>
    <definedName name="_xlnm.Print_Titles" localSheetId="0">'Rekapitulace stavby'!$92:$92</definedName>
    <definedName name="_xlnm.Print_Area" localSheetId="1">'21FBC523 - Děčín - Březin...'!$C$82:$J$105,'21FBC523 - Děčín - Březin...'!$C$111:$K$267</definedName>
    <definedName name="_xlnm.Print_Area" localSheetId="0">'Rekapitulace stavby'!$D$4:$AO$76,'Rekapitulace stavby'!$C$82:$AQ$96</definedName>
  </definedNames>
  <calcPr calcId="125725"/>
</workbook>
</file>

<file path=xl/calcChain.xml><?xml version="1.0" encoding="utf-8"?>
<calcChain xmlns="http://schemas.openxmlformats.org/spreadsheetml/2006/main">
  <c r="J35" i="2"/>
  <c r="J34"/>
  <c r="AY95" i="1"/>
  <c r="J33" i="2"/>
  <c r="AX95" i="1"/>
  <c r="BI267" i="2"/>
  <c r="BH267"/>
  <c r="BG267"/>
  <c r="BF267"/>
  <c r="T267"/>
  <c r="T266" s="1"/>
  <c r="T265" s="1"/>
  <c r="R267"/>
  <c r="R266"/>
  <c r="R265" s="1"/>
  <c r="P267"/>
  <c r="P266" s="1"/>
  <c r="P265" s="1"/>
  <c r="BI260"/>
  <c r="BH260"/>
  <c r="BG260"/>
  <c r="BF260"/>
  <c r="T260"/>
  <c r="T254"/>
  <c r="R260"/>
  <c r="P260"/>
  <c r="P254"/>
  <c r="BI255"/>
  <c r="BH255"/>
  <c r="BG255"/>
  <c r="BF255"/>
  <c r="T255"/>
  <c r="R255"/>
  <c r="R254" s="1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18"/>
  <c r="BH218"/>
  <c r="BG218"/>
  <c r="BF218"/>
  <c r="T218"/>
  <c r="R218"/>
  <c r="P218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76"/>
  <c r="BH176"/>
  <c r="BG176"/>
  <c r="BF176"/>
  <c r="T176"/>
  <c r="R176"/>
  <c r="P176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0"/>
  <c r="J89"/>
  <c r="F89"/>
  <c r="F87"/>
  <c r="E85"/>
  <c r="J16"/>
  <c r="E16"/>
  <c r="F119"/>
  <c r="J15"/>
  <c r="J10"/>
  <c r="J87" s="1"/>
  <c r="L90" i="1"/>
  <c r="AM90"/>
  <c r="AM89"/>
  <c r="L89"/>
  <c r="AM87"/>
  <c r="L87"/>
  <c r="L85"/>
  <c r="L84"/>
  <c r="J260" i="2"/>
  <c r="J255"/>
  <c r="BK253"/>
  <c r="BK252"/>
  <c r="BK251"/>
  <c r="J233"/>
  <c r="BK230"/>
  <c r="BK212"/>
  <c r="BK210"/>
  <c r="J209"/>
  <c r="J208"/>
  <c r="BK207"/>
  <c r="J206"/>
  <c r="J204"/>
  <c r="BK203"/>
  <c r="J184"/>
  <c r="J176"/>
  <c r="BK171"/>
  <c r="J158"/>
  <c r="J146"/>
  <c r="J142"/>
  <c r="J136"/>
  <c r="J130"/>
  <c r="BK125"/>
  <c r="J252"/>
  <c r="J245"/>
  <c r="BK241"/>
  <c r="J235"/>
  <c r="BK234"/>
  <c r="BK233"/>
  <c r="BK218"/>
  <c r="J212"/>
  <c r="J210"/>
  <c r="BK208"/>
  <c r="BK206"/>
  <c r="BK202"/>
  <c r="J199"/>
  <c r="J191"/>
  <c r="BK187"/>
  <c r="J185"/>
  <c r="J171"/>
  <c r="J170"/>
  <c r="J166"/>
  <c r="BK162"/>
  <c r="BK158"/>
  <c r="BK154"/>
  <c r="J150"/>
  <c r="J144"/>
  <c r="J133"/>
  <c r="BK130"/>
  <c r="J125"/>
  <c r="J267"/>
  <c r="BK255"/>
  <c r="J251"/>
  <c r="BK245"/>
  <c r="J234"/>
  <c r="J218"/>
  <c r="BK209"/>
  <c r="BK204"/>
  <c r="BK195"/>
  <c r="BK186"/>
  <c r="BK176"/>
  <c r="J175"/>
  <c r="BK144"/>
  <c r="J129"/>
  <c r="BK126"/>
  <c r="BK267"/>
  <c r="BK260"/>
  <c r="J253"/>
  <c r="J241"/>
  <c r="BK235"/>
  <c r="J230"/>
  <c r="J207"/>
  <c r="J203"/>
  <c r="J202"/>
  <c r="BK199"/>
  <c r="J195"/>
  <c r="BK191"/>
  <c r="J187"/>
  <c r="BK185"/>
  <c r="BK175"/>
  <c r="BK166"/>
  <c r="J162"/>
  <c r="BK146"/>
  <c r="BK131"/>
  <c r="J186"/>
  <c r="BK184"/>
  <c r="BK170"/>
  <c r="J154"/>
  <c r="BK136"/>
  <c r="BK133"/>
  <c r="J131"/>
  <c r="BK129"/>
  <c r="BK150"/>
  <c r="BK142"/>
  <c r="J126"/>
  <c r="AS94" i="1"/>
  <c r="BK124" i="2" l="1"/>
  <c r="BK123" s="1"/>
  <c r="R124"/>
  <c r="R123" s="1"/>
  <c r="BK135"/>
  <c r="J135" s="1"/>
  <c r="J98" s="1"/>
  <c r="P135"/>
  <c r="BK145"/>
  <c r="J145" s="1"/>
  <c r="J99" s="1"/>
  <c r="T145"/>
  <c r="BK211"/>
  <c r="J211" s="1"/>
  <c r="J101" s="1"/>
  <c r="R211"/>
  <c r="P124"/>
  <c r="P123" s="1"/>
  <c r="T124"/>
  <c r="T123" s="1"/>
  <c r="R135"/>
  <c r="T135"/>
  <c r="P145"/>
  <c r="R145"/>
  <c r="BK205"/>
  <c r="J205" s="1"/>
  <c r="J100" s="1"/>
  <c r="P205"/>
  <c r="R205"/>
  <c r="T205"/>
  <c r="P211"/>
  <c r="T211"/>
  <c r="J116"/>
  <c r="BE133"/>
  <c r="BE136"/>
  <c r="F90"/>
  <c r="BE125"/>
  <c r="BE126"/>
  <c r="BE130"/>
  <c r="BE150"/>
  <c r="BE175"/>
  <c r="BE185"/>
  <c r="BE187"/>
  <c r="BE144"/>
  <c r="BE158"/>
  <c r="BE176"/>
  <c r="BE203"/>
  <c r="BE204"/>
  <c r="BE206"/>
  <c r="BE208"/>
  <c r="BE212"/>
  <c r="BE253"/>
  <c r="BE131"/>
  <c r="BE142"/>
  <c r="BE154"/>
  <c r="BE166"/>
  <c r="BE171"/>
  <c r="BE202"/>
  <c r="BE207"/>
  <c r="BE210"/>
  <c r="BE218"/>
  <c r="BE233"/>
  <c r="BE235"/>
  <c r="BE267"/>
  <c r="BE129"/>
  <c r="BE146"/>
  <c r="BE184"/>
  <c r="BE209"/>
  <c r="BE245"/>
  <c r="BE251"/>
  <c r="BE252"/>
  <c r="BE255"/>
  <c r="BE260"/>
  <c r="BE162"/>
  <c r="BE170"/>
  <c r="BE186"/>
  <c r="BE191"/>
  <c r="BE195"/>
  <c r="BE199"/>
  <c r="BE230"/>
  <c r="BE234"/>
  <c r="BE241"/>
  <c r="BK254"/>
  <c r="J254" s="1"/>
  <c r="J102" s="1"/>
  <c r="BK266"/>
  <c r="J266"/>
  <c r="J104" s="1"/>
  <c r="F33"/>
  <c r="BB95" i="1" s="1"/>
  <c r="BB94" s="1"/>
  <c r="W31" s="1"/>
  <c r="J32" i="2"/>
  <c r="AW95" i="1" s="1"/>
  <c r="F32" i="2"/>
  <c r="BA95" i="1" s="1"/>
  <c r="BA94" s="1"/>
  <c r="W30" s="1"/>
  <c r="F35" i="2"/>
  <c r="BD95" i="1" s="1"/>
  <c r="BD94" s="1"/>
  <c r="W33" s="1"/>
  <c r="F34" i="2"/>
  <c r="BC95" i="1" s="1"/>
  <c r="BC94" s="1"/>
  <c r="W32" s="1"/>
  <c r="T134" i="2" l="1"/>
  <c r="T122" s="1"/>
  <c r="R134"/>
  <c r="P134"/>
  <c r="P122"/>
  <c r="AU95" i="1" s="1"/>
  <c r="AU94" s="1"/>
  <c r="R122" i="2"/>
  <c r="J123"/>
  <c r="J95"/>
  <c r="J124"/>
  <c r="J96"/>
  <c r="BK134"/>
  <c r="J134"/>
  <c r="J97" s="1"/>
  <c r="BK265"/>
  <c r="J265" s="1"/>
  <c r="J103" s="1"/>
  <c r="AX94" i="1"/>
  <c r="AY94"/>
  <c r="AW94"/>
  <c r="AK30"/>
  <c r="F31" i="2"/>
  <c r="AZ95" i="1"/>
  <c r="AZ94" s="1"/>
  <c r="W29" s="1"/>
  <c r="J31" i="2"/>
  <c r="AV95" i="1"/>
  <c r="AT95" s="1"/>
  <c r="BK122" i="2" l="1"/>
  <c r="J122" s="1"/>
  <c r="J94" s="1"/>
  <c r="AV94" i="1"/>
  <c r="AK29"/>
  <c r="AT94" l="1"/>
  <c r="J28" i="2"/>
  <c r="AG95" i="1"/>
  <c r="AN95" s="1"/>
  <c r="J37" i="2" l="1"/>
  <c r="AG94" i="1"/>
  <c r="AN94"/>
  <c r="AK26" l="1"/>
  <c r="AK35" s="1"/>
</calcChain>
</file>

<file path=xl/sharedStrings.xml><?xml version="1.0" encoding="utf-8"?>
<sst xmlns="http://schemas.openxmlformats.org/spreadsheetml/2006/main" count="1856" uniqueCount="375">
  <si>
    <t>Export Komplet</t>
  </si>
  <si>
    <t/>
  </si>
  <si>
    <t>2.0</t>
  </si>
  <si>
    <t>ZAMOK</t>
  </si>
  <si>
    <t>False</t>
  </si>
  <si>
    <t>{b929246d-2f3e-43d8-b882-7e2074be7d17}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</si>
  <si>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</si>
  <si>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</si>
  <si>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</si>
  <si>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</si>
  <si>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</si>
  <si>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</si>
  <si>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</si>
  <si>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</si>
  <si>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21FBC523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</si>
  <si>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</si>
  <si>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</si>
  <si>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Děčín - Březiny - obnova střešní krytiny a dožilých částií konstrukce objektu kapličky</t>
  </si>
  <si>
    <t>KSO:</t>
  </si>
  <si>
    <t>CC-CZ:</t>
  </si>
  <si>
    <t>Místo:</t>
  </si>
  <si>
    <t xml:space="preserve"> </t>
  </si>
  <si>
    <t>Datum:</t>
  </si>
  <si>
    <t>5. 7. 2021</t>
  </si>
  <si>
    <t>Zadavatel:</t>
  </si>
  <si>
    <t>IČ:</t>
  </si>
  <si>
    <t>Magistrát města Děčín - Odbor místního hospodářstv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</si>
  <si>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</si>
  <si>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</si>
  <si>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</si>
  <si>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</si>
  <si>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</si>
  <si>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</si>
  <si>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</si>
  <si>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</si>
  <si>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</si>
  <si>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</si>
  <si>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</si>
  <si>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</si>
  <si>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</si>
  <si>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</si>
  <si>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</si>
  <si>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</si>
  <si>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</si>
  <si>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</si>
  <si>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</si>
  <si>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</si>
  <si>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</si>
  <si>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</si>
  <si>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</si>
  <si>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</si>
  <si>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</si>
  <si>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</si>
  <si>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</si>
  <si>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</si>
  <si>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</si>
  <si>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</si>
  <si>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</si>
  <si>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</si>
  <si>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</si>
  <si>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</si>
  <si>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</si>
  <si>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</si>
  <si>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</si>
  <si>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</si>
  <si>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</si>
  <si>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</si>
  <si>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</si>
  <si>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</si>
  <si>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</si>
  <si>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</si>
  <si>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</si>
  <si>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</si>
  <si>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</si>
  <si>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</si>
  <si>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</si>
  <si>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</si>
  <si>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</si>
  <si>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</si>
  <si>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</si>
  <si>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</si>
  <si>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</si>
  <si>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</si>
  <si>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</si>
  <si>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</si>
  <si>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</si>
  <si>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</si>
  <si>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</si>
  <si>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</si>
  <si>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</si>
  <si>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</si>
  <si>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</si>
  <si>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</si>
  <si>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</si>
  <si>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</si>
  <si>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</si>
  <si>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</si>
  <si>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</si>
  <si>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</si>
  <si>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</si>
  <si>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</si>
  <si>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</si>
  <si>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</si>
  <si>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</si>
  <si>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</si>
  <si>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</si>
  <si>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</si>
  <si>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</si>
  <si>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</si>
  <si>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</si>
  <si>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</si>
  <si>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</si>
  <si>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</si>
  <si>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</si>
  <si>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</si>
  <si>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</si>
  <si>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</si>
  <si>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941111131</t>
  </si>
  <si>
    <t>Montáž lešení řadového trubkového lehkého s podlahami zatížení do 200 kg/m2 š do 1,5 m v do 10 m</t>
  </si>
  <si>
    <t>m2</t>
  </si>
  <si>
    <t>CS ÚRS 2021 01</t>
  </si>
  <si>
    <t>4</t>
  </si>
  <si>
    <t>1980011457</t>
  </si>
  <si>
    <t>941111231</t>
  </si>
  <si>
    <t>Příplatek k lešení řadovému trubkovému lehkému s podlahami š 1,5 m v 10 m za první a ZKD den použití</t>
  </si>
  <si>
    <t>-1703694084</t>
  </si>
  <si>
    <t>VV</t>
  </si>
  <si>
    <t>166,00*30</t>
  </si>
  <si>
    <t>Součet</t>
  </si>
  <si>
    <t>3</t>
  </si>
  <si>
    <t>941111831</t>
  </si>
  <si>
    <t>Demontáž lešení řadového trubkového lehkého s podlahami zatížení do 200 kg/m2 š do 1,5 m v do 10 m</t>
  </si>
  <si>
    <t>106462072</t>
  </si>
  <si>
    <t>944511111</t>
  </si>
  <si>
    <t>Montáž ochranné sítě z textilie z umělých vláken</t>
  </si>
  <si>
    <t>-12997576</t>
  </si>
  <si>
    <t>5</t>
  </si>
  <si>
    <t>944511211</t>
  </si>
  <si>
    <t>Příplatek k ochranné síti za první a ZKD den použití</t>
  </si>
  <si>
    <t>-2095458125</t>
  </si>
  <si>
    <t>166*30 "Přepočtené koeficientem množství</t>
  </si>
  <si>
    <t>6</t>
  </si>
  <si>
    <t>944511811</t>
  </si>
  <si>
    <t>Demontáž ochranné sítě z textilie z umělých vláken</t>
  </si>
  <si>
    <t>-156580149</t>
  </si>
  <si>
    <t>PSV</t>
  </si>
  <si>
    <t>Práce a dodávky PSV</t>
  </si>
  <si>
    <t>713</t>
  </si>
  <si>
    <t>Izolace tepelné</t>
  </si>
  <si>
    <t>7</t>
  </si>
  <si>
    <t>713191133</t>
  </si>
  <si>
    <t>Montáž izolace tepelné podlah, stropů vrchem nebo střech překrytí fólií s přelepeným spojem</t>
  </si>
  <si>
    <t>16</t>
  </si>
  <si>
    <t>1072747865</t>
  </si>
  <si>
    <t>zajištění stávajcí střešní krytiny proti znečištění</t>
  </si>
  <si>
    <t>10,00</t>
  </si>
  <si>
    <t>zajištění fasády proti znečištění</t>
  </si>
  <si>
    <t>12,00</t>
  </si>
  <si>
    <t>8</t>
  </si>
  <si>
    <t>M</t>
  </si>
  <si>
    <t>69311068</t>
  </si>
  <si>
    <t>geotextilie netkaná separační, ochranná, filtrační, drenážní PP 300g/m2</t>
  </si>
  <si>
    <t>32</t>
  </si>
  <si>
    <t>390855705</t>
  </si>
  <si>
    <t>22*1,1655 "Přepočtené koeficientem množství</t>
  </si>
  <si>
    <t>998713201</t>
  </si>
  <si>
    <t>Přesun hmot procentní pro izolace tepelné v objektech v do 6 m</t>
  </si>
  <si>
    <t>%</t>
  </si>
  <si>
    <t>187303816</t>
  </si>
  <si>
    <t>762</t>
  </si>
  <si>
    <t>Konstrukce tesařské</t>
  </si>
  <si>
    <t>10</t>
  </si>
  <si>
    <t>762331921</t>
  </si>
  <si>
    <t>Vyřezání části střešní vazby průřezové plochy řeziva do 224 cm2 délky do 3 m</t>
  </si>
  <si>
    <t>m</t>
  </si>
  <si>
    <t>1811526577</t>
  </si>
  <si>
    <t>náměty</t>
  </si>
  <si>
    <t>6,00</t>
  </si>
  <si>
    <t>11</t>
  </si>
  <si>
    <t>762331932</t>
  </si>
  <si>
    <t>Vyřezání části střešní vazby průřezové plochy řeziva do 288 cm2 délky do 5 m</t>
  </si>
  <si>
    <t>-1023776384</t>
  </si>
  <si>
    <t>prkenná etážová římsa nad lucernou,</t>
  </si>
  <si>
    <t>4,00</t>
  </si>
  <si>
    <t>12</t>
  </si>
  <si>
    <t>762331941</t>
  </si>
  <si>
    <t>Vyřezání části střešní vazby průřezové plochy řeziva do 450 cm2 délky do 3 m</t>
  </si>
  <si>
    <t>1345257845</t>
  </si>
  <si>
    <t>masivní korunní římsy pod bání</t>
  </si>
  <si>
    <t>13</t>
  </si>
  <si>
    <t>762331951.2</t>
  </si>
  <si>
    <t xml:space="preserve">Vyřezání části střešní vazby průřezové plochy řeziva </t>
  </si>
  <si>
    <t>-457753210</t>
  </si>
  <si>
    <t>hrotnice</t>
  </si>
  <si>
    <t>14</t>
  </si>
  <si>
    <t>762331951.3</t>
  </si>
  <si>
    <t>-742782265</t>
  </si>
  <si>
    <t>ostatních nezbytně nutných konstrukčních prvků</t>
  </si>
  <si>
    <t>5,00</t>
  </si>
  <si>
    <t>762332942</t>
  </si>
  <si>
    <t>Montáž doplnění části střešní vazby hranoly hoblovanými průřezové plochy do 224 cm2</t>
  </si>
  <si>
    <t>884413847</t>
  </si>
  <si>
    <t>doplnění námětů</t>
  </si>
  <si>
    <t>605x 4</t>
  </si>
  <si>
    <t>-572581691</t>
  </si>
  <si>
    <t>17</t>
  </si>
  <si>
    <t>762332943</t>
  </si>
  <si>
    <t>Montáž doplnění části střešní vazby hranoly hoblovanými průřezové plochy do 288 cm2</t>
  </si>
  <si>
    <t>-1526759368</t>
  </si>
  <si>
    <t>prkenná etážová římsa nad lucernou</t>
  </si>
  <si>
    <t>18</t>
  </si>
  <si>
    <t>605x 2</t>
  </si>
  <si>
    <t>1161372138</t>
  </si>
  <si>
    <t>19</t>
  </si>
  <si>
    <t>762332945</t>
  </si>
  <si>
    <t>Montáž doplnění části střešní vazby hranoly hoblovanými průřezové plochy do 600 cm2</t>
  </si>
  <si>
    <t>-71940277</t>
  </si>
  <si>
    <t>doplnění masivní korunní římsy pod bání , ručně opracovaná</t>
  </si>
  <si>
    <t>obnova hrotnice 8boké</t>
  </si>
  <si>
    <t>obnova nezbytně nutných prvků konstrukčních prvků</t>
  </si>
  <si>
    <t>20</t>
  </si>
  <si>
    <t>605x 1</t>
  </si>
  <si>
    <t>masivní korunní římsa ručně opracovaná</t>
  </si>
  <si>
    <t>1847455826</t>
  </si>
  <si>
    <t>611x 3</t>
  </si>
  <si>
    <t>hrotnice 8boká</t>
  </si>
  <si>
    <t>-448460594</t>
  </si>
  <si>
    <t>22</t>
  </si>
  <si>
    <t>605x 5</t>
  </si>
  <si>
    <t>nezbytně nutné konstrukční prvky</t>
  </si>
  <si>
    <t>-1559851902</t>
  </si>
  <si>
    <t>23</t>
  </si>
  <si>
    <t>762341911</t>
  </si>
  <si>
    <t>Vyřezání části laťování střech průřezu latí do 25 cm2 plochy jednotlivě do 1 m2</t>
  </si>
  <si>
    <t>-64248215</t>
  </si>
  <si>
    <t>střešní latě</t>
  </si>
  <si>
    <t>24</t>
  </si>
  <si>
    <t>762341931</t>
  </si>
  <si>
    <t>Vyřezání části bednění střech z prken tl do 32 mm plochy jednotlivě do 1 m2</t>
  </si>
  <si>
    <t>-2017982545</t>
  </si>
  <si>
    <t>demontáž dožilých částí - prkenného bednění – deštění včetně krycích lišt</t>
  </si>
  <si>
    <t>25</t>
  </si>
  <si>
    <t>762342911</t>
  </si>
  <si>
    <t>Montáž zalaťování otvorů ve střeše latěmi na vzdálenost do 0,22 m plochy jednotlivě do 1 m2</t>
  </si>
  <si>
    <t>1045115737</t>
  </si>
  <si>
    <t>doplnění střešních latí</t>
  </si>
  <si>
    <t>26</t>
  </si>
  <si>
    <t>60514114</t>
  </si>
  <si>
    <t>řezivo jehličnaté lať impregnovaná dl 4 m</t>
  </si>
  <si>
    <t>m3</t>
  </si>
  <si>
    <t>780449710</t>
  </si>
  <si>
    <t>22,00*0,03*0,05*1,1</t>
  </si>
  <si>
    <t>27</t>
  </si>
  <si>
    <t>7623439x1</t>
  </si>
  <si>
    <t>obnova části prkenného deštění včetně krycích lišt</t>
  </si>
  <si>
    <t>-532852082</t>
  </si>
  <si>
    <t>28</t>
  </si>
  <si>
    <t>762395000</t>
  </si>
  <si>
    <t>Spojovací prostředky krovů, bednění, laťování, nadstřešních konstrukcí</t>
  </si>
  <si>
    <t>1407572204</t>
  </si>
  <si>
    <t>29</t>
  </si>
  <si>
    <t>998762201</t>
  </si>
  <si>
    <t>Přesun hmot procentní pro kce tesařské v objektech v do 6 m</t>
  </si>
  <si>
    <t>-820979642</t>
  </si>
  <si>
    <t>764</t>
  </si>
  <si>
    <t>Konstrukce klempířské</t>
  </si>
  <si>
    <t>30</t>
  </si>
  <si>
    <t>764 - 1</t>
  </si>
  <si>
    <t>demontáž makovice a křížku pro zpětné použit</t>
  </si>
  <si>
    <t>kpl</t>
  </si>
  <si>
    <t>-1970338841</t>
  </si>
  <si>
    <t>31</t>
  </si>
  <si>
    <t>764 - 2</t>
  </si>
  <si>
    <t>demontáže ostatních prvků</t>
  </si>
  <si>
    <t>1932526846</t>
  </si>
  <si>
    <t>764 - 3</t>
  </si>
  <si>
    <t>nezbytně nutná oprava makovice a křížku, včetně montáže</t>
  </si>
  <si>
    <t>ks</t>
  </si>
  <si>
    <t>-331257566</t>
  </si>
  <si>
    <t>33</t>
  </si>
  <si>
    <t>764 - 4</t>
  </si>
  <si>
    <t>ostatní dodávky</t>
  </si>
  <si>
    <t>-1771078665</t>
  </si>
  <si>
    <t>34</t>
  </si>
  <si>
    <t>998764201</t>
  </si>
  <si>
    <t>Přesun hmot procentní pro konstrukce klempířské v objektech v do 6 m</t>
  </si>
  <si>
    <t>-1003510613</t>
  </si>
  <si>
    <t>765</t>
  </si>
  <si>
    <t>Krytina skládaná</t>
  </si>
  <si>
    <t>35</t>
  </si>
  <si>
    <t>765162801</t>
  </si>
  <si>
    <t>Demontáž krytiny z dřevěných šindelů sklon do 45° do suti</t>
  </si>
  <si>
    <t>28455757</t>
  </si>
  <si>
    <t>jednoduše založený šindel v ploše pod bání</t>
  </si>
  <si>
    <t>jednoduše založený šindel dříku pod lucernou</t>
  </si>
  <si>
    <t>8,00</t>
  </si>
  <si>
    <t>36</t>
  </si>
  <si>
    <t>765162801.2</t>
  </si>
  <si>
    <t>Demontáž krytiny z dvojtě založených dřevěných šindelů sklon do 45° do suti</t>
  </si>
  <si>
    <t>-2060055444</t>
  </si>
  <si>
    <t>dvojitě založený šindel v ploše báně</t>
  </si>
  <si>
    <t>16,00</t>
  </si>
  <si>
    <t>dvojitě založený šindel v okapní hraně nad lucernou</t>
  </si>
  <si>
    <t>7,00</t>
  </si>
  <si>
    <t>dvakrát jednoduché krytí v ploše nad lucerno</t>
  </si>
  <si>
    <t>dvakrát jednoduché krytí v ploše cibule</t>
  </si>
  <si>
    <t>dvojitě založený šindel – kosý hrotnice</t>
  </si>
  <si>
    <t>3,00</t>
  </si>
  <si>
    <t>37</t>
  </si>
  <si>
    <t>765162801.1</t>
  </si>
  <si>
    <t>Demontáž krytiny z dřevěných šindelů sklon do 45° do suti - dvojitě založený šindel v okapní  hraně pod bání,</t>
  </si>
  <si>
    <t>-1554993102</t>
  </si>
  <si>
    <t>11,50</t>
  </si>
  <si>
    <t>38</t>
  </si>
  <si>
    <t>765164001.1</t>
  </si>
  <si>
    <t>Krytina ze šindelů dřevěných - dvojitě založený šindel v okapní hraně pod bání</t>
  </si>
  <si>
    <t>1073505154</t>
  </si>
  <si>
    <t>39</t>
  </si>
  <si>
    <t>765164001.2</t>
  </si>
  <si>
    <t>Krytina ze šindelů dřevěných - dvojitě založený šindel v okapní hraně nad lucernou vč nároží</t>
  </si>
  <si>
    <t>-1322468673</t>
  </si>
  <si>
    <t>40</t>
  </si>
  <si>
    <t>765164011.1</t>
  </si>
  <si>
    <t>Krytina ze šindelů dřevěných dl 300 mm jednoduché krytí kónické na laťování Pz hřeby sklon do 45°</t>
  </si>
  <si>
    <t>2127871974</t>
  </si>
  <si>
    <t>jednoduché krytí šindele v ploše báně včetně nároží</t>
  </si>
  <si>
    <t>jednoduché krytí šindele v ploše cibule, včetně nároží</t>
  </si>
  <si>
    <t>41</t>
  </si>
  <si>
    <t>765164021</t>
  </si>
  <si>
    <t>Krytina ze šindelů dřevěných dl 300 mm dvojité krytí rovné na laťování Pz hřeby sklon do 45°</t>
  </si>
  <si>
    <t>-2091087177</t>
  </si>
  <si>
    <t>dvojitě založený šindel dříku pod lucernou</t>
  </si>
  <si>
    <t>42</t>
  </si>
  <si>
    <t>765164031</t>
  </si>
  <si>
    <t>Krytina ze šindelů dřevěných dl 300 mm dvojité krytí kónické na laťování Pz hřeby sklon do 45°</t>
  </si>
  <si>
    <t>5367578</t>
  </si>
  <si>
    <t>dvojité krytí šindele v ploše pod bání včetně nároží,</t>
  </si>
  <si>
    <t>dvojité krytí šindele v ploše nad lucernou, včetně nároží,</t>
  </si>
  <si>
    <t>43</t>
  </si>
  <si>
    <t>765192001</t>
  </si>
  <si>
    <t>Nouzové (provizorní) zakrytí střechy plachtou</t>
  </si>
  <si>
    <t>1106190274</t>
  </si>
  <si>
    <t>44</t>
  </si>
  <si>
    <t>76599 x 1</t>
  </si>
  <si>
    <t>doprava šindele</t>
  </si>
  <si>
    <t>km</t>
  </si>
  <si>
    <t>-1168636914</t>
  </si>
  <si>
    <t>45</t>
  </si>
  <si>
    <t>998765201</t>
  </si>
  <si>
    <t>Přesun hmot procentní pro krytiny skládané v objektech v do 6 m</t>
  </si>
  <si>
    <t>-892894047</t>
  </si>
  <si>
    <t>783</t>
  </si>
  <si>
    <t>Dokončovací práce - nátěry</t>
  </si>
  <si>
    <t>46</t>
  </si>
  <si>
    <t>783213121</t>
  </si>
  <si>
    <t>Napouštěcí dvojnásobný syntetický biocidní nátěr tesařských konstrukcí zabudovaných do konstrukce</t>
  </si>
  <si>
    <t>2025073971</t>
  </si>
  <si>
    <t>Bochemitem QB-čirý</t>
  </si>
  <si>
    <t>chemická ochrana šindele a konstruzkce</t>
  </si>
  <si>
    <t>121,00</t>
  </si>
  <si>
    <t>47</t>
  </si>
  <si>
    <t>783218111</t>
  </si>
  <si>
    <t>dvojnásobný nátěr tesařských konstrukcí</t>
  </si>
  <si>
    <t>165963696</t>
  </si>
  <si>
    <t xml:space="preserve">Karbolineum Extra Plus </t>
  </si>
  <si>
    <t>nátěr prkenného bednění-deštění a lucerny</t>
  </si>
  <si>
    <t>103,00</t>
  </si>
  <si>
    <t>VRN</t>
  </si>
  <si>
    <t>Vedlejší rozpočtové náklady</t>
  </si>
  <si>
    <t>VRN7</t>
  </si>
  <si>
    <t>Provozní vlivy</t>
  </si>
  <si>
    <t>48</t>
  </si>
  <si>
    <t>070001000</t>
  </si>
  <si>
    <t>1024</t>
  </si>
  <si>
    <t>-553446143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</si>
</sst>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6" t="s">
        <v>14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2"/>
      <c r="AQ5" s="22"/>
      <c r="AR5" s="20"/>
      <c r="BE5" s="24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8" t="s">
        <v>17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2"/>
      <c r="AQ6" s="22"/>
      <c r="AR6" s="20"/>
      <c r="BE6" s="24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4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4"/>
      <c r="BS13" s="17" t="s">
        <v>6</v>
      </c>
    </row>
    <row r="14" spans="1:74" ht="12.75">
      <c r="B14" s="21"/>
      <c r="C14" s="22"/>
      <c r="D14" s="22"/>
      <c r="E14" s="249" t="s">
        <v>29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4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4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4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4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4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4"/>
    </row>
    <row r="23" spans="1:71" s="1" customFormat="1" ht="16.5" customHeight="1">
      <c r="B23" s="21"/>
      <c r="C23" s="22"/>
      <c r="D23" s="22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2"/>
      <c r="AP23" s="22"/>
      <c r="AQ23" s="22"/>
      <c r="AR23" s="20"/>
      <c r="BE23" s="24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4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2">
        <f>ROUND(AG94,2)</f>
        <v>0</v>
      </c>
      <c r="AL26" s="253"/>
      <c r="AM26" s="253"/>
      <c r="AN26" s="253"/>
      <c r="AO26" s="253"/>
      <c r="AP26" s="36"/>
      <c r="AQ26" s="36"/>
      <c r="AR26" s="39"/>
      <c r="BE26" s="24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4" t="s">
        <v>35</v>
      </c>
      <c r="M28" s="254"/>
      <c r="N28" s="254"/>
      <c r="O28" s="254"/>
      <c r="P28" s="254"/>
      <c r="Q28" s="36"/>
      <c r="R28" s="36"/>
      <c r="S28" s="36"/>
      <c r="T28" s="36"/>
      <c r="U28" s="36"/>
      <c r="V28" s="36"/>
      <c r="W28" s="254" t="s">
        <v>36</v>
      </c>
      <c r="X28" s="254"/>
      <c r="Y28" s="254"/>
      <c r="Z28" s="254"/>
      <c r="AA28" s="254"/>
      <c r="AB28" s="254"/>
      <c r="AC28" s="254"/>
      <c r="AD28" s="254"/>
      <c r="AE28" s="254"/>
      <c r="AF28" s="36"/>
      <c r="AG28" s="36"/>
      <c r="AH28" s="36"/>
      <c r="AI28" s="36"/>
      <c r="AJ28" s="36"/>
      <c r="AK28" s="254" t="s">
        <v>37</v>
      </c>
      <c r="AL28" s="254"/>
      <c r="AM28" s="254"/>
      <c r="AN28" s="254"/>
      <c r="AO28" s="254"/>
      <c r="AP28" s="36"/>
      <c r="AQ28" s="36"/>
      <c r="AR28" s="39"/>
      <c r="BE28" s="244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57">
        <v>0.21</v>
      </c>
      <c r="M29" s="256"/>
      <c r="N29" s="256"/>
      <c r="O29" s="256"/>
      <c r="P29" s="256"/>
      <c r="Q29" s="41"/>
      <c r="R29" s="41"/>
      <c r="S29" s="41"/>
      <c r="T29" s="41"/>
      <c r="U29" s="41"/>
      <c r="V29" s="41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41"/>
      <c r="AG29" s="41"/>
      <c r="AH29" s="41"/>
      <c r="AI29" s="41"/>
      <c r="AJ29" s="41"/>
      <c r="AK29" s="255">
        <f>ROUND(AV94, 2)</f>
        <v>0</v>
      </c>
      <c r="AL29" s="256"/>
      <c r="AM29" s="256"/>
      <c r="AN29" s="256"/>
      <c r="AO29" s="256"/>
      <c r="AP29" s="41"/>
      <c r="AQ29" s="41"/>
      <c r="AR29" s="42"/>
      <c r="BE29" s="245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57">
        <v>0.15</v>
      </c>
      <c r="M30" s="256"/>
      <c r="N30" s="256"/>
      <c r="O30" s="256"/>
      <c r="P30" s="256"/>
      <c r="Q30" s="41"/>
      <c r="R30" s="41"/>
      <c r="S30" s="41"/>
      <c r="T30" s="41"/>
      <c r="U30" s="41"/>
      <c r="V30" s="41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1"/>
      <c r="AG30" s="41"/>
      <c r="AH30" s="41"/>
      <c r="AI30" s="41"/>
      <c r="AJ30" s="41"/>
      <c r="AK30" s="255">
        <f>ROUND(AW94, 2)</f>
        <v>0</v>
      </c>
      <c r="AL30" s="256"/>
      <c r="AM30" s="256"/>
      <c r="AN30" s="256"/>
      <c r="AO30" s="256"/>
      <c r="AP30" s="41"/>
      <c r="AQ30" s="41"/>
      <c r="AR30" s="42"/>
      <c r="BE30" s="245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257">
        <v>0.21</v>
      </c>
      <c r="M31" s="256"/>
      <c r="N31" s="256"/>
      <c r="O31" s="256"/>
      <c r="P31" s="256"/>
      <c r="Q31" s="41"/>
      <c r="R31" s="41"/>
      <c r="S31" s="41"/>
      <c r="T31" s="41"/>
      <c r="U31" s="41"/>
      <c r="V31" s="41"/>
      <c r="W31" s="255">
        <f>ROUND(BB94, 2)</f>
        <v>0</v>
      </c>
      <c r="X31" s="256"/>
      <c r="Y31" s="256"/>
      <c r="Z31" s="256"/>
      <c r="AA31" s="256"/>
      <c r="AB31" s="256"/>
      <c r="AC31" s="256"/>
      <c r="AD31" s="256"/>
      <c r="AE31" s="256"/>
      <c r="AF31" s="41"/>
      <c r="AG31" s="41"/>
      <c r="AH31" s="41"/>
      <c r="AI31" s="41"/>
      <c r="AJ31" s="41"/>
      <c r="AK31" s="255">
        <v>0</v>
      </c>
      <c r="AL31" s="256"/>
      <c r="AM31" s="256"/>
      <c r="AN31" s="256"/>
      <c r="AO31" s="256"/>
      <c r="AP31" s="41"/>
      <c r="AQ31" s="41"/>
      <c r="AR31" s="42"/>
      <c r="BE31" s="245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57">
        <v>0.15</v>
      </c>
      <c r="M32" s="256"/>
      <c r="N32" s="256"/>
      <c r="O32" s="256"/>
      <c r="P32" s="256"/>
      <c r="Q32" s="41"/>
      <c r="R32" s="41"/>
      <c r="S32" s="41"/>
      <c r="T32" s="41"/>
      <c r="U32" s="41"/>
      <c r="V32" s="41"/>
      <c r="W32" s="255">
        <f>ROUND(BC94, 2)</f>
        <v>0</v>
      </c>
      <c r="X32" s="256"/>
      <c r="Y32" s="256"/>
      <c r="Z32" s="256"/>
      <c r="AA32" s="256"/>
      <c r="AB32" s="256"/>
      <c r="AC32" s="256"/>
      <c r="AD32" s="256"/>
      <c r="AE32" s="256"/>
      <c r="AF32" s="41"/>
      <c r="AG32" s="41"/>
      <c r="AH32" s="41"/>
      <c r="AI32" s="41"/>
      <c r="AJ32" s="41"/>
      <c r="AK32" s="255">
        <v>0</v>
      </c>
      <c r="AL32" s="256"/>
      <c r="AM32" s="256"/>
      <c r="AN32" s="256"/>
      <c r="AO32" s="256"/>
      <c r="AP32" s="41"/>
      <c r="AQ32" s="41"/>
      <c r="AR32" s="42"/>
      <c r="BE32" s="245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57">
        <v>0</v>
      </c>
      <c r="M33" s="256"/>
      <c r="N33" s="256"/>
      <c r="O33" s="256"/>
      <c r="P33" s="256"/>
      <c r="Q33" s="41"/>
      <c r="R33" s="41"/>
      <c r="S33" s="41"/>
      <c r="T33" s="41"/>
      <c r="U33" s="41"/>
      <c r="V33" s="41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1"/>
      <c r="AG33" s="41"/>
      <c r="AH33" s="41"/>
      <c r="AI33" s="41"/>
      <c r="AJ33" s="41"/>
      <c r="AK33" s="255">
        <v>0</v>
      </c>
      <c r="AL33" s="256"/>
      <c r="AM33" s="256"/>
      <c r="AN33" s="256"/>
      <c r="AO33" s="256"/>
      <c r="AP33" s="41"/>
      <c r="AQ33" s="41"/>
      <c r="AR33" s="42"/>
      <c r="BE33" s="24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4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258" t="s">
        <v>46</v>
      </c>
      <c r="Y35" s="259"/>
      <c r="Z35" s="259"/>
      <c r="AA35" s="259"/>
      <c r="AB35" s="259"/>
      <c r="AC35" s="45"/>
      <c r="AD35" s="45"/>
      <c r="AE35" s="45"/>
      <c r="AF35" s="45"/>
      <c r="AG35" s="45"/>
      <c r="AH35" s="45"/>
      <c r="AI35" s="45"/>
      <c r="AJ35" s="45"/>
      <c r="AK35" s="260">
        <f>SUM(AK26:AK33)</f>
        <v>0</v>
      </c>
      <c r="AL35" s="259"/>
      <c r="AM35" s="259"/>
      <c r="AN35" s="259"/>
      <c r="AO35" s="26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21FBC523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2" t="str">
        <f>K6</f>
        <v>Děčín - Březiny - obnova střešní krytiny a dožilých částií konstrukce objektu kapličky</v>
      </c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4" t="str">
        <f>IF(AN8= "","",AN8)</f>
        <v>5. 7. 2021</v>
      </c>
      <c r="AN87" s="264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Magistrát města Děčín - Odbor místního hospodářstv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5" t="str">
        <f>IF(E17="","",E17)</f>
        <v xml:space="preserve"> </v>
      </c>
      <c r="AN89" s="266"/>
      <c r="AO89" s="266"/>
      <c r="AP89" s="266"/>
      <c r="AQ89" s="36"/>
      <c r="AR89" s="39"/>
      <c r="AS89" s="267" t="s">
        <v>54</v>
      </c>
      <c r="AT89" s="26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65" t="str">
        <f>IF(E20="","",E20)</f>
        <v xml:space="preserve"> </v>
      </c>
      <c r="AN90" s="266"/>
      <c r="AO90" s="266"/>
      <c r="AP90" s="266"/>
      <c r="AQ90" s="36"/>
      <c r="AR90" s="39"/>
      <c r="AS90" s="269"/>
      <c r="AT90" s="27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1"/>
      <c r="AT91" s="27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73" t="s">
        <v>55</v>
      </c>
      <c r="D92" s="274"/>
      <c r="E92" s="274"/>
      <c r="F92" s="274"/>
      <c r="G92" s="274"/>
      <c r="H92" s="73"/>
      <c r="I92" s="275" t="s">
        <v>56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6" t="s">
        <v>57</v>
      </c>
      <c r="AH92" s="274"/>
      <c r="AI92" s="274"/>
      <c r="AJ92" s="274"/>
      <c r="AK92" s="274"/>
      <c r="AL92" s="274"/>
      <c r="AM92" s="274"/>
      <c r="AN92" s="275" t="s">
        <v>58</v>
      </c>
      <c r="AO92" s="274"/>
      <c r="AP92" s="277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1">
        <f>ROUND(AG95,2)</f>
        <v>0</v>
      </c>
      <c r="AH94" s="281"/>
      <c r="AI94" s="281"/>
      <c r="AJ94" s="281"/>
      <c r="AK94" s="281"/>
      <c r="AL94" s="281"/>
      <c r="AM94" s="281"/>
      <c r="AN94" s="282">
        <f>SUM(AG94,AT94)</f>
        <v>0</v>
      </c>
      <c r="AO94" s="282"/>
      <c r="AP94" s="282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73</v>
      </c>
      <c r="BT94" s="91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0" s="7" customFormat="1" ht="37.5" customHeight="1">
      <c r="A95" s="92" t="s">
        <v>77</v>
      </c>
      <c r="B95" s="93"/>
      <c r="C95" s="94"/>
      <c r="D95" s="280" t="s">
        <v>14</v>
      </c>
      <c r="E95" s="280"/>
      <c r="F95" s="280"/>
      <c r="G95" s="280"/>
      <c r="H95" s="280"/>
      <c r="I95" s="95"/>
      <c r="J95" s="280" t="s">
        <v>17</v>
      </c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78">
        <f>'21FBC523 - Děčín - Březin...'!J28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6" t="s">
        <v>78</v>
      </c>
      <c r="AR95" s="97"/>
      <c r="AS95" s="98">
        <v>0</v>
      </c>
      <c r="AT95" s="99">
        <f>ROUND(SUM(AV95:AW95),2)</f>
        <v>0</v>
      </c>
      <c r="AU95" s="100">
        <f>'21FBC523 - Děčín - Březin...'!P122</f>
        <v>0</v>
      </c>
      <c r="AV95" s="99">
        <f>'21FBC523 - Děčín - Březin...'!J31</f>
        <v>0</v>
      </c>
      <c r="AW95" s="99">
        <f>'21FBC523 - Děčín - Březin...'!J32</f>
        <v>0</v>
      </c>
      <c r="AX95" s="99">
        <f>'21FBC523 - Děčín - Březin...'!J33</f>
        <v>0</v>
      </c>
      <c r="AY95" s="99">
        <f>'21FBC523 - Děčín - Březin...'!J34</f>
        <v>0</v>
      </c>
      <c r="AZ95" s="99">
        <f>'21FBC523 - Děčín - Březin...'!F31</f>
        <v>0</v>
      </c>
      <c r="BA95" s="99">
        <f>'21FBC523 - Děčín - Březin...'!F32</f>
        <v>0</v>
      </c>
      <c r="BB95" s="99">
        <f>'21FBC523 - Děčín - Březin...'!F33</f>
        <v>0</v>
      </c>
      <c r="BC95" s="99">
        <f>'21FBC523 - Děčín - Březin...'!F34</f>
        <v>0</v>
      </c>
      <c r="BD95" s="101">
        <f>'21FBC523 - Děčín - Březin...'!F35</f>
        <v>0</v>
      </c>
      <c r="BT95" s="102" t="s">
        <v>79</v>
      </c>
      <c r="BU95" s="102" t="s">
        <v>80</v>
      </c>
      <c r="BV95" s="102" t="s">
        <v>75</v>
      </c>
      <c r="BW95" s="102" t="s">
        <v>5</v>
      </c>
      <c r="BX95" s="102" t="s">
        <v>76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1m4qWRMcHkNHTGpQd+EEgwCmy+JuOnff1vpDydHUxjXs6ao+fcvgJFWaDYxeBfDnaJ39I6ESQJA8gcj96M1lug==" saltValue="kS8kRirQF/XddIlWPY8iodSQkBt5vE5VCCNRVWd2vlwaokJe5glLB4KszRkSh5oIrf1Tq23gO8t6jxVav+tZ3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1FBC523 - Děčín - Březin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68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5</v>
      </c>
    </row>
    <row r="3" spans="1:46" s="1" customFormat="1" ht="6.95" hidden="1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81</v>
      </c>
    </row>
    <row r="4" spans="1:46" s="1" customFormat="1" ht="24.95" hidden="1" customHeight="1">
      <c r="B4" s="20"/>
      <c r="D4" s="105" t="s">
        <v>82</v>
      </c>
      <c r="L4" s="20"/>
      <c r="M4" s="106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2" customFormat="1" ht="12" hidden="1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30" hidden="1" customHeight="1">
      <c r="A7" s="34"/>
      <c r="B7" s="39"/>
      <c r="C7" s="34"/>
      <c r="D7" s="34"/>
      <c r="E7" s="284" t="s">
        <v>17</v>
      </c>
      <c r="F7" s="285"/>
      <c r="G7" s="285"/>
      <c r="H7" s="285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 hidden="1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hidden="1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5. 7. 2021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hidden="1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hidden="1" customHeight="1">
      <c r="A13" s="34"/>
      <c r="B13" s="39"/>
      <c r="C13" s="34"/>
      <c r="D13" s="34"/>
      <c r="E13" s="108" t="s">
        <v>26</v>
      </c>
      <c r="F13" s="34"/>
      <c r="G13" s="34"/>
      <c r="H13" s="34"/>
      <c r="I13" s="107" t="s">
        <v>27</v>
      </c>
      <c r="J13" s="108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hidden="1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hidden="1" customHeight="1">
      <c r="A15" s="34"/>
      <c r="B15" s="39"/>
      <c r="C15" s="34"/>
      <c r="D15" s="107" t="s">
        <v>28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hidden="1" customHeight="1">
      <c r="A16" s="34"/>
      <c r="B16" s="39"/>
      <c r="C16" s="34"/>
      <c r="D16" s="34"/>
      <c r="E16" s="286" t="str">
        <f>'Rekapitulace stavby'!E14</f>
        <v>Vyplň údaj</v>
      </c>
      <c r="F16" s="287"/>
      <c r="G16" s="287"/>
      <c r="H16" s="287"/>
      <c r="I16" s="107" t="s">
        <v>27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hidden="1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hidden="1" customHeight="1">
      <c r="A18" s="34"/>
      <c r="B18" s="39"/>
      <c r="C18" s="34"/>
      <c r="D18" s="107" t="s">
        <v>30</v>
      </c>
      <c r="E18" s="34"/>
      <c r="F18" s="34"/>
      <c r="G18" s="34"/>
      <c r="H18" s="34"/>
      <c r="I18" s="107" t="s">
        <v>25</v>
      </c>
      <c r="J18" s="108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hidden="1" customHeight="1">
      <c r="A19" s="34"/>
      <c r="B19" s="39"/>
      <c r="C19" s="34"/>
      <c r="D19" s="34"/>
      <c r="E19" s="108" t="s">
        <v>21</v>
      </c>
      <c r="F19" s="34"/>
      <c r="G19" s="34"/>
      <c r="H19" s="34"/>
      <c r="I19" s="107" t="s">
        <v>27</v>
      </c>
      <c r="J19" s="108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hidden="1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hidden="1" customHeight="1">
      <c r="A21" s="34"/>
      <c r="B21" s="39"/>
      <c r="C21" s="34"/>
      <c r="D21" s="107" t="s">
        <v>32</v>
      </c>
      <c r="E21" s="34"/>
      <c r="F21" s="34"/>
      <c r="G21" s="34"/>
      <c r="H21" s="34"/>
      <c r="I21" s="107" t="s">
        <v>25</v>
      </c>
      <c r="J21" s="108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hidden="1" customHeight="1">
      <c r="A22" s="34"/>
      <c r="B22" s="39"/>
      <c r="C22" s="34"/>
      <c r="D22" s="34"/>
      <c r="E22" s="108" t="s">
        <v>21</v>
      </c>
      <c r="F22" s="34"/>
      <c r="G22" s="34"/>
      <c r="H22" s="34"/>
      <c r="I22" s="107" t="s">
        <v>27</v>
      </c>
      <c r="J22" s="108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hidden="1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hidden="1" customHeight="1">
      <c r="A24" s="34"/>
      <c r="B24" s="39"/>
      <c r="C24" s="34"/>
      <c r="D24" s="107" t="s">
        <v>33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hidden="1" customHeight="1">
      <c r="A25" s="110"/>
      <c r="B25" s="111"/>
      <c r="C25" s="110"/>
      <c r="D25" s="110"/>
      <c r="E25" s="288" t="s">
        <v>1</v>
      </c>
      <c r="F25" s="288"/>
      <c r="G25" s="288"/>
      <c r="H25" s="288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5" hidden="1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hidden="1" customHeight="1">
      <c r="A28" s="34"/>
      <c r="B28" s="39"/>
      <c r="C28" s="34"/>
      <c r="D28" s="114" t="s">
        <v>34</v>
      </c>
      <c r="E28" s="34"/>
      <c r="F28" s="34"/>
      <c r="G28" s="34"/>
      <c r="H28" s="34"/>
      <c r="I28" s="34"/>
      <c r="J28" s="115">
        <f>ROUND(J122,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hidden="1" customHeight="1">
      <c r="A30" s="34"/>
      <c r="B30" s="39"/>
      <c r="C30" s="34"/>
      <c r="D30" s="34"/>
      <c r="E30" s="34"/>
      <c r="F30" s="116" t="s">
        <v>36</v>
      </c>
      <c r="G30" s="34"/>
      <c r="H30" s="34"/>
      <c r="I30" s="116" t="s">
        <v>35</v>
      </c>
      <c r="J30" s="116" t="s">
        <v>37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hidden="1" customHeight="1">
      <c r="A31" s="34"/>
      <c r="B31" s="39"/>
      <c r="C31" s="34"/>
      <c r="D31" s="117" t="s">
        <v>38</v>
      </c>
      <c r="E31" s="107" t="s">
        <v>39</v>
      </c>
      <c r="F31" s="118">
        <f>ROUND((SUM(BE122:BE267)),  2)</f>
        <v>0</v>
      </c>
      <c r="G31" s="34"/>
      <c r="H31" s="34"/>
      <c r="I31" s="119">
        <v>0.21</v>
      </c>
      <c r="J31" s="118">
        <f>ROUND(((SUM(BE122:BE267))*I31),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107" t="s">
        <v>40</v>
      </c>
      <c r="F32" s="118">
        <f>ROUND((SUM(BF122:BF267)),  2)</f>
        <v>0</v>
      </c>
      <c r="G32" s="34"/>
      <c r="H32" s="34"/>
      <c r="I32" s="119">
        <v>0.15</v>
      </c>
      <c r="J32" s="118">
        <f>ROUND(((SUM(BF122:BF267))*I32),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7" t="s">
        <v>41</v>
      </c>
      <c r="F33" s="118">
        <f>ROUND((SUM(BG122:BG267)),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42</v>
      </c>
      <c r="F34" s="118">
        <f>ROUND((SUM(BH122:BH267)),  2)</f>
        <v>0</v>
      </c>
      <c r="G34" s="34"/>
      <c r="H34" s="34"/>
      <c r="I34" s="119">
        <v>0.15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43</v>
      </c>
      <c r="F35" s="118">
        <f>ROUND((SUM(BI122:BI267)),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hidden="1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hidden="1" customHeight="1">
      <c r="A37" s="34"/>
      <c r="B37" s="39"/>
      <c r="C37" s="120"/>
      <c r="D37" s="121" t="s">
        <v>44</v>
      </c>
      <c r="E37" s="122"/>
      <c r="F37" s="122"/>
      <c r="G37" s="123" t="s">
        <v>45</v>
      </c>
      <c r="H37" s="124" t="s">
        <v>46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hidden="1" customHeight="1">
      <c r="B39" s="20"/>
      <c r="L39" s="20"/>
    </row>
    <row r="40" spans="1:31" s="1" customFormat="1" ht="14.45" hidden="1" customHeight="1">
      <c r="B40" s="20"/>
      <c r="L40" s="20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27" t="s">
        <v>47</v>
      </c>
      <c r="E50" s="128"/>
      <c r="F50" s="128"/>
      <c r="G50" s="127" t="s">
        <v>48</v>
      </c>
      <c r="H50" s="128"/>
      <c r="I50" s="128"/>
      <c r="J50" s="128"/>
      <c r="K50" s="128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29" t="s">
        <v>49</v>
      </c>
      <c r="E61" s="130"/>
      <c r="F61" s="131" t="s">
        <v>50</v>
      </c>
      <c r="G61" s="129" t="s">
        <v>49</v>
      </c>
      <c r="H61" s="130"/>
      <c r="I61" s="130"/>
      <c r="J61" s="132" t="s">
        <v>50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27" t="s">
        <v>51</v>
      </c>
      <c r="E65" s="133"/>
      <c r="F65" s="133"/>
      <c r="G65" s="127" t="s">
        <v>52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29" t="s">
        <v>49</v>
      </c>
      <c r="E76" s="130"/>
      <c r="F76" s="131" t="s">
        <v>50</v>
      </c>
      <c r="G76" s="129" t="s">
        <v>49</v>
      </c>
      <c r="H76" s="130"/>
      <c r="I76" s="130"/>
      <c r="J76" s="132" t="s">
        <v>50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30" customHeight="1">
      <c r="A85" s="34"/>
      <c r="B85" s="35"/>
      <c r="C85" s="36"/>
      <c r="D85" s="36"/>
      <c r="E85" s="262" t="str">
        <f>E7</f>
        <v>Děčín - Březiny - obnova střešní krytiny a dožilých částií konstrukce objektu kapličky</v>
      </c>
      <c r="F85" s="289"/>
      <c r="G85" s="289"/>
      <c r="H85" s="28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 xml:space="preserve"> </v>
      </c>
      <c r="G87" s="36"/>
      <c r="H87" s="36"/>
      <c r="I87" s="29" t="s">
        <v>22</v>
      </c>
      <c r="J87" s="66" t="str">
        <f>IF(J10="","",J10)</f>
        <v>5. 7. 2021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customHeight="1">
      <c r="A89" s="34"/>
      <c r="B89" s="35"/>
      <c r="C89" s="29" t="s">
        <v>24</v>
      </c>
      <c r="D89" s="36"/>
      <c r="E89" s="36"/>
      <c r="F89" s="27" t="str">
        <f>E13</f>
        <v>Magistrát města Děčín - Odbor místního hospodářstv</v>
      </c>
      <c r="G89" s="36"/>
      <c r="H89" s="36"/>
      <c r="I89" s="29" t="s">
        <v>30</v>
      </c>
      <c r="J89" s="32" t="str">
        <f>E19</f>
        <v xml:space="preserve"> 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29" t="s">
        <v>32</v>
      </c>
      <c r="J90" s="32" t="str">
        <f>E22</f>
        <v xml:space="preserve"> 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38" t="s">
        <v>84</v>
      </c>
      <c r="D92" s="139"/>
      <c r="E92" s="139"/>
      <c r="F92" s="139"/>
      <c r="G92" s="139"/>
      <c r="H92" s="139"/>
      <c r="I92" s="139"/>
      <c r="J92" s="140" t="s">
        <v>85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41" t="s">
        <v>86</v>
      </c>
      <c r="D94" s="36"/>
      <c r="E94" s="36"/>
      <c r="F94" s="36"/>
      <c r="G94" s="36"/>
      <c r="H94" s="36"/>
      <c r="I94" s="36"/>
      <c r="J94" s="84">
        <f>J122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87</v>
      </c>
    </row>
    <row r="95" spans="1:47" s="9" customFormat="1" ht="24.95" customHeight="1">
      <c r="B95" s="142"/>
      <c r="C95" s="143"/>
      <c r="D95" s="144" t="s">
        <v>88</v>
      </c>
      <c r="E95" s="145"/>
      <c r="F95" s="145"/>
      <c r="G95" s="145"/>
      <c r="H95" s="145"/>
      <c r="I95" s="145"/>
      <c r="J95" s="146">
        <f>J123</f>
        <v>0</v>
      </c>
      <c r="K95" s="143"/>
      <c r="L95" s="147"/>
    </row>
    <row r="96" spans="1:47" s="10" customFormat="1" ht="19.899999999999999" customHeight="1">
      <c r="B96" s="148"/>
      <c r="C96" s="149"/>
      <c r="D96" s="150" t="s">
        <v>89</v>
      </c>
      <c r="E96" s="151"/>
      <c r="F96" s="151"/>
      <c r="G96" s="151"/>
      <c r="H96" s="151"/>
      <c r="I96" s="151"/>
      <c r="J96" s="152">
        <f>J124</f>
        <v>0</v>
      </c>
      <c r="K96" s="149"/>
      <c r="L96" s="153"/>
    </row>
    <row r="97" spans="1:31" s="9" customFormat="1" ht="24.95" customHeight="1">
      <c r="B97" s="142"/>
      <c r="C97" s="143"/>
      <c r="D97" s="144" t="s">
        <v>90</v>
      </c>
      <c r="E97" s="145"/>
      <c r="F97" s="145"/>
      <c r="G97" s="145"/>
      <c r="H97" s="145"/>
      <c r="I97" s="145"/>
      <c r="J97" s="146">
        <f>J134</f>
        <v>0</v>
      </c>
      <c r="K97" s="143"/>
      <c r="L97" s="147"/>
    </row>
    <row r="98" spans="1:31" s="10" customFormat="1" ht="19.899999999999999" customHeight="1">
      <c r="B98" s="148"/>
      <c r="C98" s="149"/>
      <c r="D98" s="150" t="s">
        <v>91</v>
      </c>
      <c r="E98" s="151"/>
      <c r="F98" s="151"/>
      <c r="G98" s="151"/>
      <c r="H98" s="151"/>
      <c r="I98" s="151"/>
      <c r="J98" s="152">
        <f>J135</f>
        <v>0</v>
      </c>
      <c r="K98" s="149"/>
      <c r="L98" s="153"/>
    </row>
    <row r="99" spans="1:31" s="10" customFormat="1" ht="19.899999999999999" customHeight="1">
      <c r="B99" s="148"/>
      <c r="C99" s="149"/>
      <c r="D99" s="150" t="s">
        <v>92</v>
      </c>
      <c r="E99" s="151"/>
      <c r="F99" s="151"/>
      <c r="G99" s="151"/>
      <c r="H99" s="151"/>
      <c r="I99" s="151"/>
      <c r="J99" s="152">
        <f>J145</f>
        <v>0</v>
      </c>
      <c r="K99" s="149"/>
      <c r="L99" s="153"/>
    </row>
    <row r="100" spans="1:31" s="10" customFormat="1" ht="19.899999999999999" customHeight="1">
      <c r="B100" s="148"/>
      <c r="C100" s="149"/>
      <c r="D100" s="150" t="s">
        <v>93</v>
      </c>
      <c r="E100" s="151"/>
      <c r="F100" s="151"/>
      <c r="G100" s="151"/>
      <c r="H100" s="151"/>
      <c r="I100" s="151"/>
      <c r="J100" s="152">
        <f>J205</f>
        <v>0</v>
      </c>
      <c r="K100" s="149"/>
      <c r="L100" s="153"/>
    </row>
    <row r="101" spans="1:31" s="10" customFormat="1" ht="19.899999999999999" customHeight="1">
      <c r="B101" s="148"/>
      <c r="C101" s="149"/>
      <c r="D101" s="150" t="s">
        <v>94</v>
      </c>
      <c r="E101" s="151"/>
      <c r="F101" s="151"/>
      <c r="G101" s="151"/>
      <c r="H101" s="151"/>
      <c r="I101" s="151"/>
      <c r="J101" s="152">
        <f>J211</f>
        <v>0</v>
      </c>
      <c r="K101" s="149"/>
      <c r="L101" s="153"/>
    </row>
    <row r="102" spans="1:31" s="10" customFormat="1" ht="19.899999999999999" customHeight="1">
      <c r="B102" s="148"/>
      <c r="C102" s="149"/>
      <c r="D102" s="150" t="s">
        <v>95</v>
      </c>
      <c r="E102" s="151"/>
      <c r="F102" s="151"/>
      <c r="G102" s="151"/>
      <c r="H102" s="151"/>
      <c r="I102" s="151"/>
      <c r="J102" s="152">
        <f>J254</f>
        <v>0</v>
      </c>
      <c r="K102" s="149"/>
      <c r="L102" s="153"/>
    </row>
    <row r="103" spans="1:31" s="9" customFormat="1" ht="24.95" customHeight="1">
      <c r="B103" s="142"/>
      <c r="C103" s="143"/>
      <c r="D103" s="144" t="s">
        <v>96</v>
      </c>
      <c r="E103" s="145"/>
      <c r="F103" s="145"/>
      <c r="G103" s="145"/>
      <c r="H103" s="145"/>
      <c r="I103" s="145"/>
      <c r="J103" s="146">
        <f>J265</f>
        <v>0</v>
      </c>
      <c r="K103" s="143"/>
      <c r="L103" s="147"/>
    </row>
    <row r="104" spans="1:31" s="10" customFormat="1" ht="19.899999999999999" customHeight="1">
      <c r="B104" s="148"/>
      <c r="C104" s="149"/>
      <c r="D104" s="150" t="s">
        <v>97</v>
      </c>
      <c r="E104" s="151"/>
      <c r="F104" s="151"/>
      <c r="G104" s="151"/>
      <c r="H104" s="151"/>
      <c r="I104" s="151"/>
      <c r="J104" s="152">
        <f>J266</f>
        <v>0</v>
      </c>
      <c r="K104" s="149"/>
      <c r="L104" s="153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98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30" customHeight="1">
      <c r="A114" s="34"/>
      <c r="B114" s="35"/>
      <c r="C114" s="36"/>
      <c r="D114" s="36"/>
      <c r="E114" s="262" t="str">
        <f>E7</f>
        <v>Děčín - Březiny - obnova střešní krytiny a dožilých částií konstrukce objektu kapličky</v>
      </c>
      <c r="F114" s="289"/>
      <c r="G114" s="289"/>
      <c r="H114" s="289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F10</f>
        <v xml:space="preserve"> </v>
      </c>
      <c r="G116" s="36"/>
      <c r="H116" s="36"/>
      <c r="I116" s="29" t="s">
        <v>22</v>
      </c>
      <c r="J116" s="66" t="str">
        <f>IF(J10="","",J10)</f>
        <v>5. 7. 2021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E13</f>
        <v>Magistrát města Děčín - Odbor místního hospodářstv</v>
      </c>
      <c r="G118" s="36"/>
      <c r="H118" s="36"/>
      <c r="I118" s="29" t="s">
        <v>30</v>
      </c>
      <c r="J118" s="32" t="str">
        <f>E19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IF(E16="","",E16)</f>
        <v>Vyplň údaj</v>
      </c>
      <c r="G119" s="36"/>
      <c r="H119" s="36"/>
      <c r="I119" s="29" t="s">
        <v>32</v>
      </c>
      <c r="J119" s="32" t="str">
        <f>E22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4"/>
      <c r="B121" s="155"/>
      <c r="C121" s="156" t="s">
        <v>99</v>
      </c>
      <c r="D121" s="157" t="s">
        <v>59</v>
      </c>
      <c r="E121" s="157" t="s">
        <v>55</v>
      </c>
      <c r="F121" s="157" t="s">
        <v>56</v>
      </c>
      <c r="G121" s="157" t="s">
        <v>100</v>
      </c>
      <c r="H121" s="157" t="s">
        <v>101</v>
      </c>
      <c r="I121" s="157" t="s">
        <v>102</v>
      </c>
      <c r="J121" s="157" t="s">
        <v>85</v>
      </c>
      <c r="K121" s="158" t="s">
        <v>103</v>
      </c>
      <c r="L121" s="159"/>
      <c r="M121" s="75" t="s">
        <v>1</v>
      </c>
      <c r="N121" s="76" t="s">
        <v>38</v>
      </c>
      <c r="O121" s="76" t="s">
        <v>104</v>
      </c>
      <c r="P121" s="76" t="s">
        <v>105</v>
      </c>
      <c r="Q121" s="76" t="s">
        <v>106</v>
      </c>
      <c r="R121" s="76" t="s">
        <v>107</v>
      </c>
      <c r="S121" s="76" t="s">
        <v>108</v>
      </c>
      <c r="T121" s="77" t="s">
        <v>109</v>
      </c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</row>
    <row r="122" spans="1:65" s="2" customFormat="1" ht="22.9" customHeight="1">
      <c r="A122" s="34"/>
      <c r="B122" s="35"/>
      <c r="C122" s="82" t="s">
        <v>110</v>
      </c>
      <c r="D122" s="36"/>
      <c r="E122" s="36"/>
      <c r="F122" s="36"/>
      <c r="G122" s="36"/>
      <c r="H122" s="36"/>
      <c r="I122" s="36"/>
      <c r="J122" s="160">
        <f>BK122</f>
        <v>0</v>
      </c>
      <c r="K122" s="36"/>
      <c r="L122" s="39"/>
      <c r="M122" s="78"/>
      <c r="N122" s="161"/>
      <c r="O122" s="79"/>
      <c r="P122" s="162">
        <f>P123+P134+P265</f>
        <v>0</v>
      </c>
      <c r="Q122" s="79"/>
      <c r="R122" s="162">
        <f>R123+R134+R265</f>
        <v>1.2793860000000001</v>
      </c>
      <c r="S122" s="79"/>
      <c r="T122" s="163">
        <f>T123+T134+T265</f>
        <v>1.7336199999999999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73</v>
      </c>
      <c r="AU122" s="17" t="s">
        <v>87</v>
      </c>
      <c r="BK122" s="164">
        <f>BK123+BK134+BK265</f>
        <v>0</v>
      </c>
    </row>
    <row r="123" spans="1:65" s="12" customFormat="1" ht="25.9" customHeight="1">
      <c r="B123" s="165"/>
      <c r="C123" s="166"/>
      <c r="D123" s="167" t="s">
        <v>73</v>
      </c>
      <c r="E123" s="168" t="s">
        <v>111</v>
      </c>
      <c r="F123" s="168" t="s">
        <v>112</v>
      </c>
      <c r="G123" s="166"/>
      <c r="H123" s="166"/>
      <c r="I123" s="169"/>
      <c r="J123" s="170">
        <f>BK123</f>
        <v>0</v>
      </c>
      <c r="K123" s="166"/>
      <c r="L123" s="171"/>
      <c r="M123" s="172"/>
      <c r="N123" s="173"/>
      <c r="O123" s="173"/>
      <c r="P123" s="174">
        <f>P124</f>
        <v>0</v>
      </c>
      <c r="Q123" s="173"/>
      <c r="R123" s="174">
        <f>R124</f>
        <v>0</v>
      </c>
      <c r="S123" s="173"/>
      <c r="T123" s="175">
        <f>T124</f>
        <v>0</v>
      </c>
      <c r="AR123" s="176" t="s">
        <v>79</v>
      </c>
      <c r="AT123" s="177" t="s">
        <v>73</v>
      </c>
      <c r="AU123" s="177" t="s">
        <v>74</v>
      </c>
      <c r="AY123" s="176" t="s">
        <v>113</v>
      </c>
      <c r="BK123" s="178">
        <f>BK124</f>
        <v>0</v>
      </c>
    </row>
    <row r="124" spans="1:65" s="12" customFormat="1" ht="22.9" customHeight="1">
      <c r="B124" s="165"/>
      <c r="C124" s="166"/>
      <c r="D124" s="167" t="s">
        <v>73</v>
      </c>
      <c r="E124" s="179" t="s">
        <v>114</v>
      </c>
      <c r="F124" s="179" t="s">
        <v>115</v>
      </c>
      <c r="G124" s="166"/>
      <c r="H124" s="166"/>
      <c r="I124" s="169"/>
      <c r="J124" s="180">
        <f>BK124</f>
        <v>0</v>
      </c>
      <c r="K124" s="166"/>
      <c r="L124" s="171"/>
      <c r="M124" s="172"/>
      <c r="N124" s="173"/>
      <c r="O124" s="173"/>
      <c r="P124" s="174">
        <f>SUM(P125:P133)</f>
        <v>0</v>
      </c>
      <c r="Q124" s="173"/>
      <c r="R124" s="174">
        <f>SUM(R125:R133)</f>
        <v>0</v>
      </c>
      <c r="S124" s="173"/>
      <c r="T124" s="175">
        <f>SUM(T125:T133)</f>
        <v>0</v>
      </c>
      <c r="AR124" s="176" t="s">
        <v>79</v>
      </c>
      <c r="AT124" s="177" t="s">
        <v>73</v>
      </c>
      <c r="AU124" s="177" t="s">
        <v>79</v>
      </c>
      <c r="AY124" s="176" t="s">
        <v>113</v>
      </c>
      <c r="BK124" s="178">
        <f>SUM(BK125:BK133)</f>
        <v>0</v>
      </c>
    </row>
    <row r="125" spans="1:65" s="2" customFormat="1" ht="24.2" customHeight="1">
      <c r="A125" s="34"/>
      <c r="B125" s="35"/>
      <c r="C125" s="181" t="s">
        <v>79</v>
      </c>
      <c r="D125" s="181" t="s">
        <v>116</v>
      </c>
      <c r="E125" s="182" t="s">
        <v>117</v>
      </c>
      <c r="F125" s="183" t="s">
        <v>118</v>
      </c>
      <c r="G125" s="184" t="s">
        <v>119</v>
      </c>
      <c r="H125" s="185">
        <v>166</v>
      </c>
      <c r="I125" s="186"/>
      <c r="J125" s="187">
        <f>ROUND(I125*H125,2)</f>
        <v>0</v>
      </c>
      <c r="K125" s="183" t="s">
        <v>120</v>
      </c>
      <c r="L125" s="39"/>
      <c r="M125" s="188" t="s">
        <v>1</v>
      </c>
      <c r="N125" s="189" t="s">
        <v>39</v>
      </c>
      <c r="O125" s="71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2" t="s">
        <v>121</v>
      </c>
      <c r="AT125" s="192" t="s">
        <v>116</v>
      </c>
      <c r="AU125" s="192" t="s">
        <v>81</v>
      </c>
      <c r="AY125" s="17" t="s">
        <v>113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7" t="s">
        <v>79</v>
      </c>
      <c r="BK125" s="193">
        <f>ROUND(I125*H125,2)</f>
        <v>0</v>
      </c>
      <c r="BL125" s="17" t="s">
        <v>121</v>
      </c>
      <c r="BM125" s="192" t="s">
        <v>122</v>
      </c>
    </row>
    <row r="126" spans="1:65" s="2" customFormat="1" ht="24.2" customHeight="1">
      <c r="A126" s="34"/>
      <c r="B126" s="35"/>
      <c r="C126" s="181" t="s">
        <v>81</v>
      </c>
      <c r="D126" s="181" t="s">
        <v>116</v>
      </c>
      <c r="E126" s="182" t="s">
        <v>123</v>
      </c>
      <c r="F126" s="183" t="s">
        <v>124</v>
      </c>
      <c r="G126" s="184" t="s">
        <v>119</v>
      </c>
      <c r="H126" s="185">
        <v>4980</v>
      </c>
      <c r="I126" s="186"/>
      <c r="J126" s="187">
        <f>ROUND(I126*H126,2)</f>
        <v>0</v>
      </c>
      <c r="K126" s="183" t="s">
        <v>120</v>
      </c>
      <c r="L126" s="39"/>
      <c r="M126" s="188" t="s">
        <v>1</v>
      </c>
      <c r="N126" s="189" t="s">
        <v>39</v>
      </c>
      <c r="O126" s="71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2" t="s">
        <v>121</v>
      </c>
      <c r="AT126" s="192" t="s">
        <v>116</v>
      </c>
      <c r="AU126" s="192" t="s">
        <v>81</v>
      </c>
      <c r="AY126" s="17" t="s">
        <v>113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7" t="s">
        <v>79</v>
      </c>
      <c r="BK126" s="193">
        <f>ROUND(I126*H126,2)</f>
        <v>0</v>
      </c>
      <c r="BL126" s="17" t="s">
        <v>121</v>
      </c>
      <c r="BM126" s="192" t="s">
        <v>125</v>
      </c>
    </row>
    <row r="127" spans="1:65" s="13" customFormat="1" ht="11.25">
      <c r="B127" s="194"/>
      <c r="C127" s="195"/>
      <c r="D127" s="196" t="s">
        <v>126</v>
      </c>
      <c r="E127" s="197" t="s">
        <v>1</v>
      </c>
      <c r="F127" s="198" t="s">
        <v>127</v>
      </c>
      <c r="G127" s="195"/>
      <c r="H127" s="199">
        <v>4980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126</v>
      </c>
      <c r="AU127" s="205" t="s">
        <v>81</v>
      </c>
      <c r="AV127" s="13" t="s">
        <v>81</v>
      </c>
      <c r="AW127" s="13" t="s">
        <v>31</v>
      </c>
      <c r="AX127" s="13" t="s">
        <v>74</v>
      </c>
      <c r="AY127" s="205" t="s">
        <v>113</v>
      </c>
    </row>
    <row r="128" spans="1:65" s="14" customFormat="1" ht="11.25">
      <c r="B128" s="206"/>
      <c r="C128" s="207"/>
      <c r="D128" s="196" t="s">
        <v>126</v>
      </c>
      <c r="E128" s="208" t="s">
        <v>1</v>
      </c>
      <c r="F128" s="209" t="s">
        <v>128</v>
      </c>
      <c r="G128" s="207"/>
      <c r="H128" s="210">
        <v>4980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126</v>
      </c>
      <c r="AU128" s="216" t="s">
        <v>81</v>
      </c>
      <c r="AV128" s="14" t="s">
        <v>121</v>
      </c>
      <c r="AW128" s="14" t="s">
        <v>31</v>
      </c>
      <c r="AX128" s="14" t="s">
        <v>79</v>
      </c>
      <c r="AY128" s="216" t="s">
        <v>113</v>
      </c>
    </row>
    <row r="129" spans="1:65" s="2" customFormat="1" ht="24.2" customHeight="1">
      <c r="A129" s="34"/>
      <c r="B129" s="35"/>
      <c r="C129" s="181" t="s">
        <v>129</v>
      </c>
      <c r="D129" s="181" t="s">
        <v>116</v>
      </c>
      <c r="E129" s="182" t="s">
        <v>130</v>
      </c>
      <c r="F129" s="183" t="s">
        <v>131</v>
      </c>
      <c r="G129" s="184" t="s">
        <v>119</v>
      </c>
      <c r="H129" s="185">
        <v>166</v>
      </c>
      <c r="I129" s="186"/>
      <c r="J129" s="187">
        <f>ROUND(I129*H129,2)</f>
        <v>0</v>
      </c>
      <c r="K129" s="183" t="s">
        <v>120</v>
      </c>
      <c r="L129" s="39"/>
      <c r="M129" s="188" t="s">
        <v>1</v>
      </c>
      <c r="N129" s="189" t="s">
        <v>39</v>
      </c>
      <c r="O129" s="71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2" t="s">
        <v>121</v>
      </c>
      <c r="AT129" s="192" t="s">
        <v>116</v>
      </c>
      <c r="AU129" s="192" t="s">
        <v>81</v>
      </c>
      <c r="AY129" s="17" t="s">
        <v>113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7" t="s">
        <v>79</v>
      </c>
      <c r="BK129" s="193">
        <f>ROUND(I129*H129,2)</f>
        <v>0</v>
      </c>
      <c r="BL129" s="17" t="s">
        <v>121</v>
      </c>
      <c r="BM129" s="192" t="s">
        <v>132</v>
      </c>
    </row>
    <row r="130" spans="1:65" s="2" customFormat="1" ht="14.45" customHeight="1">
      <c r="A130" s="34"/>
      <c r="B130" s="35"/>
      <c r="C130" s="181" t="s">
        <v>121</v>
      </c>
      <c r="D130" s="181" t="s">
        <v>116</v>
      </c>
      <c r="E130" s="182" t="s">
        <v>133</v>
      </c>
      <c r="F130" s="183" t="s">
        <v>134</v>
      </c>
      <c r="G130" s="184" t="s">
        <v>119</v>
      </c>
      <c r="H130" s="185">
        <v>166</v>
      </c>
      <c r="I130" s="186"/>
      <c r="J130" s="187">
        <f>ROUND(I130*H130,2)</f>
        <v>0</v>
      </c>
      <c r="K130" s="183" t="s">
        <v>120</v>
      </c>
      <c r="L130" s="39"/>
      <c r="M130" s="188" t="s">
        <v>1</v>
      </c>
      <c r="N130" s="189" t="s">
        <v>39</v>
      </c>
      <c r="O130" s="71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2" t="s">
        <v>121</v>
      </c>
      <c r="AT130" s="192" t="s">
        <v>116</v>
      </c>
      <c r="AU130" s="192" t="s">
        <v>81</v>
      </c>
      <c r="AY130" s="17" t="s">
        <v>113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7" t="s">
        <v>79</v>
      </c>
      <c r="BK130" s="193">
        <f>ROUND(I130*H130,2)</f>
        <v>0</v>
      </c>
      <c r="BL130" s="17" t="s">
        <v>121</v>
      </c>
      <c r="BM130" s="192" t="s">
        <v>135</v>
      </c>
    </row>
    <row r="131" spans="1:65" s="2" customFormat="1" ht="14.45" customHeight="1">
      <c r="A131" s="34"/>
      <c r="B131" s="35"/>
      <c r="C131" s="181" t="s">
        <v>136</v>
      </c>
      <c r="D131" s="181" t="s">
        <v>116</v>
      </c>
      <c r="E131" s="182" t="s">
        <v>137</v>
      </c>
      <c r="F131" s="183" t="s">
        <v>138</v>
      </c>
      <c r="G131" s="184" t="s">
        <v>119</v>
      </c>
      <c r="H131" s="185">
        <v>4980</v>
      </c>
      <c r="I131" s="186"/>
      <c r="J131" s="187">
        <f>ROUND(I131*H131,2)</f>
        <v>0</v>
      </c>
      <c r="K131" s="183" t="s">
        <v>120</v>
      </c>
      <c r="L131" s="39"/>
      <c r="M131" s="188" t="s">
        <v>1</v>
      </c>
      <c r="N131" s="189" t="s">
        <v>39</v>
      </c>
      <c r="O131" s="71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2" t="s">
        <v>121</v>
      </c>
      <c r="AT131" s="192" t="s">
        <v>116</v>
      </c>
      <c r="AU131" s="192" t="s">
        <v>81</v>
      </c>
      <c r="AY131" s="17" t="s">
        <v>113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7" t="s">
        <v>79</v>
      </c>
      <c r="BK131" s="193">
        <f>ROUND(I131*H131,2)</f>
        <v>0</v>
      </c>
      <c r="BL131" s="17" t="s">
        <v>121</v>
      </c>
      <c r="BM131" s="192" t="s">
        <v>139</v>
      </c>
    </row>
    <row r="132" spans="1:65" s="13" customFormat="1" ht="11.25">
      <c r="B132" s="194"/>
      <c r="C132" s="195"/>
      <c r="D132" s="196" t="s">
        <v>126</v>
      </c>
      <c r="E132" s="197" t="s">
        <v>1</v>
      </c>
      <c r="F132" s="198" t="s">
        <v>140</v>
      </c>
      <c r="G132" s="195"/>
      <c r="H132" s="199">
        <v>4980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126</v>
      </c>
      <c r="AU132" s="205" t="s">
        <v>81</v>
      </c>
      <c r="AV132" s="13" t="s">
        <v>81</v>
      </c>
      <c r="AW132" s="13" t="s">
        <v>31</v>
      </c>
      <c r="AX132" s="13" t="s">
        <v>79</v>
      </c>
      <c r="AY132" s="205" t="s">
        <v>113</v>
      </c>
    </row>
    <row r="133" spans="1:65" s="2" customFormat="1" ht="14.45" customHeight="1">
      <c r="A133" s="34"/>
      <c r="B133" s="35"/>
      <c r="C133" s="181" t="s">
        <v>141</v>
      </c>
      <c r="D133" s="181" t="s">
        <v>116</v>
      </c>
      <c r="E133" s="182" t="s">
        <v>142</v>
      </c>
      <c r="F133" s="183" t="s">
        <v>143</v>
      </c>
      <c r="G133" s="184" t="s">
        <v>119</v>
      </c>
      <c r="H133" s="185">
        <v>166</v>
      </c>
      <c r="I133" s="186"/>
      <c r="J133" s="187">
        <f>ROUND(I133*H133,2)</f>
        <v>0</v>
      </c>
      <c r="K133" s="183" t="s">
        <v>120</v>
      </c>
      <c r="L133" s="39"/>
      <c r="M133" s="188" t="s">
        <v>1</v>
      </c>
      <c r="N133" s="189" t="s">
        <v>39</v>
      </c>
      <c r="O133" s="71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2" t="s">
        <v>121</v>
      </c>
      <c r="AT133" s="192" t="s">
        <v>116</v>
      </c>
      <c r="AU133" s="192" t="s">
        <v>81</v>
      </c>
      <c r="AY133" s="17" t="s">
        <v>113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7" t="s">
        <v>79</v>
      </c>
      <c r="BK133" s="193">
        <f>ROUND(I133*H133,2)</f>
        <v>0</v>
      </c>
      <c r="BL133" s="17" t="s">
        <v>121</v>
      </c>
      <c r="BM133" s="192" t="s">
        <v>144</v>
      </c>
    </row>
    <row r="134" spans="1:65" s="12" customFormat="1" ht="25.9" customHeight="1">
      <c r="B134" s="165"/>
      <c r="C134" s="166"/>
      <c r="D134" s="167" t="s">
        <v>73</v>
      </c>
      <c r="E134" s="168" t="s">
        <v>145</v>
      </c>
      <c r="F134" s="168" t="s">
        <v>146</v>
      </c>
      <c r="G134" s="166"/>
      <c r="H134" s="166"/>
      <c r="I134" s="169"/>
      <c r="J134" s="170">
        <f>BK134</f>
        <v>0</v>
      </c>
      <c r="K134" s="166"/>
      <c r="L134" s="171"/>
      <c r="M134" s="172"/>
      <c r="N134" s="173"/>
      <c r="O134" s="173"/>
      <c r="P134" s="174">
        <f>P135+P145+P205+P211+P254</f>
        <v>0</v>
      </c>
      <c r="Q134" s="173"/>
      <c r="R134" s="174">
        <f>R135+R145+R205+R211+R254</f>
        <v>1.2793860000000001</v>
      </c>
      <c r="S134" s="173"/>
      <c r="T134" s="175">
        <f>T135+T145+T205+T211+T254</f>
        <v>1.7336199999999999</v>
      </c>
      <c r="AR134" s="176" t="s">
        <v>81</v>
      </c>
      <c r="AT134" s="177" t="s">
        <v>73</v>
      </c>
      <c r="AU134" s="177" t="s">
        <v>74</v>
      </c>
      <c r="AY134" s="176" t="s">
        <v>113</v>
      </c>
      <c r="BK134" s="178">
        <f>BK135+BK145+BK205+BK211+BK254</f>
        <v>0</v>
      </c>
    </row>
    <row r="135" spans="1:65" s="12" customFormat="1" ht="22.9" customHeight="1">
      <c r="B135" s="165"/>
      <c r="C135" s="166"/>
      <c r="D135" s="167" t="s">
        <v>73</v>
      </c>
      <c r="E135" s="179" t="s">
        <v>147</v>
      </c>
      <c r="F135" s="179" t="s">
        <v>148</v>
      </c>
      <c r="G135" s="166"/>
      <c r="H135" s="166"/>
      <c r="I135" s="169"/>
      <c r="J135" s="180">
        <f>BK135</f>
        <v>0</v>
      </c>
      <c r="K135" s="166"/>
      <c r="L135" s="171"/>
      <c r="M135" s="172"/>
      <c r="N135" s="173"/>
      <c r="O135" s="173"/>
      <c r="P135" s="174">
        <f>SUM(P136:P144)</f>
        <v>0</v>
      </c>
      <c r="Q135" s="173"/>
      <c r="R135" s="174">
        <f>SUM(R136:R144)</f>
        <v>7.9122999999999988E-3</v>
      </c>
      <c r="S135" s="173"/>
      <c r="T135" s="175">
        <f>SUM(T136:T144)</f>
        <v>0</v>
      </c>
      <c r="AR135" s="176" t="s">
        <v>81</v>
      </c>
      <c r="AT135" s="177" t="s">
        <v>73</v>
      </c>
      <c r="AU135" s="177" t="s">
        <v>79</v>
      </c>
      <c r="AY135" s="176" t="s">
        <v>113</v>
      </c>
      <c r="BK135" s="178">
        <f>SUM(BK136:BK144)</f>
        <v>0</v>
      </c>
    </row>
    <row r="136" spans="1:65" s="2" customFormat="1" ht="24.2" customHeight="1">
      <c r="A136" s="34"/>
      <c r="B136" s="35"/>
      <c r="C136" s="181" t="s">
        <v>149</v>
      </c>
      <c r="D136" s="181" t="s">
        <v>116</v>
      </c>
      <c r="E136" s="182" t="s">
        <v>150</v>
      </c>
      <c r="F136" s="183" t="s">
        <v>151</v>
      </c>
      <c r="G136" s="184" t="s">
        <v>119</v>
      </c>
      <c r="H136" s="185">
        <v>22</v>
      </c>
      <c r="I136" s="186"/>
      <c r="J136" s="187">
        <f>ROUND(I136*H136,2)</f>
        <v>0</v>
      </c>
      <c r="K136" s="183" t="s">
        <v>120</v>
      </c>
      <c r="L136" s="39"/>
      <c r="M136" s="188" t="s">
        <v>1</v>
      </c>
      <c r="N136" s="189" t="s">
        <v>39</v>
      </c>
      <c r="O136" s="71"/>
      <c r="P136" s="190">
        <f>O136*H136</f>
        <v>0</v>
      </c>
      <c r="Q136" s="190">
        <v>1.0000000000000001E-5</v>
      </c>
      <c r="R136" s="190">
        <f>Q136*H136</f>
        <v>2.2000000000000001E-4</v>
      </c>
      <c r="S136" s="190">
        <v>0</v>
      </c>
      <c r="T136" s="19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2" t="s">
        <v>152</v>
      </c>
      <c r="AT136" s="192" t="s">
        <v>116</v>
      </c>
      <c r="AU136" s="192" t="s">
        <v>81</v>
      </c>
      <c r="AY136" s="17" t="s">
        <v>113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7" t="s">
        <v>79</v>
      </c>
      <c r="BK136" s="193">
        <f>ROUND(I136*H136,2)</f>
        <v>0</v>
      </c>
      <c r="BL136" s="17" t="s">
        <v>152</v>
      </c>
      <c r="BM136" s="192" t="s">
        <v>153</v>
      </c>
    </row>
    <row r="137" spans="1:65" s="15" customFormat="1" ht="11.25">
      <c r="B137" s="217"/>
      <c r="C137" s="218"/>
      <c r="D137" s="196" t="s">
        <v>126</v>
      </c>
      <c r="E137" s="219" t="s">
        <v>1</v>
      </c>
      <c r="F137" s="220" t="s">
        <v>154</v>
      </c>
      <c r="G137" s="218"/>
      <c r="H137" s="219" t="s">
        <v>1</v>
      </c>
      <c r="I137" s="221"/>
      <c r="J137" s="218"/>
      <c r="K137" s="218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126</v>
      </c>
      <c r="AU137" s="226" t="s">
        <v>81</v>
      </c>
      <c r="AV137" s="15" t="s">
        <v>79</v>
      </c>
      <c r="AW137" s="15" t="s">
        <v>31</v>
      </c>
      <c r="AX137" s="15" t="s">
        <v>74</v>
      </c>
      <c r="AY137" s="226" t="s">
        <v>113</v>
      </c>
    </row>
    <row r="138" spans="1:65" s="13" customFormat="1" ht="11.25">
      <c r="B138" s="194"/>
      <c r="C138" s="195"/>
      <c r="D138" s="196" t="s">
        <v>126</v>
      </c>
      <c r="E138" s="197" t="s">
        <v>1</v>
      </c>
      <c r="F138" s="198" t="s">
        <v>155</v>
      </c>
      <c r="G138" s="195"/>
      <c r="H138" s="199">
        <v>10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126</v>
      </c>
      <c r="AU138" s="205" t="s">
        <v>81</v>
      </c>
      <c r="AV138" s="13" t="s">
        <v>81</v>
      </c>
      <c r="AW138" s="13" t="s">
        <v>31</v>
      </c>
      <c r="AX138" s="13" t="s">
        <v>74</v>
      </c>
      <c r="AY138" s="205" t="s">
        <v>113</v>
      </c>
    </row>
    <row r="139" spans="1:65" s="15" customFormat="1" ht="11.25">
      <c r="B139" s="217"/>
      <c r="C139" s="218"/>
      <c r="D139" s="196" t="s">
        <v>126</v>
      </c>
      <c r="E139" s="219" t="s">
        <v>1</v>
      </c>
      <c r="F139" s="220" t="s">
        <v>156</v>
      </c>
      <c r="G139" s="218"/>
      <c r="H139" s="219" t="s">
        <v>1</v>
      </c>
      <c r="I139" s="221"/>
      <c r="J139" s="218"/>
      <c r="K139" s="218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126</v>
      </c>
      <c r="AU139" s="226" t="s">
        <v>81</v>
      </c>
      <c r="AV139" s="15" t="s">
        <v>79</v>
      </c>
      <c r="AW139" s="15" t="s">
        <v>31</v>
      </c>
      <c r="AX139" s="15" t="s">
        <v>74</v>
      </c>
      <c r="AY139" s="226" t="s">
        <v>113</v>
      </c>
    </row>
    <row r="140" spans="1:65" s="13" customFormat="1" ht="11.25">
      <c r="B140" s="194"/>
      <c r="C140" s="195"/>
      <c r="D140" s="196" t="s">
        <v>126</v>
      </c>
      <c r="E140" s="197" t="s">
        <v>1</v>
      </c>
      <c r="F140" s="198" t="s">
        <v>157</v>
      </c>
      <c r="G140" s="195"/>
      <c r="H140" s="199">
        <v>12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126</v>
      </c>
      <c r="AU140" s="205" t="s">
        <v>81</v>
      </c>
      <c r="AV140" s="13" t="s">
        <v>81</v>
      </c>
      <c r="AW140" s="13" t="s">
        <v>31</v>
      </c>
      <c r="AX140" s="13" t="s">
        <v>74</v>
      </c>
      <c r="AY140" s="205" t="s">
        <v>113</v>
      </c>
    </row>
    <row r="141" spans="1:65" s="14" customFormat="1" ht="11.25">
      <c r="B141" s="206"/>
      <c r="C141" s="207"/>
      <c r="D141" s="196" t="s">
        <v>126</v>
      </c>
      <c r="E141" s="208" t="s">
        <v>1</v>
      </c>
      <c r="F141" s="209" t="s">
        <v>128</v>
      </c>
      <c r="G141" s="207"/>
      <c r="H141" s="210">
        <v>22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126</v>
      </c>
      <c r="AU141" s="216" t="s">
        <v>81</v>
      </c>
      <c r="AV141" s="14" t="s">
        <v>121</v>
      </c>
      <c r="AW141" s="14" t="s">
        <v>31</v>
      </c>
      <c r="AX141" s="14" t="s">
        <v>79</v>
      </c>
      <c r="AY141" s="216" t="s">
        <v>113</v>
      </c>
    </row>
    <row r="142" spans="1:65" s="2" customFormat="1" ht="24.2" customHeight="1">
      <c r="A142" s="34"/>
      <c r="B142" s="35"/>
      <c r="C142" s="227" t="s">
        <v>158</v>
      </c>
      <c r="D142" s="227" t="s">
        <v>159</v>
      </c>
      <c r="E142" s="228" t="s">
        <v>160</v>
      </c>
      <c r="F142" s="229" t="s">
        <v>161</v>
      </c>
      <c r="G142" s="230" t="s">
        <v>119</v>
      </c>
      <c r="H142" s="231">
        <v>25.640999999999998</v>
      </c>
      <c r="I142" s="232"/>
      <c r="J142" s="233">
        <f>ROUND(I142*H142,2)</f>
        <v>0</v>
      </c>
      <c r="K142" s="229" t="s">
        <v>120</v>
      </c>
      <c r="L142" s="234"/>
      <c r="M142" s="235" t="s">
        <v>1</v>
      </c>
      <c r="N142" s="236" t="s">
        <v>39</v>
      </c>
      <c r="O142" s="71"/>
      <c r="P142" s="190">
        <f>O142*H142</f>
        <v>0</v>
      </c>
      <c r="Q142" s="190">
        <v>2.9999999999999997E-4</v>
      </c>
      <c r="R142" s="190">
        <f>Q142*H142</f>
        <v>7.6922999999999991E-3</v>
      </c>
      <c r="S142" s="190">
        <v>0</v>
      </c>
      <c r="T142" s="19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2" t="s">
        <v>162</v>
      </c>
      <c r="AT142" s="192" t="s">
        <v>159</v>
      </c>
      <c r="AU142" s="192" t="s">
        <v>81</v>
      </c>
      <c r="AY142" s="17" t="s">
        <v>113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7" t="s">
        <v>79</v>
      </c>
      <c r="BK142" s="193">
        <f>ROUND(I142*H142,2)</f>
        <v>0</v>
      </c>
      <c r="BL142" s="17" t="s">
        <v>152</v>
      </c>
      <c r="BM142" s="192" t="s">
        <v>163</v>
      </c>
    </row>
    <row r="143" spans="1:65" s="13" customFormat="1" ht="11.25">
      <c r="B143" s="194"/>
      <c r="C143" s="195"/>
      <c r="D143" s="196" t="s">
        <v>126</v>
      </c>
      <c r="E143" s="197" t="s">
        <v>1</v>
      </c>
      <c r="F143" s="198" t="s">
        <v>164</v>
      </c>
      <c r="G143" s="195"/>
      <c r="H143" s="199">
        <v>25.640999999999998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126</v>
      </c>
      <c r="AU143" s="205" t="s">
        <v>81</v>
      </c>
      <c r="AV143" s="13" t="s">
        <v>81</v>
      </c>
      <c r="AW143" s="13" t="s">
        <v>31</v>
      </c>
      <c r="AX143" s="13" t="s">
        <v>79</v>
      </c>
      <c r="AY143" s="205" t="s">
        <v>113</v>
      </c>
    </row>
    <row r="144" spans="1:65" s="2" customFormat="1" ht="24.2" customHeight="1">
      <c r="A144" s="34"/>
      <c r="B144" s="35"/>
      <c r="C144" s="181" t="s">
        <v>114</v>
      </c>
      <c r="D144" s="181" t="s">
        <v>116</v>
      </c>
      <c r="E144" s="182" t="s">
        <v>165</v>
      </c>
      <c r="F144" s="183" t="s">
        <v>166</v>
      </c>
      <c r="G144" s="184" t="s">
        <v>167</v>
      </c>
      <c r="H144" s="237"/>
      <c r="I144" s="186"/>
      <c r="J144" s="187">
        <f>ROUND(I144*H144,2)</f>
        <v>0</v>
      </c>
      <c r="K144" s="183" t="s">
        <v>120</v>
      </c>
      <c r="L144" s="39"/>
      <c r="M144" s="188" t="s">
        <v>1</v>
      </c>
      <c r="N144" s="189" t="s">
        <v>39</v>
      </c>
      <c r="O144" s="71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2" t="s">
        <v>152</v>
      </c>
      <c r="AT144" s="192" t="s">
        <v>116</v>
      </c>
      <c r="AU144" s="192" t="s">
        <v>81</v>
      </c>
      <c r="AY144" s="17" t="s">
        <v>113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7" t="s">
        <v>79</v>
      </c>
      <c r="BK144" s="193">
        <f>ROUND(I144*H144,2)</f>
        <v>0</v>
      </c>
      <c r="BL144" s="17" t="s">
        <v>152</v>
      </c>
      <c r="BM144" s="192" t="s">
        <v>168</v>
      </c>
    </row>
    <row r="145" spans="1:65" s="12" customFormat="1" ht="22.9" customHeight="1">
      <c r="B145" s="165"/>
      <c r="C145" s="166"/>
      <c r="D145" s="167" t="s">
        <v>73</v>
      </c>
      <c r="E145" s="179" t="s">
        <v>169</v>
      </c>
      <c r="F145" s="179" t="s">
        <v>170</v>
      </c>
      <c r="G145" s="166"/>
      <c r="H145" s="166"/>
      <c r="I145" s="169"/>
      <c r="J145" s="180">
        <f>BK145</f>
        <v>0</v>
      </c>
      <c r="K145" s="166"/>
      <c r="L145" s="171"/>
      <c r="M145" s="172"/>
      <c r="N145" s="173"/>
      <c r="O145" s="173"/>
      <c r="P145" s="174">
        <f>SUM(P146:P204)</f>
        <v>0</v>
      </c>
      <c r="Q145" s="173"/>
      <c r="R145" s="174">
        <f>SUM(R146:R204)</f>
        <v>0.13145370000000001</v>
      </c>
      <c r="S145" s="173"/>
      <c r="T145" s="175">
        <f>SUM(T146:T204)</f>
        <v>0.63538000000000006</v>
      </c>
      <c r="AR145" s="176" t="s">
        <v>81</v>
      </c>
      <c r="AT145" s="177" t="s">
        <v>73</v>
      </c>
      <c r="AU145" s="177" t="s">
        <v>79</v>
      </c>
      <c r="AY145" s="176" t="s">
        <v>113</v>
      </c>
      <c r="BK145" s="178">
        <f>SUM(BK146:BK204)</f>
        <v>0</v>
      </c>
    </row>
    <row r="146" spans="1:65" s="2" customFormat="1" ht="24.2" customHeight="1">
      <c r="A146" s="34"/>
      <c r="B146" s="35"/>
      <c r="C146" s="181" t="s">
        <v>171</v>
      </c>
      <c r="D146" s="181" t="s">
        <v>116</v>
      </c>
      <c r="E146" s="182" t="s">
        <v>172</v>
      </c>
      <c r="F146" s="183" t="s">
        <v>173</v>
      </c>
      <c r="G146" s="184" t="s">
        <v>174</v>
      </c>
      <c r="H146" s="185">
        <v>6</v>
      </c>
      <c r="I146" s="186"/>
      <c r="J146" s="187">
        <f>ROUND(I146*H146,2)</f>
        <v>0</v>
      </c>
      <c r="K146" s="183" t="s">
        <v>120</v>
      </c>
      <c r="L146" s="39"/>
      <c r="M146" s="188" t="s">
        <v>1</v>
      </c>
      <c r="N146" s="189" t="s">
        <v>39</v>
      </c>
      <c r="O146" s="71"/>
      <c r="P146" s="190">
        <f>O146*H146</f>
        <v>0</v>
      </c>
      <c r="Q146" s="190">
        <v>0</v>
      </c>
      <c r="R146" s="190">
        <f>Q146*H146</f>
        <v>0</v>
      </c>
      <c r="S146" s="190">
        <v>1.2319999999999999E-2</v>
      </c>
      <c r="T146" s="191">
        <f>S146*H146</f>
        <v>7.392E-2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2" t="s">
        <v>152</v>
      </c>
      <c r="AT146" s="192" t="s">
        <v>116</v>
      </c>
      <c r="AU146" s="192" t="s">
        <v>81</v>
      </c>
      <c r="AY146" s="17" t="s">
        <v>113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7" t="s">
        <v>79</v>
      </c>
      <c r="BK146" s="193">
        <f>ROUND(I146*H146,2)</f>
        <v>0</v>
      </c>
      <c r="BL146" s="17" t="s">
        <v>152</v>
      </c>
      <c r="BM146" s="192" t="s">
        <v>175</v>
      </c>
    </row>
    <row r="147" spans="1:65" s="15" customFormat="1" ht="11.25">
      <c r="B147" s="217"/>
      <c r="C147" s="218"/>
      <c r="D147" s="196" t="s">
        <v>126</v>
      </c>
      <c r="E147" s="219" t="s">
        <v>1</v>
      </c>
      <c r="F147" s="220" t="s">
        <v>176</v>
      </c>
      <c r="G147" s="218"/>
      <c r="H147" s="219" t="s">
        <v>1</v>
      </c>
      <c r="I147" s="221"/>
      <c r="J147" s="218"/>
      <c r="K147" s="218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126</v>
      </c>
      <c r="AU147" s="226" t="s">
        <v>81</v>
      </c>
      <c r="AV147" s="15" t="s">
        <v>79</v>
      </c>
      <c r="AW147" s="15" t="s">
        <v>31</v>
      </c>
      <c r="AX147" s="15" t="s">
        <v>74</v>
      </c>
      <c r="AY147" s="226" t="s">
        <v>113</v>
      </c>
    </row>
    <row r="148" spans="1:65" s="13" customFormat="1" ht="11.25">
      <c r="B148" s="194"/>
      <c r="C148" s="195"/>
      <c r="D148" s="196" t="s">
        <v>126</v>
      </c>
      <c r="E148" s="197" t="s">
        <v>1</v>
      </c>
      <c r="F148" s="198" t="s">
        <v>177</v>
      </c>
      <c r="G148" s="195"/>
      <c r="H148" s="199">
        <v>6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126</v>
      </c>
      <c r="AU148" s="205" t="s">
        <v>81</v>
      </c>
      <c r="AV148" s="13" t="s">
        <v>81</v>
      </c>
      <c r="AW148" s="13" t="s">
        <v>31</v>
      </c>
      <c r="AX148" s="13" t="s">
        <v>74</v>
      </c>
      <c r="AY148" s="205" t="s">
        <v>113</v>
      </c>
    </row>
    <row r="149" spans="1:65" s="14" customFormat="1" ht="11.25">
      <c r="B149" s="206"/>
      <c r="C149" s="207"/>
      <c r="D149" s="196" t="s">
        <v>126</v>
      </c>
      <c r="E149" s="208" t="s">
        <v>1</v>
      </c>
      <c r="F149" s="209" t="s">
        <v>128</v>
      </c>
      <c r="G149" s="207"/>
      <c r="H149" s="210">
        <v>6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126</v>
      </c>
      <c r="AU149" s="216" t="s">
        <v>81</v>
      </c>
      <c r="AV149" s="14" t="s">
        <v>121</v>
      </c>
      <c r="AW149" s="14" t="s">
        <v>31</v>
      </c>
      <c r="AX149" s="14" t="s">
        <v>79</v>
      </c>
      <c r="AY149" s="216" t="s">
        <v>113</v>
      </c>
    </row>
    <row r="150" spans="1:65" s="2" customFormat="1" ht="24.2" customHeight="1">
      <c r="A150" s="34"/>
      <c r="B150" s="35"/>
      <c r="C150" s="181" t="s">
        <v>178</v>
      </c>
      <c r="D150" s="181" t="s">
        <v>116</v>
      </c>
      <c r="E150" s="182" t="s">
        <v>179</v>
      </c>
      <c r="F150" s="183" t="s">
        <v>180</v>
      </c>
      <c r="G150" s="184" t="s">
        <v>174</v>
      </c>
      <c r="H150" s="185">
        <v>4</v>
      </c>
      <c r="I150" s="186"/>
      <c r="J150" s="187">
        <f>ROUND(I150*H150,2)</f>
        <v>0</v>
      </c>
      <c r="K150" s="183" t="s">
        <v>120</v>
      </c>
      <c r="L150" s="39"/>
      <c r="M150" s="188" t="s">
        <v>1</v>
      </c>
      <c r="N150" s="189" t="s">
        <v>39</v>
      </c>
      <c r="O150" s="71"/>
      <c r="P150" s="190">
        <f>O150*H150</f>
        <v>0</v>
      </c>
      <c r="Q150" s="190">
        <v>0</v>
      </c>
      <c r="R150" s="190">
        <f>Q150*H150</f>
        <v>0</v>
      </c>
      <c r="S150" s="190">
        <v>1.584E-2</v>
      </c>
      <c r="T150" s="191">
        <f>S150*H150</f>
        <v>6.336E-2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2" t="s">
        <v>152</v>
      </c>
      <c r="AT150" s="192" t="s">
        <v>116</v>
      </c>
      <c r="AU150" s="192" t="s">
        <v>81</v>
      </c>
      <c r="AY150" s="17" t="s">
        <v>113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7" t="s">
        <v>79</v>
      </c>
      <c r="BK150" s="193">
        <f>ROUND(I150*H150,2)</f>
        <v>0</v>
      </c>
      <c r="BL150" s="17" t="s">
        <v>152</v>
      </c>
      <c r="BM150" s="192" t="s">
        <v>181</v>
      </c>
    </row>
    <row r="151" spans="1:65" s="15" customFormat="1" ht="11.25">
      <c r="B151" s="217"/>
      <c r="C151" s="218"/>
      <c r="D151" s="196" t="s">
        <v>126</v>
      </c>
      <c r="E151" s="219" t="s">
        <v>1</v>
      </c>
      <c r="F151" s="220" t="s">
        <v>182</v>
      </c>
      <c r="G151" s="218"/>
      <c r="H151" s="219" t="s">
        <v>1</v>
      </c>
      <c r="I151" s="221"/>
      <c r="J151" s="218"/>
      <c r="K151" s="218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126</v>
      </c>
      <c r="AU151" s="226" t="s">
        <v>81</v>
      </c>
      <c r="AV151" s="15" t="s">
        <v>79</v>
      </c>
      <c r="AW151" s="15" t="s">
        <v>31</v>
      </c>
      <c r="AX151" s="15" t="s">
        <v>74</v>
      </c>
      <c r="AY151" s="226" t="s">
        <v>113</v>
      </c>
    </row>
    <row r="152" spans="1:65" s="13" customFormat="1" ht="11.25">
      <c r="B152" s="194"/>
      <c r="C152" s="195"/>
      <c r="D152" s="196" t="s">
        <v>126</v>
      </c>
      <c r="E152" s="197" t="s">
        <v>1</v>
      </c>
      <c r="F152" s="198" t="s">
        <v>183</v>
      </c>
      <c r="G152" s="195"/>
      <c r="H152" s="199">
        <v>4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126</v>
      </c>
      <c r="AU152" s="205" t="s">
        <v>81</v>
      </c>
      <c r="AV152" s="13" t="s">
        <v>81</v>
      </c>
      <c r="AW152" s="13" t="s">
        <v>31</v>
      </c>
      <c r="AX152" s="13" t="s">
        <v>74</v>
      </c>
      <c r="AY152" s="205" t="s">
        <v>113</v>
      </c>
    </row>
    <row r="153" spans="1:65" s="14" customFormat="1" ht="11.25">
      <c r="B153" s="206"/>
      <c r="C153" s="207"/>
      <c r="D153" s="196" t="s">
        <v>126</v>
      </c>
      <c r="E153" s="208" t="s">
        <v>1</v>
      </c>
      <c r="F153" s="209" t="s">
        <v>128</v>
      </c>
      <c r="G153" s="207"/>
      <c r="H153" s="210">
        <v>4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126</v>
      </c>
      <c r="AU153" s="216" t="s">
        <v>81</v>
      </c>
      <c r="AV153" s="14" t="s">
        <v>121</v>
      </c>
      <c r="AW153" s="14" t="s">
        <v>31</v>
      </c>
      <c r="AX153" s="14" t="s">
        <v>79</v>
      </c>
      <c r="AY153" s="216" t="s">
        <v>113</v>
      </c>
    </row>
    <row r="154" spans="1:65" s="2" customFormat="1" ht="24.2" customHeight="1">
      <c r="A154" s="34"/>
      <c r="B154" s="35"/>
      <c r="C154" s="181" t="s">
        <v>184</v>
      </c>
      <c r="D154" s="181" t="s">
        <v>116</v>
      </c>
      <c r="E154" s="182" t="s">
        <v>185</v>
      </c>
      <c r="F154" s="183" t="s">
        <v>186</v>
      </c>
      <c r="G154" s="184" t="s">
        <v>174</v>
      </c>
      <c r="H154" s="185">
        <v>6</v>
      </c>
      <c r="I154" s="186"/>
      <c r="J154" s="187">
        <f>ROUND(I154*H154,2)</f>
        <v>0</v>
      </c>
      <c r="K154" s="183" t="s">
        <v>120</v>
      </c>
      <c r="L154" s="39"/>
      <c r="M154" s="188" t="s">
        <v>1</v>
      </c>
      <c r="N154" s="189" t="s">
        <v>39</v>
      </c>
      <c r="O154" s="71"/>
      <c r="P154" s="190">
        <f>O154*H154</f>
        <v>0</v>
      </c>
      <c r="Q154" s="190">
        <v>0</v>
      </c>
      <c r="R154" s="190">
        <f>Q154*H154</f>
        <v>0</v>
      </c>
      <c r="S154" s="190">
        <v>2.4750000000000001E-2</v>
      </c>
      <c r="T154" s="191">
        <f>S154*H154</f>
        <v>0.14850000000000002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2" t="s">
        <v>152</v>
      </c>
      <c r="AT154" s="192" t="s">
        <v>116</v>
      </c>
      <c r="AU154" s="192" t="s">
        <v>81</v>
      </c>
      <c r="AY154" s="17" t="s">
        <v>113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7" t="s">
        <v>79</v>
      </c>
      <c r="BK154" s="193">
        <f>ROUND(I154*H154,2)</f>
        <v>0</v>
      </c>
      <c r="BL154" s="17" t="s">
        <v>152</v>
      </c>
      <c r="BM154" s="192" t="s">
        <v>187</v>
      </c>
    </row>
    <row r="155" spans="1:65" s="15" customFormat="1" ht="11.25">
      <c r="B155" s="217"/>
      <c r="C155" s="218"/>
      <c r="D155" s="196" t="s">
        <v>126</v>
      </c>
      <c r="E155" s="219" t="s">
        <v>1</v>
      </c>
      <c r="F155" s="220" t="s">
        <v>188</v>
      </c>
      <c r="G155" s="218"/>
      <c r="H155" s="219" t="s">
        <v>1</v>
      </c>
      <c r="I155" s="221"/>
      <c r="J155" s="218"/>
      <c r="K155" s="218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126</v>
      </c>
      <c r="AU155" s="226" t="s">
        <v>81</v>
      </c>
      <c r="AV155" s="15" t="s">
        <v>79</v>
      </c>
      <c r="AW155" s="15" t="s">
        <v>31</v>
      </c>
      <c r="AX155" s="15" t="s">
        <v>74</v>
      </c>
      <c r="AY155" s="226" t="s">
        <v>113</v>
      </c>
    </row>
    <row r="156" spans="1:65" s="13" customFormat="1" ht="11.25">
      <c r="B156" s="194"/>
      <c r="C156" s="195"/>
      <c r="D156" s="196" t="s">
        <v>126</v>
      </c>
      <c r="E156" s="197" t="s">
        <v>1</v>
      </c>
      <c r="F156" s="198" t="s">
        <v>177</v>
      </c>
      <c r="G156" s="195"/>
      <c r="H156" s="199">
        <v>6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126</v>
      </c>
      <c r="AU156" s="205" t="s">
        <v>81</v>
      </c>
      <c r="AV156" s="13" t="s">
        <v>81</v>
      </c>
      <c r="AW156" s="13" t="s">
        <v>31</v>
      </c>
      <c r="AX156" s="13" t="s">
        <v>74</v>
      </c>
      <c r="AY156" s="205" t="s">
        <v>113</v>
      </c>
    </row>
    <row r="157" spans="1:65" s="14" customFormat="1" ht="11.25">
      <c r="B157" s="206"/>
      <c r="C157" s="207"/>
      <c r="D157" s="196" t="s">
        <v>126</v>
      </c>
      <c r="E157" s="208" t="s">
        <v>1</v>
      </c>
      <c r="F157" s="209" t="s">
        <v>128</v>
      </c>
      <c r="G157" s="207"/>
      <c r="H157" s="210">
        <v>6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126</v>
      </c>
      <c r="AU157" s="216" t="s">
        <v>81</v>
      </c>
      <c r="AV157" s="14" t="s">
        <v>121</v>
      </c>
      <c r="AW157" s="14" t="s">
        <v>31</v>
      </c>
      <c r="AX157" s="14" t="s">
        <v>79</v>
      </c>
      <c r="AY157" s="216" t="s">
        <v>113</v>
      </c>
    </row>
    <row r="158" spans="1:65" s="2" customFormat="1" ht="14.45" customHeight="1">
      <c r="A158" s="34"/>
      <c r="B158" s="35"/>
      <c r="C158" s="181" t="s">
        <v>189</v>
      </c>
      <c r="D158" s="181" t="s">
        <v>116</v>
      </c>
      <c r="E158" s="182" t="s">
        <v>190</v>
      </c>
      <c r="F158" s="183" t="s">
        <v>191</v>
      </c>
      <c r="G158" s="184" t="s">
        <v>174</v>
      </c>
      <c r="H158" s="185">
        <v>4</v>
      </c>
      <c r="I158" s="186"/>
      <c r="J158" s="187">
        <f>ROUND(I158*H158,2)</f>
        <v>0</v>
      </c>
      <c r="K158" s="183" t="s">
        <v>1</v>
      </c>
      <c r="L158" s="39"/>
      <c r="M158" s="188" t="s">
        <v>1</v>
      </c>
      <c r="N158" s="189" t="s">
        <v>39</v>
      </c>
      <c r="O158" s="71"/>
      <c r="P158" s="190">
        <f>O158*H158</f>
        <v>0</v>
      </c>
      <c r="Q158" s="190">
        <v>0</v>
      </c>
      <c r="R158" s="190">
        <f>Q158*H158</f>
        <v>0</v>
      </c>
      <c r="S158" s="190">
        <v>3.3000000000000002E-2</v>
      </c>
      <c r="T158" s="191">
        <f>S158*H158</f>
        <v>0.13200000000000001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2" t="s">
        <v>152</v>
      </c>
      <c r="AT158" s="192" t="s">
        <v>116</v>
      </c>
      <c r="AU158" s="192" t="s">
        <v>81</v>
      </c>
      <c r="AY158" s="17" t="s">
        <v>113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7" t="s">
        <v>79</v>
      </c>
      <c r="BK158" s="193">
        <f>ROUND(I158*H158,2)</f>
        <v>0</v>
      </c>
      <c r="BL158" s="17" t="s">
        <v>152</v>
      </c>
      <c r="BM158" s="192" t="s">
        <v>192</v>
      </c>
    </row>
    <row r="159" spans="1:65" s="15" customFormat="1" ht="11.25">
      <c r="B159" s="217"/>
      <c r="C159" s="218"/>
      <c r="D159" s="196" t="s">
        <v>126</v>
      </c>
      <c r="E159" s="219" t="s">
        <v>1</v>
      </c>
      <c r="F159" s="220" t="s">
        <v>193</v>
      </c>
      <c r="G159" s="218"/>
      <c r="H159" s="219" t="s">
        <v>1</v>
      </c>
      <c r="I159" s="221"/>
      <c r="J159" s="218"/>
      <c r="K159" s="218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126</v>
      </c>
      <c r="AU159" s="226" t="s">
        <v>81</v>
      </c>
      <c r="AV159" s="15" t="s">
        <v>79</v>
      </c>
      <c r="AW159" s="15" t="s">
        <v>31</v>
      </c>
      <c r="AX159" s="15" t="s">
        <v>74</v>
      </c>
      <c r="AY159" s="226" t="s">
        <v>113</v>
      </c>
    </row>
    <row r="160" spans="1:65" s="13" customFormat="1" ht="11.25">
      <c r="B160" s="194"/>
      <c r="C160" s="195"/>
      <c r="D160" s="196" t="s">
        <v>126</v>
      </c>
      <c r="E160" s="197" t="s">
        <v>1</v>
      </c>
      <c r="F160" s="198" t="s">
        <v>183</v>
      </c>
      <c r="G160" s="195"/>
      <c r="H160" s="199">
        <v>4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126</v>
      </c>
      <c r="AU160" s="205" t="s">
        <v>81</v>
      </c>
      <c r="AV160" s="13" t="s">
        <v>81</v>
      </c>
      <c r="AW160" s="13" t="s">
        <v>31</v>
      </c>
      <c r="AX160" s="13" t="s">
        <v>74</v>
      </c>
      <c r="AY160" s="205" t="s">
        <v>113</v>
      </c>
    </row>
    <row r="161" spans="1:65" s="14" customFormat="1" ht="11.25">
      <c r="B161" s="206"/>
      <c r="C161" s="207"/>
      <c r="D161" s="196" t="s">
        <v>126</v>
      </c>
      <c r="E161" s="208" t="s">
        <v>1</v>
      </c>
      <c r="F161" s="209" t="s">
        <v>128</v>
      </c>
      <c r="G161" s="207"/>
      <c r="H161" s="210">
        <v>4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126</v>
      </c>
      <c r="AU161" s="216" t="s">
        <v>81</v>
      </c>
      <c r="AV161" s="14" t="s">
        <v>121</v>
      </c>
      <c r="AW161" s="14" t="s">
        <v>31</v>
      </c>
      <c r="AX161" s="14" t="s">
        <v>79</v>
      </c>
      <c r="AY161" s="216" t="s">
        <v>113</v>
      </c>
    </row>
    <row r="162" spans="1:65" s="2" customFormat="1" ht="14.45" customHeight="1">
      <c r="A162" s="34"/>
      <c r="B162" s="35"/>
      <c r="C162" s="181" t="s">
        <v>194</v>
      </c>
      <c r="D162" s="181" t="s">
        <v>116</v>
      </c>
      <c r="E162" s="182" t="s">
        <v>195</v>
      </c>
      <c r="F162" s="183" t="s">
        <v>191</v>
      </c>
      <c r="G162" s="184" t="s">
        <v>174</v>
      </c>
      <c r="H162" s="185">
        <v>5</v>
      </c>
      <c r="I162" s="186"/>
      <c r="J162" s="187">
        <f>ROUND(I162*H162,2)</f>
        <v>0</v>
      </c>
      <c r="K162" s="183" t="s">
        <v>1</v>
      </c>
      <c r="L162" s="39"/>
      <c r="M162" s="188" t="s">
        <v>1</v>
      </c>
      <c r="N162" s="189" t="s">
        <v>39</v>
      </c>
      <c r="O162" s="71"/>
      <c r="P162" s="190">
        <f>O162*H162</f>
        <v>0</v>
      </c>
      <c r="Q162" s="190">
        <v>0</v>
      </c>
      <c r="R162" s="190">
        <f>Q162*H162</f>
        <v>0</v>
      </c>
      <c r="S162" s="190">
        <v>3.3000000000000002E-2</v>
      </c>
      <c r="T162" s="191">
        <f>S162*H162</f>
        <v>0.16500000000000001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2" t="s">
        <v>152</v>
      </c>
      <c r="AT162" s="192" t="s">
        <v>116</v>
      </c>
      <c r="AU162" s="192" t="s">
        <v>81</v>
      </c>
      <c r="AY162" s="17" t="s">
        <v>113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7" t="s">
        <v>79</v>
      </c>
      <c r="BK162" s="193">
        <f>ROUND(I162*H162,2)</f>
        <v>0</v>
      </c>
      <c r="BL162" s="17" t="s">
        <v>152</v>
      </c>
      <c r="BM162" s="192" t="s">
        <v>196</v>
      </c>
    </row>
    <row r="163" spans="1:65" s="15" customFormat="1" ht="11.25">
      <c r="B163" s="217"/>
      <c r="C163" s="218"/>
      <c r="D163" s="196" t="s">
        <v>126</v>
      </c>
      <c r="E163" s="219" t="s">
        <v>1</v>
      </c>
      <c r="F163" s="220" t="s">
        <v>197</v>
      </c>
      <c r="G163" s="218"/>
      <c r="H163" s="219" t="s">
        <v>1</v>
      </c>
      <c r="I163" s="221"/>
      <c r="J163" s="218"/>
      <c r="K163" s="218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126</v>
      </c>
      <c r="AU163" s="226" t="s">
        <v>81</v>
      </c>
      <c r="AV163" s="15" t="s">
        <v>79</v>
      </c>
      <c r="AW163" s="15" t="s">
        <v>31</v>
      </c>
      <c r="AX163" s="15" t="s">
        <v>74</v>
      </c>
      <c r="AY163" s="226" t="s">
        <v>113</v>
      </c>
    </row>
    <row r="164" spans="1:65" s="13" customFormat="1" ht="11.25">
      <c r="B164" s="194"/>
      <c r="C164" s="195"/>
      <c r="D164" s="196" t="s">
        <v>126</v>
      </c>
      <c r="E164" s="197" t="s">
        <v>1</v>
      </c>
      <c r="F164" s="198" t="s">
        <v>198</v>
      </c>
      <c r="G164" s="195"/>
      <c r="H164" s="199">
        <v>5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126</v>
      </c>
      <c r="AU164" s="205" t="s">
        <v>81</v>
      </c>
      <c r="AV164" s="13" t="s">
        <v>81</v>
      </c>
      <c r="AW164" s="13" t="s">
        <v>31</v>
      </c>
      <c r="AX164" s="13" t="s">
        <v>74</v>
      </c>
      <c r="AY164" s="205" t="s">
        <v>113</v>
      </c>
    </row>
    <row r="165" spans="1:65" s="14" customFormat="1" ht="11.25">
      <c r="B165" s="206"/>
      <c r="C165" s="207"/>
      <c r="D165" s="196" t="s">
        <v>126</v>
      </c>
      <c r="E165" s="208" t="s">
        <v>1</v>
      </c>
      <c r="F165" s="209" t="s">
        <v>128</v>
      </c>
      <c r="G165" s="207"/>
      <c r="H165" s="210">
        <v>5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126</v>
      </c>
      <c r="AU165" s="216" t="s">
        <v>81</v>
      </c>
      <c r="AV165" s="14" t="s">
        <v>121</v>
      </c>
      <c r="AW165" s="14" t="s">
        <v>31</v>
      </c>
      <c r="AX165" s="14" t="s">
        <v>79</v>
      </c>
      <c r="AY165" s="216" t="s">
        <v>113</v>
      </c>
    </row>
    <row r="166" spans="1:65" s="2" customFormat="1" ht="24.2" customHeight="1">
      <c r="A166" s="34"/>
      <c r="B166" s="35"/>
      <c r="C166" s="181" t="s">
        <v>8</v>
      </c>
      <c r="D166" s="181" t="s">
        <v>116</v>
      </c>
      <c r="E166" s="182" t="s">
        <v>199</v>
      </c>
      <c r="F166" s="183" t="s">
        <v>200</v>
      </c>
      <c r="G166" s="184" t="s">
        <v>174</v>
      </c>
      <c r="H166" s="185">
        <v>6</v>
      </c>
      <c r="I166" s="186"/>
      <c r="J166" s="187">
        <f>ROUND(I166*H166,2)</f>
        <v>0</v>
      </c>
      <c r="K166" s="183" t="s">
        <v>120</v>
      </c>
      <c r="L166" s="39"/>
      <c r="M166" s="188" t="s">
        <v>1</v>
      </c>
      <c r="N166" s="189" t="s">
        <v>39</v>
      </c>
      <c r="O166" s="71"/>
      <c r="P166" s="190">
        <f>O166*H166</f>
        <v>0</v>
      </c>
      <c r="Q166" s="190">
        <v>8.0000000000000007E-5</v>
      </c>
      <c r="R166" s="190">
        <f>Q166*H166</f>
        <v>4.8000000000000007E-4</v>
      </c>
      <c r="S166" s="190">
        <v>0</v>
      </c>
      <c r="T166" s="19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2" t="s">
        <v>152</v>
      </c>
      <c r="AT166" s="192" t="s">
        <v>116</v>
      </c>
      <c r="AU166" s="192" t="s">
        <v>81</v>
      </c>
      <c r="AY166" s="17" t="s">
        <v>113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7" t="s">
        <v>79</v>
      </c>
      <c r="BK166" s="193">
        <f>ROUND(I166*H166,2)</f>
        <v>0</v>
      </c>
      <c r="BL166" s="17" t="s">
        <v>152</v>
      </c>
      <c r="BM166" s="192" t="s">
        <v>201</v>
      </c>
    </row>
    <row r="167" spans="1:65" s="15" customFormat="1" ht="11.25">
      <c r="B167" s="217"/>
      <c r="C167" s="218"/>
      <c r="D167" s="196" t="s">
        <v>126</v>
      </c>
      <c r="E167" s="219" t="s">
        <v>1</v>
      </c>
      <c r="F167" s="220" t="s">
        <v>202</v>
      </c>
      <c r="G167" s="218"/>
      <c r="H167" s="219" t="s">
        <v>1</v>
      </c>
      <c r="I167" s="221"/>
      <c r="J167" s="218"/>
      <c r="K167" s="218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126</v>
      </c>
      <c r="AU167" s="226" t="s">
        <v>81</v>
      </c>
      <c r="AV167" s="15" t="s">
        <v>79</v>
      </c>
      <c r="AW167" s="15" t="s">
        <v>31</v>
      </c>
      <c r="AX167" s="15" t="s">
        <v>74</v>
      </c>
      <c r="AY167" s="226" t="s">
        <v>113</v>
      </c>
    </row>
    <row r="168" spans="1:65" s="13" customFormat="1" ht="11.25">
      <c r="B168" s="194"/>
      <c r="C168" s="195"/>
      <c r="D168" s="196" t="s">
        <v>126</v>
      </c>
      <c r="E168" s="197" t="s">
        <v>1</v>
      </c>
      <c r="F168" s="198" t="s">
        <v>177</v>
      </c>
      <c r="G168" s="195"/>
      <c r="H168" s="199">
        <v>6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126</v>
      </c>
      <c r="AU168" s="205" t="s">
        <v>81</v>
      </c>
      <c r="AV168" s="13" t="s">
        <v>81</v>
      </c>
      <c r="AW168" s="13" t="s">
        <v>31</v>
      </c>
      <c r="AX168" s="13" t="s">
        <v>74</v>
      </c>
      <c r="AY168" s="205" t="s">
        <v>113</v>
      </c>
    </row>
    <row r="169" spans="1:65" s="14" customFormat="1" ht="11.25">
      <c r="B169" s="206"/>
      <c r="C169" s="207"/>
      <c r="D169" s="196" t="s">
        <v>126</v>
      </c>
      <c r="E169" s="208" t="s">
        <v>1</v>
      </c>
      <c r="F169" s="209" t="s">
        <v>128</v>
      </c>
      <c r="G169" s="207"/>
      <c r="H169" s="210">
        <v>6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126</v>
      </c>
      <c r="AU169" s="216" t="s">
        <v>81</v>
      </c>
      <c r="AV169" s="14" t="s">
        <v>121</v>
      </c>
      <c r="AW169" s="14" t="s">
        <v>31</v>
      </c>
      <c r="AX169" s="14" t="s">
        <v>79</v>
      </c>
      <c r="AY169" s="216" t="s">
        <v>113</v>
      </c>
    </row>
    <row r="170" spans="1:65" s="2" customFormat="1" ht="14.45" customHeight="1">
      <c r="A170" s="34"/>
      <c r="B170" s="35"/>
      <c r="C170" s="227" t="s">
        <v>152</v>
      </c>
      <c r="D170" s="227" t="s">
        <v>159</v>
      </c>
      <c r="E170" s="228" t="s">
        <v>203</v>
      </c>
      <c r="F170" s="229" t="s">
        <v>176</v>
      </c>
      <c r="G170" s="230" t="s">
        <v>174</v>
      </c>
      <c r="H170" s="231">
        <v>6</v>
      </c>
      <c r="I170" s="232"/>
      <c r="J170" s="233">
        <f>ROUND(I170*H170,2)</f>
        <v>0</v>
      </c>
      <c r="K170" s="229" t="s">
        <v>1</v>
      </c>
      <c r="L170" s="234"/>
      <c r="M170" s="235" t="s">
        <v>1</v>
      </c>
      <c r="N170" s="236" t="s">
        <v>39</v>
      </c>
      <c r="O170" s="71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2" t="s">
        <v>162</v>
      </c>
      <c r="AT170" s="192" t="s">
        <v>159</v>
      </c>
      <c r="AU170" s="192" t="s">
        <v>81</v>
      </c>
      <c r="AY170" s="17" t="s">
        <v>113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7" t="s">
        <v>79</v>
      </c>
      <c r="BK170" s="193">
        <f>ROUND(I170*H170,2)</f>
        <v>0</v>
      </c>
      <c r="BL170" s="17" t="s">
        <v>152</v>
      </c>
      <c r="BM170" s="192" t="s">
        <v>204</v>
      </c>
    </row>
    <row r="171" spans="1:65" s="2" customFormat="1" ht="24.2" customHeight="1">
      <c r="A171" s="34"/>
      <c r="B171" s="35"/>
      <c r="C171" s="181" t="s">
        <v>205</v>
      </c>
      <c r="D171" s="181" t="s">
        <v>116</v>
      </c>
      <c r="E171" s="182" t="s">
        <v>206</v>
      </c>
      <c r="F171" s="183" t="s">
        <v>207</v>
      </c>
      <c r="G171" s="184" t="s">
        <v>174</v>
      </c>
      <c r="H171" s="185">
        <v>4</v>
      </c>
      <c r="I171" s="186"/>
      <c r="J171" s="187">
        <f>ROUND(I171*H171,2)</f>
        <v>0</v>
      </c>
      <c r="K171" s="183" t="s">
        <v>120</v>
      </c>
      <c r="L171" s="39"/>
      <c r="M171" s="188" t="s">
        <v>1</v>
      </c>
      <c r="N171" s="189" t="s">
        <v>39</v>
      </c>
      <c r="O171" s="71"/>
      <c r="P171" s="190">
        <f>O171*H171</f>
        <v>0</v>
      </c>
      <c r="Q171" s="190">
        <v>9.0000000000000006E-5</v>
      </c>
      <c r="R171" s="190">
        <f>Q171*H171</f>
        <v>3.6000000000000002E-4</v>
      </c>
      <c r="S171" s="190">
        <v>0</v>
      </c>
      <c r="T171" s="19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2" t="s">
        <v>152</v>
      </c>
      <c r="AT171" s="192" t="s">
        <v>116</v>
      </c>
      <c r="AU171" s="192" t="s">
        <v>81</v>
      </c>
      <c r="AY171" s="17" t="s">
        <v>113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7" t="s">
        <v>79</v>
      </c>
      <c r="BK171" s="193">
        <f>ROUND(I171*H171,2)</f>
        <v>0</v>
      </c>
      <c r="BL171" s="17" t="s">
        <v>152</v>
      </c>
      <c r="BM171" s="192" t="s">
        <v>208</v>
      </c>
    </row>
    <row r="172" spans="1:65" s="15" customFormat="1" ht="11.25">
      <c r="B172" s="217"/>
      <c r="C172" s="218"/>
      <c r="D172" s="196" t="s">
        <v>126</v>
      </c>
      <c r="E172" s="219" t="s">
        <v>1</v>
      </c>
      <c r="F172" s="220" t="s">
        <v>209</v>
      </c>
      <c r="G172" s="218"/>
      <c r="H172" s="219" t="s">
        <v>1</v>
      </c>
      <c r="I172" s="221"/>
      <c r="J172" s="218"/>
      <c r="K172" s="218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126</v>
      </c>
      <c r="AU172" s="226" t="s">
        <v>81</v>
      </c>
      <c r="AV172" s="15" t="s">
        <v>79</v>
      </c>
      <c r="AW172" s="15" t="s">
        <v>31</v>
      </c>
      <c r="AX172" s="15" t="s">
        <v>74</v>
      </c>
      <c r="AY172" s="226" t="s">
        <v>113</v>
      </c>
    </row>
    <row r="173" spans="1:65" s="13" customFormat="1" ht="11.25">
      <c r="B173" s="194"/>
      <c r="C173" s="195"/>
      <c r="D173" s="196" t="s">
        <v>126</v>
      </c>
      <c r="E173" s="197" t="s">
        <v>1</v>
      </c>
      <c r="F173" s="198" t="s">
        <v>183</v>
      </c>
      <c r="G173" s="195"/>
      <c r="H173" s="199">
        <v>4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126</v>
      </c>
      <c r="AU173" s="205" t="s">
        <v>81</v>
      </c>
      <c r="AV173" s="13" t="s">
        <v>81</v>
      </c>
      <c r="AW173" s="13" t="s">
        <v>31</v>
      </c>
      <c r="AX173" s="13" t="s">
        <v>74</v>
      </c>
      <c r="AY173" s="205" t="s">
        <v>113</v>
      </c>
    </row>
    <row r="174" spans="1:65" s="14" customFormat="1" ht="11.25">
      <c r="B174" s="206"/>
      <c r="C174" s="207"/>
      <c r="D174" s="196" t="s">
        <v>126</v>
      </c>
      <c r="E174" s="208" t="s">
        <v>1</v>
      </c>
      <c r="F174" s="209" t="s">
        <v>128</v>
      </c>
      <c r="G174" s="207"/>
      <c r="H174" s="210">
        <v>4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126</v>
      </c>
      <c r="AU174" s="216" t="s">
        <v>81</v>
      </c>
      <c r="AV174" s="14" t="s">
        <v>121</v>
      </c>
      <c r="AW174" s="14" t="s">
        <v>31</v>
      </c>
      <c r="AX174" s="14" t="s">
        <v>79</v>
      </c>
      <c r="AY174" s="216" t="s">
        <v>113</v>
      </c>
    </row>
    <row r="175" spans="1:65" s="2" customFormat="1" ht="14.45" customHeight="1">
      <c r="A175" s="34"/>
      <c r="B175" s="35"/>
      <c r="C175" s="227" t="s">
        <v>210</v>
      </c>
      <c r="D175" s="227" t="s">
        <v>159</v>
      </c>
      <c r="E175" s="228" t="s">
        <v>211</v>
      </c>
      <c r="F175" s="229" t="s">
        <v>209</v>
      </c>
      <c r="G175" s="230" t="s">
        <v>174</v>
      </c>
      <c r="H175" s="231">
        <v>4</v>
      </c>
      <c r="I175" s="232"/>
      <c r="J175" s="233">
        <f>ROUND(I175*H175,2)</f>
        <v>0</v>
      </c>
      <c r="K175" s="229" t="s">
        <v>1</v>
      </c>
      <c r="L175" s="234"/>
      <c r="M175" s="235" t="s">
        <v>1</v>
      </c>
      <c r="N175" s="236" t="s">
        <v>39</v>
      </c>
      <c r="O175" s="71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2" t="s">
        <v>162</v>
      </c>
      <c r="AT175" s="192" t="s">
        <v>159</v>
      </c>
      <c r="AU175" s="192" t="s">
        <v>81</v>
      </c>
      <c r="AY175" s="17" t="s">
        <v>113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7" t="s">
        <v>79</v>
      </c>
      <c r="BK175" s="193">
        <f>ROUND(I175*H175,2)</f>
        <v>0</v>
      </c>
      <c r="BL175" s="17" t="s">
        <v>152</v>
      </c>
      <c r="BM175" s="192" t="s">
        <v>212</v>
      </c>
    </row>
    <row r="176" spans="1:65" s="2" customFormat="1" ht="24.2" customHeight="1">
      <c r="A176" s="34"/>
      <c r="B176" s="35"/>
      <c r="C176" s="181" t="s">
        <v>213</v>
      </c>
      <c r="D176" s="181" t="s">
        <v>116</v>
      </c>
      <c r="E176" s="182" t="s">
        <v>214</v>
      </c>
      <c r="F176" s="183" t="s">
        <v>215</v>
      </c>
      <c r="G176" s="184" t="s">
        <v>174</v>
      </c>
      <c r="H176" s="185">
        <v>15</v>
      </c>
      <c r="I176" s="186"/>
      <c r="J176" s="187">
        <f>ROUND(I176*H176,2)</f>
        <v>0</v>
      </c>
      <c r="K176" s="183" t="s">
        <v>120</v>
      </c>
      <c r="L176" s="39"/>
      <c r="M176" s="188" t="s">
        <v>1</v>
      </c>
      <c r="N176" s="189" t="s">
        <v>39</v>
      </c>
      <c r="O176" s="71"/>
      <c r="P176" s="190">
        <f>O176*H176</f>
        <v>0</v>
      </c>
      <c r="Q176" s="190">
        <v>1E-4</v>
      </c>
      <c r="R176" s="190">
        <f>Q176*H176</f>
        <v>1.5E-3</v>
      </c>
      <c r="S176" s="190">
        <v>0</v>
      </c>
      <c r="T176" s="19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2" t="s">
        <v>152</v>
      </c>
      <c r="AT176" s="192" t="s">
        <v>116</v>
      </c>
      <c r="AU176" s="192" t="s">
        <v>81</v>
      </c>
      <c r="AY176" s="17" t="s">
        <v>113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7" t="s">
        <v>79</v>
      </c>
      <c r="BK176" s="193">
        <f>ROUND(I176*H176,2)</f>
        <v>0</v>
      </c>
      <c r="BL176" s="17" t="s">
        <v>152</v>
      </c>
      <c r="BM176" s="192" t="s">
        <v>216</v>
      </c>
    </row>
    <row r="177" spans="1:65" s="15" customFormat="1" ht="11.25">
      <c r="B177" s="217"/>
      <c r="C177" s="218"/>
      <c r="D177" s="196" t="s">
        <v>126</v>
      </c>
      <c r="E177" s="219" t="s">
        <v>1</v>
      </c>
      <c r="F177" s="220" t="s">
        <v>217</v>
      </c>
      <c r="G177" s="218"/>
      <c r="H177" s="219" t="s">
        <v>1</v>
      </c>
      <c r="I177" s="221"/>
      <c r="J177" s="218"/>
      <c r="K177" s="218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126</v>
      </c>
      <c r="AU177" s="226" t="s">
        <v>81</v>
      </c>
      <c r="AV177" s="15" t="s">
        <v>79</v>
      </c>
      <c r="AW177" s="15" t="s">
        <v>31</v>
      </c>
      <c r="AX177" s="15" t="s">
        <v>74</v>
      </c>
      <c r="AY177" s="226" t="s">
        <v>113</v>
      </c>
    </row>
    <row r="178" spans="1:65" s="13" customFormat="1" ht="11.25">
      <c r="B178" s="194"/>
      <c r="C178" s="195"/>
      <c r="D178" s="196" t="s">
        <v>126</v>
      </c>
      <c r="E178" s="197" t="s">
        <v>1</v>
      </c>
      <c r="F178" s="198" t="s">
        <v>177</v>
      </c>
      <c r="G178" s="195"/>
      <c r="H178" s="199">
        <v>6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126</v>
      </c>
      <c r="AU178" s="205" t="s">
        <v>81</v>
      </c>
      <c r="AV178" s="13" t="s">
        <v>81</v>
      </c>
      <c r="AW178" s="13" t="s">
        <v>31</v>
      </c>
      <c r="AX178" s="13" t="s">
        <v>74</v>
      </c>
      <c r="AY178" s="205" t="s">
        <v>113</v>
      </c>
    </row>
    <row r="179" spans="1:65" s="15" customFormat="1" ht="11.25">
      <c r="B179" s="217"/>
      <c r="C179" s="218"/>
      <c r="D179" s="196" t="s">
        <v>126</v>
      </c>
      <c r="E179" s="219" t="s">
        <v>1</v>
      </c>
      <c r="F179" s="220" t="s">
        <v>218</v>
      </c>
      <c r="G179" s="218"/>
      <c r="H179" s="219" t="s">
        <v>1</v>
      </c>
      <c r="I179" s="221"/>
      <c r="J179" s="218"/>
      <c r="K179" s="218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126</v>
      </c>
      <c r="AU179" s="226" t="s">
        <v>81</v>
      </c>
      <c r="AV179" s="15" t="s">
        <v>79</v>
      </c>
      <c r="AW179" s="15" t="s">
        <v>31</v>
      </c>
      <c r="AX179" s="15" t="s">
        <v>74</v>
      </c>
      <c r="AY179" s="226" t="s">
        <v>113</v>
      </c>
    </row>
    <row r="180" spans="1:65" s="13" customFormat="1" ht="11.25">
      <c r="B180" s="194"/>
      <c r="C180" s="195"/>
      <c r="D180" s="196" t="s">
        <v>126</v>
      </c>
      <c r="E180" s="197" t="s">
        <v>1</v>
      </c>
      <c r="F180" s="198" t="s">
        <v>183</v>
      </c>
      <c r="G180" s="195"/>
      <c r="H180" s="199">
        <v>4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126</v>
      </c>
      <c r="AU180" s="205" t="s">
        <v>81</v>
      </c>
      <c r="AV180" s="13" t="s">
        <v>81</v>
      </c>
      <c r="AW180" s="13" t="s">
        <v>31</v>
      </c>
      <c r="AX180" s="13" t="s">
        <v>74</v>
      </c>
      <c r="AY180" s="205" t="s">
        <v>113</v>
      </c>
    </row>
    <row r="181" spans="1:65" s="15" customFormat="1" ht="11.25">
      <c r="B181" s="217"/>
      <c r="C181" s="218"/>
      <c r="D181" s="196" t="s">
        <v>126</v>
      </c>
      <c r="E181" s="219" t="s">
        <v>1</v>
      </c>
      <c r="F181" s="220" t="s">
        <v>219</v>
      </c>
      <c r="G181" s="218"/>
      <c r="H181" s="219" t="s">
        <v>1</v>
      </c>
      <c r="I181" s="221"/>
      <c r="J181" s="218"/>
      <c r="K181" s="218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126</v>
      </c>
      <c r="AU181" s="226" t="s">
        <v>81</v>
      </c>
      <c r="AV181" s="15" t="s">
        <v>79</v>
      </c>
      <c r="AW181" s="15" t="s">
        <v>31</v>
      </c>
      <c r="AX181" s="15" t="s">
        <v>74</v>
      </c>
      <c r="AY181" s="226" t="s">
        <v>113</v>
      </c>
    </row>
    <row r="182" spans="1:65" s="13" customFormat="1" ht="11.25">
      <c r="B182" s="194"/>
      <c r="C182" s="195"/>
      <c r="D182" s="196" t="s">
        <v>126</v>
      </c>
      <c r="E182" s="197" t="s">
        <v>1</v>
      </c>
      <c r="F182" s="198" t="s">
        <v>198</v>
      </c>
      <c r="G182" s="195"/>
      <c r="H182" s="199">
        <v>5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126</v>
      </c>
      <c r="AU182" s="205" t="s">
        <v>81</v>
      </c>
      <c r="AV182" s="13" t="s">
        <v>81</v>
      </c>
      <c r="AW182" s="13" t="s">
        <v>31</v>
      </c>
      <c r="AX182" s="13" t="s">
        <v>74</v>
      </c>
      <c r="AY182" s="205" t="s">
        <v>113</v>
      </c>
    </row>
    <row r="183" spans="1:65" s="14" customFormat="1" ht="11.25">
      <c r="B183" s="206"/>
      <c r="C183" s="207"/>
      <c r="D183" s="196" t="s">
        <v>126</v>
      </c>
      <c r="E183" s="208" t="s">
        <v>1</v>
      </c>
      <c r="F183" s="209" t="s">
        <v>128</v>
      </c>
      <c r="G183" s="207"/>
      <c r="H183" s="210">
        <v>15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126</v>
      </c>
      <c r="AU183" s="216" t="s">
        <v>81</v>
      </c>
      <c r="AV183" s="14" t="s">
        <v>121</v>
      </c>
      <c r="AW183" s="14" t="s">
        <v>31</v>
      </c>
      <c r="AX183" s="14" t="s">
        <v>79</v>
      </c>
      <c r="AY183" s="216" t="s">
        <v>113</v>
      </c>
    </row>
    <row r="184" spans="1:65" s="2" customFormat="1" ht="14.45" customHeight="1">
      <c r="A184" s="34"/>
      <c r="B184" s="35"/>
      <c r="C184" s="227" t="s">
        <v>220</v>
      </c>
      <c r="D184" s="227" t="s">
        <v>159</v>
      </c>
      <c r="E184" s="228" t="s">
        <v>221</v>
      </c>
      <c r="F184" s="229" t="s">
        <v>222</v>
      </c>
      <c r="G184" s="230" t="s">
        <v>174</v>
      </c>
      <c r="H184" s="231">
        <v>10</v>
      </c>
      <c r="I184" s="232"/>
      <c r="J184" s="233">
        <f>ROUND(I184*H184,2)</f>
        <v>0</v>
      </c>
      <c r="K184" s="229" t="s">
        <v>1</v>
      </c>
      <c r="L184" s="234"/>
      <c r="M184" s="235" t="s">
        <v>1</v>
      </c>
      <c r="N184" s="236" t="s">
        <v>39</v>
      </c>
      <c r="O184" s="71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2" t="s">
        <v>162</v>
      </c>
      <c r="AT184" s="192" t="s">
        <v>159</v>
      </c>
      <c r="AU184" s="192" t="s">
        <v>81</v>
      </c>
      <c r="AY184" s="17" t="s">
        <v>113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7" t="s">
        <v>79</v>
      </c>
      <c r="BK184" s="193">
        <f>ROUND(I184*H184,2)</f>
        <v>0</v>
      </c>
      <c r="BL184" s="17" t="s">
        <v>152</v>
      </c>
      <c r="BM184" s="192" t="s">
        <v>223</v>
      </c>
    </row>
    <row r="185" spans="1:65" s="2" customFormat="1" ht="14.45" customHeight="1">
      <c r="A185" s="34"/>
      <c r="B185" s="35"/>
      <c r="C185" s="227" t="s">
        <v>7</v>
      </c>
      <c r="D185" s="227" t="s">
        <v>159</v>
      </c>
      <c r="E185" s="228" t="s">
        <v>224</v>
      </c>
      <c r="F185" s="229" t="s">
        <v>225</v>
      </c>
      <c r="G185" s="230" t="s">
        <v>174</v>
      </c>
      <c r="H185" s="231">
        <v>4</v>
      </c>
      <c r="I185" s="232"/>
      <c r="J185" s="233">
        <f>ROUND(I185*H185,2)</f>
        <v>0</v>
      </c>
      <c r="K185" s="229" t="s">
        <v>1</v>
      </c>
      <c r="L185" s="234"/>
      <c r="M185" s="235" t="s">
        <v>1</v>
      </c>
      <c r="N185" s="236" t="s">
        <v>39</v>
      </c>
      <c r="O185" s="71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2" t="s">
        <v>162</v>
      </c>
      <c r="AT185" s="192" t="s">
        <v>159</v>
      </c>
      <c r="AU185" s="192" t="s">
        <v>81</v>
      </c>
      <c r="AY185" s="17" t="s">
        <v>113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7" t="s">
        <v>79</v>
      </c>
      <c r="BK185" s="193">
        <f>ROUND(I185*H185,2)</f>
        <v>0</v>
      </c>
      <c r="BL185" s="17" t="s">
        <v>152</v>
      </c>
      <c r="BM185" s="192" t="s">
        <v>226</v>
      </c>
    </row>
    <row r="186" spans="1:65" s="2" customFormat="1" ht="14.45" customHeight="1">
      <c r="A186" s="34"/>
      <c r="B186" s="35"/>
      <c r="C186" s="227" t="s">
        <v>227</v>
      </c>
      <c r="D186" s="227" t="s">
        <v>159</v>
      </c>
      <c r="E186" s="228" t="s">
        <v>228</v>
      </c>
      <c r="F186" s="229" t="s">
        <v>229</v>
      </c>
      <c r="G186" s="230" t="s">
        <v>174</v>
      </c>
      <c r="H186" s="231">
        <v>6</v>
      </c>
      <c r="I186" s="232"/>
      <c r="J186" s="233">
        <f>ROUND(I186*H186,2)</f>
        <v>0</v>
      </c>
      <c r="K186" s="229" t="s">
        <v>1</v>
      </c>
      <c r="L186" s="234"/>
      <c r="M186" s="235" t="s">
        <v>1</v>
      </c>
      <c r="N186" s="236" t="s">
        <v>39</v>
      </c>
      <c r="O186" s="71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2" t="s">
        <v>162</v>
      </c>
      <c r="AT186" s="192" t="s">
        <v>159</v>
      </c>
      <c r="AU186" s="192" t="s">
        <v>81</v>
      </c>
      <c r="AY186" s="17" t="s">
        <v>113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7" t="s">
        <v>79</v>
      </c>
      <c r="BK186" s="193">
        <f>ROUND(I186*H186,2)</f>
        <v>0</v>
      </c>
      <c r="BL186" s="17" t="s">
        <v>152</v>
      </c>
      <c r="BM186" s="192" t="s">
        <v>230</v>
      </c>
    </row>
    <row r="187" spans="1:65" s="2" customFormat="1" ht="24.2" customHeight="1">
      <c r="A187" s="34"/>
      <c r="B187" s="35"/>
      <c r="C187" s="181" t="s">
        <v>231</v>
      </c>
      <c r="D187" s="181" t="s">
        <v>116</v>
      </c>
      <c r="E187" s="182" t="s">
        <v>232</v>
      </c>
      <c r="F187" s="183" t="s">
        <v>233</v>
      </c>
      <c r="G187" s="184" t="s">
        <v>119</v>
      </c>
      <c r="H187" s="185">
        <v>5</v>
      </c>
      <c r="I187" s="186"/>
      <c r="J187" s="187">
        <f>ROUND(I187*H187,2)</f>
        <v>0</v>
      </c>
      <c r="K187" s="183" t="s">
        <v>120</v>
      </c>
      <c r="L187" s="39"/>
      <c r="M187" s="188" t="s">
        <v>1</v>
      </c>
      <c r="N187" s="189" t="s">
        <v>39</v>
      </c>
      <c r="O187" s="71"/>
      <c r="P187" s="190">
        <f>O187*H187</f>
        <v>0</v>
      </c>
      <c r="Q187" s="190">
        <v>0</v>
      </c>
      <c r="R187" s="190">
        <f>Q187*H187</f>
        <v>0</v>
      </c>
      <c r="S187" s="190">
        <v>7.0000000000000001E-3</v>
      </c>
      <c r="T187" s="191">
        <f>S187*H187</f>
        <v>3.5000000000000003E-2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2" t="s">
        <v>152</v>
      </c>
      <c r="AT187" s="192" t="s">
        <v>116</v>
      </c>
      <c r="AU187" s="192" t="s">
        <v>81</v>
      </c>
      <c r="AY187" s="17" t="s">
        <v>113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7" t="s">
        <v>79</v>
      </c>
      <c r="BK187" s="193">
        <f>ROUND(I187*H187,2)</f>
        <v>0</v>
      </c>
      <c r="BL187" s="17" t="s">
        <v>152</v>
      </c>
      <c r="BM187" s="192" t="s">
        <v>234</v>
      </c>
    </row>
    <row r="188" spans="1:65" s="15" customFormat="1" ht="11.25">
      <c r="B188" s="217"/>
      <c r="C188" s="218"/>
      <c r="D188" s="196" t="s">
        <v>126</v>
      </c>
      <c r="E188" s="219" t="s">
        <v>1</v>
      </c>
      <c r="F188" s="220" t="s">
        <v>235</v>
      </c>
      <c r="G188" s="218"/>
      <c r="H188" s="219" t="s">
        <v>1</v>
      </c>
      <c r="I188" s="221"/>
      <c r="J188" s="218"/>
      <c r="K188" s="218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126</v>
      </c>
      <c r="AU188" s="226" t="s">
        <v>81</v>
      </c>
      <c r="AV188" s="15" t="s">
        <v>79</v>
      </c>
      <c r="AW188" s="15" t="s">
        <v>31</v>
      </c>
      <c r="AX188" s="15" t="s">
        <v>74</v>
      </c>
      <c r="AY188" s="226" t="s">
        <v>113</v>
      </c>
    </row>
    <row r="189" spans="1:65" s="13" customFormat="1" ht="11.25">
      <c r="B189" s="194"/>
      <c r="C189" s="195"/>
      <c r="D189" s="196" t="s">
        <v>126</v>
      </c>
      <c r="E189" s="197" t="s">
        <v>1</v>
      </c>
      <c r="F189" s="198" t="s">
        <v>198</v>
      </c>
      <c r="G189" s="195"/>
      <c r="H189" s="199">
        <v>5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126</v>
      </c>
      <c r="AU189" s="205" t="s">
        <v>81</v>
      </c>
      <c r="AV189" s="13" t="s">
        <v>81</v>
      </c>
      <c r="AW189" s="13" t="s">
        <v>31</v>
      </c>
      <c r="AX189" s="13" t="s">
        <v>74</v>
      </c>
      <c r="AY189" s="205" t="s">
        <v>113</v>
      </c>
    </row>
    <row r="190" spans="1:65" s="14" customFormat="1" ht="11.25">
      <c r="B190" s="206"/>
      <c r="C190" s="207"/>
      <c r="D190" s="196" t="s">
        <v>126</v>
      </c>
      <c r="E190" s="208" t="s">
        <v>1</v>
      </c>
      <c r="F190" s="209" t="s">
        <v>128</v>
      </c>
      <c r="G190" s="207"/>
      <c r="H190" s="210">
        <v>5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126</v>
      </c>
      <c r="AU190" s="216" t="s">
        <v>81</v>
      </c>
      <c r="AV190" s="14" t="s">
        <v>121</v>
      </c>
      <c r="AW190" s="14" t="s">
        <v>31</v>
      </c>
      <c r="AX190" s="14" t="s">
        <v>79</v>
      </c>
      <c r="AY190" s="216" t="s">
        <v>113</v>
      </c>
    </row>
    <row r="191" spans="1:65" s="2" customFormat="1" ht="24.2" customHeight="1">
      <c r="A191" s="34"/>
      <c r="B191" s="35"/>
      <c r="C191" s="181" t="s">
        <v>236</v>
      </c>
      <c r="D191" s="181" t="s">
        <v>116</v>
      </c>
      <c r="E191" s="182" t="s">
        <v>237</v>
      </c>
      <c r="F191" s="183" t="s">
        <v>238</v>
      </c>
      <c r="G191" s="184" t="s">
        <v>174</v>
      </c>
      <c r="H191" s="185">
        <v>4</v>
      </c>
      <c r="I191" s="186"/>
      <c r="J191" s="187">
        <f>ROUND(I191*H191,2)</f>
        <v>0</v>
      </c>
      <c r="K191" s="183" t="s">
        <v>120</v>
      </c>
      <c r="L191" s="39"/>
      <c r="M191" s="188" t="s">
        <v>1</v>
      </c>
      <c r="N191" s="189" t="s">
        <v>39</v>
      </c>
      <c r="O191" s="71"/>
      <c r="P191" s="190">
        <f>O191*H191</f>
        <v>0</v>
      </c>
      <c r="Q191" s="190">
        <v>0</v>
      </c>
      <c r="R191" s="190">
        <f>Q191*H191</f>
        <v>0</v>
      </c>
      <c r="S191" s="190">
        <v>4.4000000000000003E-3</v>
      </c>
      <c r="T191" s="191">
        <f>S191*H191</f>
        <v>1.7600000000000001E-2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2" t="s">
        <v>152</v>
      </c>
      <c r="AT191" s="192" t="s">
        <v>116</v>
      </c>
      <c r="AU191" s="192" t="s">
        <v>81</v>
      </c>
      <c r="AY191" s="17" t="s">
        <v>113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7" t="s">
        <v>79</v>
      </c>
      <c r="BK191" s="193">
        <f>ROUND(I191*H191,2)</f>
        <v>0</v>
      </c>
      <c r="BL191" s="17" t="s">
        <v>152</v>
      </c>
      <c r="BM191" s="192" t="s">
        <v>239</v>
      </c>
    </row>
    <row r="192" spans="1:65" s="15" customFormat="1" ht="22.5">
      <c r="B192" s="217"/>
      <c r="C192" s="218"/>
      <c r="D192" s="196" t="s">
        <v>126</v>
      </c>
      <c r="E192" s="219" t="s">
        <v>1</v>
      </c>
      <c r="F192" s="220" t="s">
        <v>240</v>
      </c>
      <c r="G192" s="218"/>
      <c r="H192" s="219" t="s">
        <v>1</v>
      </c>
      <c r="I192" s="221"/>
      <c r="J192" s="218"/>
      <c r="K192" s="218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126</v>
      </c>
      <c r="AU192" s="226" t="s">
        <v>81</v>
      </c>
      <c r="AV192" s="15" t="s">
        <v>79</v>
      </c>
      <c r="AW192" s="15" t="s">
        <v>31</v>
      </c>
      <c r="AX192" s="15" t="s">
        <v>74</v>
      </c>
      <c r="AY192" s="226" t="s">
        <v>113</v>
      </c>
    </row>
    <row r="193" spans="1:65" s="13" customFormat="1" ht="11.25">
      <c r="B193" s="194"/>
      <c r="C193" s="195"/>
      <c r="D193" s="196" t="s">
        <v>126</v>
      </c>
      <c r="E193" s="197" t="s">
        <v>1</v>
      </c>
      <c r="F193" s="198" t="s">
        <v>121</v>
      </c>
      <c r="G193" s="195"/>
      <c r="H193" s="199">
        <v>4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126</v>
      </c>
      <c r="AU193" s="205" t="s">
        <v>81</v>
      </c>
      <c r="AV193" s="13" t="s">
        <v>81</v>
      </c>
      <c r="AW193" s="13" t="s">
        <v>31</v>
      </c>
      <c r="AX193" s="13" t="s">
        <v>74</v>
      </c>
      <c r="AY193" s="205" t="s">
        <v>113</v>
      </c>
    </row>
    <row r="194" spans="1:65" s="14" customFormat="1" ht="11.25">
      <c r="B194" s="206"/>
      <c r="C194" s="207"/>
      <c r="D194" s="196" t="s">
        <v>126</v>
      </c>
      <c r="E194" s="208" t="s">
        <v>1</v>
      </c>
      <c r="F194" s="209" t="s">
        <v>128</v>
      </c>
      <c r="G194" s="207"/>
      <c r="H194" s="210">
        <v>4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126</v>
      </c>
      <c r="AU194" s="216" t="s">
        <v>81</v>
      </c>
      <c r="AV194" s="14" t="s">
        <v>121</v>
      </c>
      <c r="AW194" s="14" t="s">
        <v>31</v>
      </c>
      <c r="AX194" s="14" t="s">
        <v>79</v>
      </c>
      <c r="AY194" s="216" t="s">
        <v>113</v>
      </c>
    </row>
    <row r="195" spans="1:65" s="2" customFormat="1" ht="24.2" customHeight="1">
      <c r="A195" s="34"/>
      <c r="B195" s="35"/>
      <c r="C195" s="181" t="s">
        <v>241</v>
      </c>
      <c r="D195" s="181" t="s">
        <v>116</v>
      </c>
      <c r="E195" s="182" t="s">
        <v>242</v>
      </c>
      <c r="F195" s="183" t="s">
        <v>243</v>
      </c>
      <c r="G195" s="184" t="s">
        <v>119</v>
      </c>
      <c r="H195" s="185">
        <v>5</v>
      </c>
      <c r="I195" s="186"/>
      <c r="J195" s="187">
        <f>ROUND(I195*H195,2)</f>
        <v>0</v>
      </c>
      <c r="K195" s="183" t="s">
        <v>120</v>
      </c>
      <c r="L195" s="39"/>
      <c r="M195" s="188" t="s">
        <v>1</v>
      </c>
      <c r="N195" s="189" t="s">
        <v>39</v>
      </c>
      <c r="O195" s="71"/>
      <c r="P195" s="190">
        <f>O195*H195</f>
        <v>0</v>
      </c>
      <c r="Q195" s="190">
        <v>1.0000000000000001E-5</v>
      </c>
      <c r="R195" s="190">
        <f>Q195*H195</f>
        <v>5.0000000000000002E-5</v>
      </c>
      <c r="S195" s="190">
        <v>0</v>
      </c>
      <c r="T195" s="19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2" t="s">
        <v>152</v>
      </c>
      <c r="AT195" s="192" t="s">
        <v>116</v>
      </c>
      <c r="AU195" s="192" t="s">
        <v>81</v>
      </c>
      <c r="AY195" s="17" t="s">
        <v>113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7" t="s">
        <v>79</v>
      </c>
      <c r="BK195" s="193">
        <f>ROUND(I195*H195,2)</f>
        <v>0</v>
      </c>
      <c r="BL195" s="17" t="s">
        <v>152</v>
      </c>
      <c r="BM195" s="192" t="s">
        <v>244</v>
      </c>
    </row>
    <row r="196" spans="1:65" s="15" customFormat="1" ht="11.25">
      <c r="B196" s="217"/>
      <c r="C196" s="218"/>
      <c r="D196" s="196" t="s">
        <v>126</v>
      </c>
      <c r="E196" s="219" t="s">
        <v>1</v>
      </c>
      <c r="F196" s="220" t="s">
        <v>245</v>
      </c>
      <c r="G196" s="218"/>
      <c r="H196" s="219" t="s">
        <v>1</v>
      </c>
      <c r="I196" s="221"/>
      <c r="J196" s="218"/>
      <c r="K196" s="218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126</v>
      </c>
      <c r="AU196" s="226" t="s">
        <v>81</v>
      </c>
      <c r="AV196" s="15" t="s">
        <v>79</v>
      </c>
      <c r="AW196" s="15" t="s">
        <v>31</v>
      </c>
      <c r="AX196" s="15" t="s">
        <v>74</v>
      </c>
      <c r="AY196" s="226" t="s">
        <v>113</v>
      </c>
    </row>
    <row r="197" spans="1:65" s="13" customFormat="1" ht="11.25">
      <c r="B197" s="194"/>
      <c r="C197" s="195"/>
      <c r="D197" s="196" t="s">
        <v>126</v>
      </c>
      <c r="E197" s="197" t="s">
        <v>1</v>
      </c>
      <c r="F197" s="198" t="s">
        <v>136</v>
      </c>
      <c r="G197" s="195"/>
      <c r="H197" s="199">
        <v>5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126</v>
      </c>
      <c r="AU197" s="205" t="s">
        <v>81</v>
      </c>
      <c r="AV197" s="13" t="s">
        <v>81</v>
      </c>
      <c r="AW197" s="13" t="s">
        <v>31</v>
      </c>
      <c r="AX197" s="13" t="s">
        <v>74</v>
      </c>
      <c r="AY197" s="205" t="s">
        <v>113</v>
      </c>
    </row>
    <row r="198" spans="1:65" s="14" customFormat="1" ht="11.25">
      <c r="B198" s="206"/>
      <c r="C198" s="207"/>
      <c r="D198" s="196" t="s">
        <v>126</v>
      </c>
      <c r="E198" s="208" t="s">
        <v>1</v>
      </c>
      <c r="F198" s="209" t="s">
        <v>128</v>
      </c>
      <c r="G198" s="207"/>
      <c r="H198" s="210">
        <v>5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126</v>
      </c>
      <c r="AU198" s="216" t="s">
        <v>81</v>
      </c>
      <c r="AV198" s="14" t="s">
        <v>121</v>
      </c>
      <c r="AW198" s="14" t="s">
        <v>31</v>
      </c>
      <c r="AX198" s="14" t="s">
        <v>79</v>
      </c>
      <c r="AY198" s="216" t="s">
        <v>113</v>
      </c>
    </row>
    <row r="199" spans="1:65" s="2" customFormat="1" ht="14.45" customHeight="1">
      <c r="A199" s="34"/>
      <c r="B199" s="35"/>
      <c r="C199" s="227" t="s">
        <v>246</v>
      </c>
      <c r="D199" s="227" t="s">
        <v>159</v>
      </c>
      <c r="E199" s="228" t="s">
        <v>247</v>
      </c>
      <c r="F199" s="229" t="s">
        <v>248</v>
      </c>
      <c r="G199" s="230" t="s">
        <v>249</v>
      </c>
      <c r="H199" s="231">
        <v>3.5999999999999997E-2</v>
      </c>
      <c r="I199" s="232"/>
      <c r="J199" s="233">
        <f>ROUND(I199*H199,2)</f>
        <v>0</v>
      </c>
      <c r="K199" s="229" t="s">
        <v>120</v>
      </c>
      <c r="L199" s="234"/>
      <c r="M199" s="235" t="s">
        <v>1</v>
      </c>
      <c r="N199" s="236" t="s">
        <v>39</v>
      </c>
      <c r="O199" s="71"/>
      <c r="P199" s="190">
        <f>O199*H199</f>
        <v>0</v>
      </c>
      <c r="Q199" s="190">
        <v>0.55000000000000004</v>
      </c>
      <c r="R199" s="190">
        <f>Q199*H199</f>
        <v>1.9800000000000002E-2</v>
      </c>
      <c r="S199" s="190">
        <v>0</v>
      </c>
      <c r="T199" s="19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2" t="s">
        <v>162</v>
      </c>
      <c r="AT199" s="192" t="s">
        <v>159</v>
      </c>
      <c r="AU199" s="192" t="s">
        <v>81</v>
      </c>
      <c r="AY199" s="17" t="s">
        <v>113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7" t="s">
        <v>79</v>
      </c>
      <c r="BK199" s="193">
        <f>ROUND(I199*H199,2)</f>
        <v>0</v>
      </c>
      <c r="BL199" s="17" t="s">
        <v>152</v>
      </c>
      <c r="BM199" s="192" t="s">
        <v>250</v>
      </c>
    </row>
    <row r="200" spans="1:65" s="13" customFormat="1" ht="11.25">
      <c r="B200" s="194"/>
      <c r="C200" s="195"/>
      <c r="D200" s="196" t="s">
        <v>126</v>
      </c>
      <c r="E200" s="197" t="s">
        <v>1</v>
      </c>
      <c r="F200" s="198" t="s">
        <v>251</v>
      </c>
      <c r="G200" s="195"/>
      <c r="H200" s="199">
        <v>3.5999999999999997E-2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126</v>
      </c>
      <c r="AU200" s="205" t="s">
        <v>81</v>
      </c>
      <c r="AV200" s="13" t="s">
        <v>81</v>
      </c>
      <c r="AW200" s="13" t="s">
        <v>31</v>
      </c>
      <c r="AX200" s="13" t="s">
        <v>74</v>
      </c>
      <c r="AY200" s="205" t="s">
        <v>113</v>
      </c>
    </row>
    <row r="201" spans="1:65" s="14" customFormat="1" ht="11.25">
      <c r="B201" s="206"/>
      <c r="C201" s="207"/>
      <c r="D201" s="196" t="s">
        <v>126</v>
      </c>
      <c r="E201" s="208" t="s">
        <v>1</v>
      </c>
      <c r="F201" s="209" t="s">
        <v>128</v>
      </c>
      <c r="G201" s="207"/>
      <c r="H201" s="210">
        <v>3.5999999999999997E-2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126</v>
      </c>
      <c r="AU201" s="216" t="s">
        <v>81</v>
      </c>
      <c r="AV201" s="14" t="s">
        <v>121</v>
      </c>
      <c r="AW201" s="14" t="s">
        <v>31</v>
      </c>
      <c r="AX201" s="14" t="s">
        <v>79</v>
      </c>
      <c r="AY201" s="216" t="s">
        <v>113</v>
      </c>
    </row>
    <row r="202" spans="1:65" s="2" customFormat="1" ht="14.45" customHeight="1">
      <c r="A202" s="34"/>
      <c r="B202" s="35"/>
      <c r="C202" s="181" t="s">
        <v>252</v>
      </c>
      <c r="D202" s="181" t="s">
        <v>116</v>
      </c>
      <c r="E202" s="182" t="s">
        <v>253</v>
      </c>
      <c r="F202" s="183" t="s">
        <v>254</v>
      </c>
      <c r="G202" s="184" t="s">
        <v>119</v>
      </c>
      <c r="H202" s="185">
        <v>2</v>
      </c>
      <c r="I202" s="186"/>
      <c r="J202" s="187">
        <f>ROUND(I202*H202,2)</f>
        <v>0</v>
      </c>
      <c r="K202" s="183" t="s">
        <v>1</v>
      </c>
      <c r="L202" s="39"/>
      <c r="M202" s="188" t="s">
        <v>1</v>
      </c>
      <c r="N202" s="189" t="s">
        <v>39</v>
      </c>
      <c r="O202" s="71"/>
      <c r="P202" s="190">
        <f>O202*H202</f>
        <v>0</v>
      </c>
      <c r="Q202" s="190">
        <v>1.9460000000000002E-2</v>
      </c>
      <c r="R202" s="190">
        <f>Q202*H202</f>
        <v>3.8920000000000003E-2</v>
      </c>
      <c r="S202" s="190">
        <v>0</v>
      </c>
      <c r="T202" s="19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2" t="s">
        <v>152</v>
      </c>
      <c r="AT202" s="192" t="s">
        <v>116</v>
      </c>
      <c r="AU202" s="192" t="s">
        <v>81</v>
      </c>
      <c r="AY202" s="17" t="s">
        <v>113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7" t="s">
        <v>79</v>
      </c>
      <c r="BK202" s="193">
        <f>ROUND(I202*H202,2)</f>
        <v>0</v>
      </c>
      <c r="BL202" s="17" t="s">
        <v>152</v>
      </c>
      <c r="BM202" s="192" t="s">
        <v>255</v>
      </c>
    </row>
    <row r="203" spans="1:65" s="2" customFormat="1" ht="24.2" customHeight="1">
      <c r="A203" s="34"/>
      <c r="B203" s="35"/>
      <c r="C203" s="181" t="s">
        <v>256</v>
      </c>
      <c r="D203" s="181" t="s">
        <v>116</v>
      </c>
      <c r="E203" s="182" t="s">
        <v>257</v>
      </c>
      <c r="F203" s="183" t="s">
        <v>258</v>
      </c>
      <c r="G203" s="184" t="s">
        <v>249</v>
      </c>
      <c r="H203" s="185">
        <v>3.01</v>
      </c>
      <c r="I203" s="186"/>
      <c r="J203" s="187">
        <f>ROUND(I203*H203,2)</f>
        <v>0</v>
      </c>
      <c r="K203" s="183" t="s">
        <v>120</v>
      </c>
      <c r="L203" s="39"/>
      <c r="M203" s="188" t="s">
        <v>1</v>
      </c>
      <c r="N203" s="189" t="s">
        <v>39</v>
      </c>
      <c r="O203" s="71"/>
      <c r="P203" s="190">
        <f>O203*H203</f>
        <v>0</v>
      </c>
      <c r="Q203" s="190">
        <v>2.3369999999999998E-2</v>
      </c>
      <c r="R203" s="190">
        <f>Q203*H203</f>
        <v>7.0343699999999995E-2</v>
      </c>
      <c r="S203" s="190">
        <v>0</v>
      </c>
      <c r="T203" s="19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2" t="s">
        <v>152</v>
      </c>
      <c r="AT203" s="192" t="s">
        <v>116</v>
      </c>
      <c r="AU203" s="192" t="s">
        <v>81</v>
      </c>
      <c r="AY203" s="17" t="s">
        <v>113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7" t="s">
        <v>79</v>
      </c>
      <c r="BK203" s="193">
        <f>ROUND(I203*H203,2)</f>
        <v>0</v>
      </c>
      <c r="BL203" s="17" t="s">
        <v>152</v>
      </c>
      <c r="BM203" s="192" t="s">
        <v>259</v>
      </c>
    </row>
    <row r="204" spans="1:65" s="2" customFormat="1" ht="24.2" customHeight="1">
      <c r="A204" s="34"/>
      <c r="B204" s="35"/>
      <c r="C204" s="181" t="s">
        <v>260</v>
      </c>
      <c r="D204" s="181" t="s">
        <v>116</v>
      </c>
      <c r="E204" s="182" t="s">
        <v>261</v>
      </c>
      <c r="F204" s="183" t="s">
        <v>262</v>
      </c>
      <c r="G204" s="184" t="s">
        <v>167</v>
      </c>
      <c r="H204" s="237"/>
      <c r="I204" s="186"/>
      <c r="J204" s="187">
        <f>ROUND(I204*H204,2)</f>
        <v>0</v>
      </c>
      <c r="K204" s="183" t="s">
        <v>120</v>
      </c>
      <c r="L204" s="39"/>
      <c r="M204" s="188" t="s">
        <v>1</v>
      </c>
      <c r="N204" s="189" t="s">
        <v>39</v>
      </c>
      <c r="O204" s="71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2" t="s">
        <v>152</v>
      </c>
      <c r="AT204" s="192" t="s">
        <v>116</v>
      </c>
      <c r="AU204" s="192" t="s">
        <v>81</v>
      </c>
      <c r="AY204" s="17" t="s">
        <v>113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7" t="s">
        <v>79</v>
      </c>
      <c r="BK204" s="193">
        <f>ROUND(I204*H204,2)</f>
        <v>0</v>
      </c>
      <c r="BL204" s="17" t="s">
        <v>152</v>
      </c>
      <c r="BM204" s="192" t="s">
        <v>263</v>
      </c>
    </row>
    <row r="205" spans="1:65" s="12" customFormat="1" ht="22.9" customHeight="1">
      <c r="B205" s="165"/>
      <c r="C205" s="166"/>
      <c r="D205" s="167" t="s">
        <v>73</v>
      </c>
      <c r="E205" s="179" t="s">
        <v>264</v>
      </c>
      <c r="F205" s="179" t="s">
        <v>265</v>
      </c>
      <c r="G205" s="166"/>
      <c r="H205" s="166"/>
      <c r="I205" s="169"/>
      <c r="J205" s="180">
        <f>BK205</f>
        <v>0</v>
      </c>
      <c r="K205" s="166"/>
      <c r="L205" s="171"/>
      <c r="M205" s="172"/>
      <c r="N205" s="173"/>
      <c r="O205" s="173"/>
      <c r="P205" s="174">
        <f>SUM(P206:P210)</f>
        <v>0</v>
      </c>
      <c r="Q205" s="173"/>
      <c r="R205" s="174">
        <f>SUM(R206:R210)</f>
        <v>0</v>
      </c>
      <c r="S205" s="173"/>
      <c r="T205" s="175">
        <f>SUM(T206:T210)</f>
        <v>0</v>
      </c>
      <c r="AR205" s="176" t="s">
        <v>81</v>
      </c>
      <c r="AT205" s="177" t="s">
        <v>73</v>
      </c>
      <c r="AU205" s="177" t="s">
        <v>79</v>
      </c>
      <c r="AY205" s="176" t="s">
        <v>113</v>
      </c>
      <c r="BK205" s="178">
        <f>SUM(BK206:BK210)</f>
        <v>0</v>
      </c>
    </row>
    <row r="206" spans="1:65" s="2" customFormat="1" ht="14.45" customHeight="1">
      <c r="A206" s="34"/>
      <c r="B206" s="35"/>
      <c r="C206" s="181" t="s">
        <v>266</v>
      </c>
      <c r="D206" s="181" t="s">
        <v>116</v>
      </c>
      <c r="E206" s="182" t="s">
        <v>267</v>
      </c>
      <c r="F206" s="183" t="s">
        <v>268</v>
      </c>
      <c r="G206" s="184" t="s">
        <v>269</v>
      </c>
      <c r="H206" s="185">
        <v>1</v>
      </c>
      <c r="I206" s="186"/>
      <c r="J206" s="187">
        <f>ROUND(I206*H206,2)</f>
        <v>0</v>
      </c>
      <c r="K206" s="183" t="s">
        <v>1</v>
      </c>
      <c r="L206" s="39"/>
      <c r="M206" s="188" t="s">
        <v>1</v>
      </c>
      <c r="N206" s="189" t="s">
        <v>39</v>
      </c>
      <c r="O206" s="71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2" t="s">
        <v>152</v>
      </c>
      <c r="AT206" s="192" t="s">
        <v>116</v>
      </c>
      <c r="AU206" s="192" t="s">
        <v>81</v>
      </c>
      <c r="AY206" s="17" t="s">
        <v>113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7" t="s">
        <v>79</v>
      </c>
      <c r="BK206" s="193">
        <f>ROUND(I206*H206,2)</f>
        <v>0</v>
      </c>
      <c r="BL206" s="17" t="s">
        <v>152</v>
      </c>
      <c r="BM206" s="192" t="s">
        <v>270</v>
      </c>
    </row>
    <row r="207" spans="1:65" s="2" customFormat="1" ht="14.45" customHeight="1">
      <c r="A207" s="34"/>
      <c r="B207" s="35"/>
      <c r="C207" s="181" t="s">
        <v>271</v>
      </c>
      <c r="D207" s="181" t="s">
        <v>116</v>
      </c>
      <c r="E207" s="182" t="s">
        <v>272</v>
      </c>
      <c r="F207" s="183" t="s">
        <v>273</v>
      </c>
      <c r="G207" s="184" t="s">
        <v>269</v>
      </c>
      <c r="H207" s="185">
        <v>1</v>
      </c>
      <c r="I207" s="186"/>
      <c r="J207" s="187">
        <f>ROUND(I207*H207,2)</f>
        <v>0</v>
      </c>
      <c r="K207" s="183" t="s">
        <v>1</v>
      </c>
      <c r="L207" s="39"/>
      <c r="M207" s="188" t="s">
        <v>1</v>
      </c>
      <c r="N207" s="189" t="s">
        <v>39</v>
      </c>
      <c r="O207" s="71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2" t="s">
        <v>152</v>
      </c>
      <c r="AT207" s="192" t="s">
        <v>116</v>
      </c>
      <c r="AU207" s="192" t="s">
        <v>81</v>
      </c>
      <c r="AY207" s="17" t="s">
        <v>113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7" t="s">
        <v>79</v>
      </c>
      <c r="BK207" s="193">
        <f>ROUND(I207*H207,2)</f>
        <v>0</v>
      </c>
      <c r="BL207" s="17" t="s">
        <v>152</v>
      </c>
      <c r="BM207" s="192" t="s">
        <v>274</v>
      </c>
    </row>
    <row r="208" spans="1:65" s="2" customFormat="1" ht="24.2" customHeight="1">
      <c r="A208" s="34"/>
      <c r="B208" s="35"/>
      <c r="C208" s="181" t="s">
        <v>162</v>
      </c>
      <c r="D208" s="181" t="s">
        <v>116</v>
      </c>
      <c r="E208" s="182" t="s">
        <v>275</v>
      </c>
      <c r="F208" s="183" t="s">
        <v>276</v>
      </c>
      <c r="G208" s="184" t="s">
        <v>277</v>
      </c>
      <c r="H208" s="185">
        <v>1</v>
      </c>
      <c r="I208" s="186"/>
      <c r="J208" s="187">
        <f>ROUND(I208*H208,2)</f>
        <v>0</v>
      </c>
      <c r="K208" s="183" t="s">
        <v>1</v>
      </c>
      <c r="L208" s="39"/>
      <c r="M208" s="188" t="s">
        <v>1</v>
      </c>
      <c r="N208" s="189" t="s">
        <v>39</v>
      </c>
      <c r="O208" s="71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2" t="s">
        <v>152</v>
      </c>
      <c r="AT208" s="192" t="s">
        <v>116</v>
      </c>
      <c r="AU208" s="192" t="s">
        <v>81</v>
      </c>
      <c r="AY208" s="17" t="s">
        <v>113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7" t="s">
        <v>79</v>
      </c>
      <c r="BK208" s="193">
        <f>ROUND(I208*H208,2)</f>
        <v>0</v>
      </c>
      <c r="BL208" s="17" t="s">
        <v>152</v>
      </c>
      <c r="BM208" s="192" t="s">
        <v>278</v>
      </c>
    </row>
    <row r="209" spans="1:65" s="2" customFormat="1" ht="14.45" customHeight="1">
      <c r="A209" s="34"/>
      <c r="B209" s="35"/>
      <c r="C209" s="181" t="s">
        <v>279</v>
      </c>
      <c r="D209" s="181" t="s">
        <v>116</v>
      </c>
      <c r="E209" s="182" t="s">
        <v>280</v>
      </c>
      <c r="F209" s="183" t="s">
        <v>281</v>
      </c>
      <c r="G209" s="184" t="s">
        <v>269</v>
      </c>
      <c r="H209" s="185">
        <v>1</v>
      </c>
      <c r="I209" s="186"/>
      <c r="J209" s="187">
        <f>ROUND(I209*H209,2)</f>
        <v>0</v>
      </c>
      <c r="K209" s="183" t="s">
        <v>1</v>
      </c>
      <c r="L209" s="39"/>
      <c r="M209" s="188" t="s">
        <v>1</v>
      </c>
      <c r="N209" s="189" t="s">
        <v>39</v>
      </c>
      <c r="O209" s="71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2" t="s">
        <v>152</v>
      </c>
      <c r="AT209" s="192" t="s">
        <v>116</v>
      </c>
      <c r="AU209" s="192" t="s">
        <v>81</v>
      </c>
      <c r="AY209" s="17" t="s">
        <v>113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7" t="s">
        <v>79</v>
      </c>
      <c r="BK209" s="193">
        <f>ROUND(I209*H209,2)</f>
        <v>0</v>
      </c>
      <c r="BL209" s="17" t="s">
        <v>152</v>
      </c>
      <c r="BM209" s="192" t="s">
        <v>282</v>
      </c>
    </row>
    <row r="210" spans="1:65" s="2" customFormat="1" ht="24.2" customHeight="1">
      <c r="A210" s="34"/>
      <c r="B210" s="35"/>
      <c r="C210" s="181" t="s">
        <v>283</v>
      </c>
      <c r="D210" s="181" t="s">
        <v>116</v>
      </c>
      <c r="E210" s="182" t="s">
        <v>284</v>
      </c>
      <c r="F210" s="183" t="s">
        <v>285</v>
      </c>
      <c r="G210" s="184" t="s">
        <v>167</v>
      </c>
      <c r="H210" s="237"/>
      <c r="I210" s="186"/>
      <c r="J210" s="187">
        <f>ROUND(I210*H210,2)</f>
        <v>0</v>
      </c>
      <c r="K210" s="183" t="s">
        <v>120</v>
      </c>
      <c r="L210" s="39"/>
      <c r="M210" s="188" t="s">
        <v>1</v>
      </c>
      <c r="N210" s="189" t="s">
        <v>39</v>
      </c>
      <c r="O210" s="71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2" t="s">
        <v>152</v>
      </c>
      <c r="AT210" s="192" t="s">
        <v>116</v>
      </c>
      <c r="AU210" s="192" t="s">
        <v>81</v>
      </c>
      <c r="AY210" s="17" t="s">
        <v>113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7" t="s">
        <v>79</v>
      </c>
      <c r="BK210" s="193">
        <f>ROUND(I210*H210,2)</f>
        <v>0</v>
      </c>
      <c r="BL210" s="17" t="s">
        <v>152</v>
      </c>
      <c r="BM210" s="192" t="s">
        <v>286</v>
      </c>
    </row>
    <row r="211" spans="1:65" s="12" customFormat="1" ht="22.9" customHeight="1">
      <c r="B211" s="165"/>
      <c r="C211" s="166"/>
      <c r="D211" s="167" t="s">
        <v>73</v>
      </c>
      <c r="E211" s="179" t="s">
        <v>287</v>
      </c>
      <c r="F211" s="179" t="s">
        <v>288</v>
      </c>
      <c r="G211" s="166"/>
      <c r="H211" s="166"/>
      <c r="I211" s="169"/>
      <c r="J211" s="180">
        <f>BK211</f>
        <v>0</v>
      </c>
      <c r="K211" s="166"/>
      <c r="L211" s="171"/>
      <c r="M211" s="172"/>
      <c r="N211" s="173"/>
      <c r="O211" s="173"/>
      <c r="P211" s="174">
        <f>SUM(P212:P253)</f>
        <v>0</v>
      </c>
      <c r="Q211" s="173"/>
      <c r="R211" s="174">
        <f>SUM(R212:R253)</f>
        <v>1.08765</v>
      </c>
      <c r="S211" s="173"/>
      <c r="T211" s="175">
        <f>SUM(T212:T253)</f>
        <v>1.0982399999999999</v>
      </c>
      <c r="AR211" s="176" t="s">
        <v>81</v>
      </c>
      <c r="AT211" s="177" t="s">
        <v>73</v>
      </c>
      <c r="AU211" s="177" t="s">
        <v>79</v>
      </c>
      <c r="AY211" s="176" t="s">
        <v>113</v>
      </c>
      <c r="BK211" s="178">
        <f>SUM(BK212:BK253)</f>
        <v>0</v>
      </c>
    </row>
    <row r="212" spans="1:65" s="2" customFormat="1" ht="24.2" customHeight="1">
      <c r="A212" s="34"/>
      <c r="B212" s="35"/>
      <c r="C212" s="181" t="s">
        <v>289</v>
      </c>
      <c r="D212" s="181" t="s">
        <v>116</v>
      </c>
      <c r="E212" s="182" t="s">
        <v>290</v>
      </c>
      <c r="F212" s="183" t="s">
        <v>291</v>
      </c>
      <c r="G212" s="184" t="s">
        <v>119</v>
      </c>
      <c r="H212" s="185">
        <v>18</v>
      </c>
      <c r="I212" s="186"/>
      <c r="J212" s="187">
        <f>ROUND(I212*H212,2)</f>
        <v>0</v>
      </c>
      <c r="K212" s="183" t="s">
        <v>120</v>
      </c>
      <c r="L212" s="39"/>
      <c r="M212" s="188" t="s">
        <v>1</v>
      </c>
      <c r="N212" s="189" t="s">
        <v>39</v>
      </c>
      <c r="O212" s="71"/>
      <c r="P212" s="190">
        <f>O212*H212</f>
        <v>0</v>
      </c>
      <c r="Q212" s="190">
        <v>0</v>
      </c>
      <c r="R212" s="190">
        <f>Q212*H212</f>
        <v>0</v>
      </c>
      <c r="S212" s="190">
        <v>1.536E-2</v>
      </c>
      <c r="T212" s="191">
        <f>S212*H212</f>
        <v>0.27648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2" t="s">
        <v>152</v>
      </c>
      <c r="AT212" s="192" t="s">
        <v>116</v>
      </c>
      <c r="AU212" s="192" t="s">
        <v>81</v>
      </c>
      <c r="AY212" s="17" t="s">
        <v>113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7" t="s">
        <v>79</v>
      </c>
      <c r="BK212" s="193">
        <f>ROUND(I212*H212,2)</f>
        <v>0</v>
      </c>
      <c r="BL212" s="17" t="s">
        <v>152</v>
      </c>
      <c r="BM212" s="192" t="s">
        <v>292</v>
      </c>
    </row>
    <row r="213" spans="1:65" s="15" customFormat="1" ht="11.25">
      <c r="B213" s="217"/>
      <c r="C213" s="218"/>
      <c r="D213" s="196" t="s">
        <v>126</v>
      </c>
      <c r="E213" s="219" t="s">
        <v>1</v>
      </c>
      <c r="F213" s="220" t="s">
        <v>293</v>
      </c>
      <c r="G213" s="218"/>
      <c r="H213" s="219" t="s">
        <v>1</v>
      </c>
      <c r="I213" s="221"/>
      <c r="J213" s="218"/>
      <c r="K213" s="218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126</v>
      </c>
      <c r="AU213" s="226" t="s">
        <v>81</v>
      </c>
      <c r="AV213" s="15" t="s">
        <v>79</v>
      </c>
      <c r="AW213" s="15" t="s">
        <v>31</v>
      </c>
      <c r="AX213" s="15" t="s">
        <v>74</v>
      </c>
      <c r="AY213" s="226" t="s">
        <v>113</v>
      </c>
    </row>
    <row r="214" spans="1:65" s="13" customFormat="1" ht="11.25">
      <c r="B214" s="194"/>
      <c r="C214" s="195"/>
      <c r="D214" s="196" t="s">
        <v>126</v>
      </c>
      <c r="E214" s="197" t="s">
        <v>1</v>
      </c>
      <c r="F214" s="198" t="s">
        <v>155</v>
      </c>
      <c r="G214" s="195"/>
      <c r="H214" s="199">
        <v>10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126</v>
      </c>
      <c r="AU214" s="205" t="s">
        <v>81</v>
      </c>
      <c r="AV214" s="13" t="s">
        <v>81</v>
      </c>
      <c r="AW214" s="13" t="s">
        <v>31</v>
      </c>
      <c r="AX214" s="13" t="s">
        <v>74</v>
      </c>
      <c r="AY214" s="205" t="s">
        <v>113</v>
      </c>
    </row>
    <row r="215" spans="1:65" s="15" customFormat="1" ht="11.25">
      <c r="B215" s="217"/>
      <c r="C215" s="218"/>
      <c r="D215" s="196" t="s">
        <v>126</v>
      </c>
      <c r="E215" s="219" t="s">
        <v>1</v>
      </c>
      <c r="F215" s="220" t="s">
        <v>294</v>
      </c>
      <c r="G215" s="218"/>
      <c r="H215" s="219" t="s">
        <v>1</v>
      </c>
      <c r="I215" s="221"/>
      <c r="J215" s="218"/>
      <c r="K215" s="218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126</v>
      </c>
      <c r="AU215" s="226" t="s">
        <v>81</v>
      </c>
      <c r="AV215" s="15" t="s">
        <v>79</v>
      </c>
      <c r="AW215" s="15" t="s">
        <v>31</v>
      </c>
      <c r="AX215" s="15" t="s">
        <v>74</v>
      </c>
      <c r="AY215" s="226" t="s">
        <v>113</v>
      </c>
    </row>
    <row r="216" spans="1:65" s="13" customFormat="1" ht="11.25">
      <c r="B216" s="194"/>
      <c r="C216" s="195"/>
      <c r="D216" s="196" t="s">
        <v>126</v>
      </c>
      <c r="E216" s="197" t="s">
        <v>1</v>
      </c>
      <c r="F216" s="198" t="s">
        <v>295</v>
      </c>
      <c r="G216" s="195"/>
      <c r="H216" s="199">
        <v>8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126</v>
      </c>
      <c r="AU216" s="205" t="s">
        <v>81</v>
      </c>
      <c r="AV216" s="13" t="s">
        <v>81</v>
      </c>
      <c r="AW216" s="13" t="s">
        <v>31</v>
      </c>
      <c r="AX216" s="13" t="s">
        <v>74</v>
      </c>
      <c r="AY216" s="205" t="s">
        <v>113</v>
      </c>
    </row>
    <row r="217" spans="1:65" s="14" customFormat="1" ht="11.25">
      <c r="B217" s="206"/>
      <c r="C217" s="207"/>
      <c r="D217" s="196" t="s">
        <v>126</v>
      </c>
      <c r="E217" s="208" t="s">
        <v>1</v>
      </c>
      <c r="F217" s="209" t="s">
        <v>128</v>
      </c>
      <c r="G217" s="207"/>
      <c r="H217" s="210">
        <v>18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126</v>
      </c>
      <c r="AU217" s="216" t="s">
        <v>81</v>
      </c>
      <c r="AV217" s="14" t="s">
        <v>121</v>
      </c>
      <c r="AW217" s="14" t="s">
        <v>31</v>
      </c>
      <c r="AX217" s="14" t="s">
        <v>79</v>
      </c>
      <c r="AY217" s="216" t="s">
        <v>113</v>
      </c>
    </row>
    <row r="218" spans="1:65" s="2" customFormat="1" ht="24.2" customHeight="1">
      <c r="A218" s="34"/>
      <c r="B218" s="35"/>
      <c r="C218" s="181" t="s">
        <v>296</v>
      </c>
      <c r="D218" s="181" t="s">
        <v>116</v>
      </c>
      <c r="E218" s="182" t="s">
        <v>297</v>
      </c>
      <c r="F218" s="183" t="s">
        <v>298</v>
      </c>
      <c r="G218" s="184" t="s">
        <v>119</v>
      </c>
      <c r="H218" s="185">
        <v>42</v>
      </c>
      <c r="I218" s="186"/>
      <c r="J218" s="187">
        <f>ROUND(I218*H218,2)</f>
        <v>0</v>
      </c>
      <c r="K218" s="183" t="s">
        <v>1</v>
      </c>
      <c r="L218" s="39"/>
      <c r="M218" s="188" t="s">
        <v>1</v>
      </c>
      <c r="N218" s="189" t="s">
        <v>39</v>
      </c>
      <c r="O218" s="71"/>
      <c r="P218" s="190">
        <f>O218*H218</f>
        <v>0</v>
      </c>
      <c r="Q218" s="190">
        <v>0</v>
      </c>
      <c r="R218" s="190">
        <f>Q218*H218</f>
        <v>0</v>
      </c>
      <c r="S218" s="190">
        <v>1.536E-2</v>
      </c>
      <c r="T218" s="191">
        <f>S218*H218</f>
        <v>0.64512000000000003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2" t="s">
        <v>152</v>
      </c>
      <c r="AT218" s="192" t="s">
        <v>116</v>
      </c>
      <c r="AU218" s="192" t="s">
        <v>81</v>
      </c>
      <c r="AY218" s="17" t="s">
        <v>113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7" t="s">
        <v>79</v>
      </c>
      <c r="BK218" s="193">
        <f>ROUND(I218*H218,2)</f>
        <v>0</v>
      </c>
      <c r="BL218" s="17" t="s">
        <v>152</v>
      </c>
      <c r="BM218" s="192" t="s">
        <v>299</v>
      </c>
    </row>
    <row r="219" spans="1:65" s="15" customFormat="1" ht="11.25">
      <c r="B219" s="217"/>
      <c r="C219" s="218"/>
      <c r="D219" s="196" t="s">
        <v>126</v>
      </c>
      <c r="E219" s="219" t="s">
        <v>1</v>
      </c>
      <c r="F219" s="220" t="s">
        <v>300</v>
      </c>
      <c r="G219" s="218"/>
      <c r="H219" s="219" t="s">
        <v>1</v>
      </c>
      <c r="I219" s="221"/>
      <c r="J219" s="218"/>
      <c r="K219" s="218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126</v>
      </c>
      <c r="AU219" s="226" t="s">
        <v>81</v>
      </c>
      <c r="AV219" s="15" t="s">
        <v>79</v>
      </c>
      <c r="AW219" s="15" t="s">
        <v>31</v>
      </c>
      <c r="AX219" s="15" t="s">
        <v>74</v>
      </c>
      <c r="AY219" s="226" t="s">
        <v>113</v>
      </c>
    </row>
    <row r="220" spans="1:65" s="13" customFormat="1" ht="11.25">
      <c r="B220" s="194"/>
      <c r="C220" s="195"/>
      <c r="D220" s="196" t="s">
        <v>126</v>
      </c>
      <c r="E220" s="197" t="s">
        <v>1</v>
      </c>
      <c r="F220" s="198" t="s">
        <v>301</v>
      </c>
      <c r="G220" s="195"/>
      <c r="H220" s="199">
        <v>16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126</v>
      </c>
      <c r="AU220" s="205" t="s">
        <v>81</v>
      </c>
      <c r="AV220" s="13" t="s">
        <v>81</v>
      </c>
      <c r="AW220" s="13" t="s">
        <v>31</v>
      </c>
      <c r="AX220" s="13" t="s">
        <v>74</v>
      </c>
      <c r="AY220" s="205" t="s">
        <v>113</v>
      </c>
    </row>
    <row r="221" spans="1:65" s="15" customFormat="1" ht="11.25">
      <c r="B221" s="217"/>
      <c r="C221" s="218"/>
      <c r="D221" s="196" t="s">
        <v>126</v>
      </c>
      <c r="E221" s="219" t="s">
        <v>1</v>
      </c>
      <c r="F221" s="220" t="s">
        <v>302</v>
      </c>
      <c r="G221" s="218"/>
      <c r="H221" s="219" t="s">
        <v>1</v>
      </c>
      <c r="I221" s="221"/>
      <c r="J221" s="218"/>
      <c r="K221" s="218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126</v>
      </c>
      <c r="AU221" s="226" t="s">
        <v>81</v>
      </c>
      <c r="AV221" s="15" t="s">
        <v>79</v>
      </c>
      <c r="AW221" s="15" t="s">
        <v>31</v>
      </c>
      <c r="AX221" s="15" t="s">
        <v>74</v>
      </c>
      <c r="AY221" s="226" t="s">
        <v>113</v>
      </c>
    </row>
    <row r="222" spans="1:65" s="13" customFormat="1" ht="11.25">
      <c r="B222" s="194"/>
      <c r="C222" s="195"/>
      <c r="D222" s="196" t="s">
        <v>126</v>
      </c>
      <c r="E222" s="197" t="s">
        <v>1</v>
      </c>
      <c r="F222" s="198" t="s">
        <v>303</v>
      </c>
      <c r="G222" s="195"/>
      <c r="H222" s="199">
        <v>7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126</v>
      </c>
      <c r="AU222" s="205" t="s">
        <v>81</v>
      </c>
      <c r="AV222" s="13" t="s">
        <v>81</v>
      </c>
      <c r="AW222" s="13" t="s">
        <v>31</v>
      </c>
      <c r="AX222" s="13" t="s">
        <v>74</v>
      </c>
      <c r="AY222" s="205" t="s">
        <v>113</v>
      </c>
    </row>
    <row r="223" spans="1:65" s="15" customFormat="1" ht="11.25">
      <c r="B223" s="217"/>
      <c r="C223" s="218"/>
      <c r="D223" s="196" t="s">
        <v>126</v>
      </c>
      <c r="E223" s="219" t="s">
        <v>1</v>
      </c>
      <c r="F223" s="220" t="s">
        <v>304</v>
      </c>
      <c r="G223" s="218"/>
      <c r="H223" s="219" t="s">
        <v>1</v>
      </c>
      <c r="I223" s="221"/>
      <c r="J223" s="218"/>
      <c r="K223" s="218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126</v>
      </c>
      <c r="AU223" s="226" t="s">
        <v>81</v>
      </c>
      <c r="AV223" s="15" t="s">
        <v>79</v>
      </c>
      <c r="AW223" s="15" t="s">
        <v>31</v>
      </c>
      <c r="AX223" s="15" t="s">
        <v>74</v>
      </c>
      <c r="AY223" s="226" t="s">
        <v>113</v>
      </c>
    </row>
    <row r="224" spans="1:65" s="13" customFormat="1" ht="11.25">
      <c r="B224" s="194"/>
      <c r="C224" s="195"/>
      <c r="D224" s="196" t="s">
        <v>126</v>
      </c>
      <c r="E224" s="197" t="s">
        <v>1</v>
      </c>
      <c r="F224" s="198" t="s">
        <v>177</v>
      </c>
      <c r="G224" s="195"/>
      <c r="H224" s="199">
        <v>6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126</v>
      </c>
      <c r="AU224" s="205" t="s">
        <v>81</v>
      </c>
      <c r="AV224" s="13" t="s">
        <v>81</v>
      </c>
      <c r="AW224" s="13" t="s">
        <v>31</v>
      </c>
      <c r="AX224" s="13" t="s">
        <v>74</v>
      </c>
      <c r="AY224" s="205" t="s">
        <v>113</v>
      </c>
    </row>
    <row r="225" spans="1:65" s="15" customFormat="1" ht="11.25">
      <c r="B225" s="217"/>
      <c r="C225" s="218"/>
      <c r="D225" s="196" t="s">
        <v>126</v>
      </c>
      <c r="E225" s="219" t="s">
        <v>1</v>
      </c>
      <c r="F225" s="220" t="s">
        <v>305</v>
      </c>
      <c r="G225" s="218"/>
      <c r="H225" s="219" t="s">
        <v>1</v>
      </c>
      <c r="I225" s="221"/>
      <c r="J225" s="218"/>
      <c r="K225" s="218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126</v>
      </c>
      <c r="AU225" s="226" t="s">
        <v>81</v>
      </c>
      <c r="AV225" s="15" t="s">
        <v>79</v>
      </c>
      <c r="AW225" s="15" t="s">
        <v>31</v>
      </c>
      <c r="AX225" s="15" t="s">
        <v>74</v>
      </c>
      <c r="AY225" s="226" t="s">
        <v>113</v>
      </c>
    </row>
    <row r="226" spans="1:65" s="13" customFormat="1" ht="11.25">
      <c r="B226" s="194"/>
      <c r="C226" s="195"/>
      <c r="D226" s="196" t="s">
        <v>126</v>
      </c>
      <c r="E226" s="197" t="s">
        <v>1</v>
      </c>
      <c r="F226" s="198" t="s">
        <v>155</v>
      </c>
      <c r="G226" s="195"/>
      <c r="H226" s="199">
        <v>10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126</v>
      </c>
      <c r="AU226" s="205" t="s">
        <v>81</v>
      </c>
      <c r="AV226" s="13" t="s">
        <v>81</v>
      </c>
      <c r="AW226" s="13" t="s">
        <v>31</v>
      </c>
      <c r="AX226" s="13" t="s">
        <v>74</v>
      </c>
      <c r="AY226" s="205" t="s">
        <v>113</v>
      </c>
    </row>
    <row r="227" spans="1:65" s="15" customFormat="1" ht="11.25">
      <c r="B227" s="217"/>
      <c r="C227" s="218"/>
      <c r="D227" s="196" t="s">
        <v>126</v>
      </c>
      <c r="E227" s="219" t="s">
        <v>1</v>
      </c>
      <c r="F227" s="220" t="s">
        <v>306</v>
      </c>
      <c r="G227" s="218"/>
      <c r="H227" s="219" t="s">
        <v>1</v>
      </c>
      <c r="I227" s="221"/>
      <c r="J227" s="218"/>
      <c r="K227" s="218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126</v>
      </c>
      <c r="AU227" s="226" t="s">
        <v>81</v>
      </c>
      <c r="AV227" s="15" t="s">
        <v>79</v>
      </c>
      <c r="AW227" s="15" t="s">
        <v>31</v>
      </c>
      <c r="AX227" s="15" t="s">
        <v>74</v>
      </c>
      <c r="AY227" s="226" t="s">
        <v>113</v>
      </c>
    </row>
    <row r="228" spans="1:65" s="13" customFormat="1" ht="11.25">
      <c r="B228" s="194"/>
      <c r="C228" s="195"/>
      <c r="D228" s="196" t="s">
        <v>126</v>
      </c>
      <c r="E228" s="197" t="s">
        <v>1</v>
      </c>
      <c r="F228" s="198" t="s">
        <v>307</v>
      </c>
      <c r="G228" s="195"/>
      <c r="H228" s="199">
        <v>3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126</v>
      </c>
      <c r="AU228" s="205" t="s">
        <v>81</v>
      </c>
      <c r="AV228" s="13" t="s">
        <v>81</v>
      </c>
      <c r="AW228" s="13" t="s">
        <v>31</v>
      </c>
      <c r="AX228" s="13" t="s">
        <v>74</v>
      </c>
      <c r="AY228" s="205" t="s">
        <v>113</v>
      </c>
    </row>
    <row r="229" spans="1:65" s="14" customFormat="1" ht="11.25">
      <c r="B229" s="206"/>
      <c r="C229" s="207"/>
      <c r="D229" s="196" t="s">
        <v>126</v>
      </c>
      <c r="E229" s="208" t="s">
        <v>1</v>
      </c>
      <c r="F229" s="209" t="s">
        <v>128</v>
      </c>
      <c r="G229" s="207"/>
      <c r="H229" s="210">
        <v>42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126</v>
      </c>
      <c r="AU229" s="216" t="s">
        <v>81</v>
      </c>
      <c r="AV229" s="14" t="s">
        <v>121</v>
      </c>
      <c r="AW229" s="14" t="s">
        <v>31</v>
      </c>
      <c r="AX229" s="14" t="s">
        <v>79</v>
      </c>
      <c r="AY229" s="216" t="s">
        <v>113</v>
      </c>
    </row>
    <row r="230" spans="1:65" s="2" customFormat="1" ht="24.2" customHeight="1">
      <c r="A230" s="34"/>
      <c r="B230" s="35"/>
      <c r="C230" s="181" t="s">
        <v>308</v>
      </c>
      <c r="D230" s="181" t="s">
        <v>116</v>
      </c>
      <c r="E230" s="182" t="s">
        <v>309</v>
      </c>
      <c r="F230" s="183" t="s">
        <v>310</v>
      </c>
      <c r="G230" s="184" t="s">
        <v>174</v>
      </c>
      <c r="H230" s="185">
        <v>11.5</v>
      </c>
      <c r="I230" s="186"/>
      <c r="J230" s="187">
        <f>ROUND(I230*H230,2)</f>
        <v>0</v>
      </c>
      <c r="K230" s="183" t="s">
        <v>1</v>
      </c>
      <c r="L230" s="39"/>
      <c r="M230" s="188" t="s">
        <v>1</v>
      </c>
      <c r="N230" s="189" t="s">
        <v>39</v>
      </c>
      <c r="O230" s="71"/>
      <c r="P230" s="190">
        <f>O230*H230</f>
        <v>0</v>
      </c>
      <c r="Q230" s="190">
        <v>0</v>
      </c>
      <c r="R230" s="190">
        <f>Q230*H230</f>
        <v>0</v>
      </c>
      <c r="S230" s="190">
        <v>1.536E-2</v>
      </c>
      <c r="T230" s="191">
        <f>S230*H230</f>
        <v>0.17663999999999999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2" t="s">
        <v>152</v>
      </c>
      <c r="AT230" s="192" t="s">
        <v>116</v>
      </c>
      <c r="AU230" s="192" t="s">
        <v>81</v>
      </c>
      <c r="AY230" s="17" t="s">
        <v>113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7" t="s">
        <v>79</v>
      </c>
      <c r="BK230" s="193">
        <f>ROUND(I230*H230,2)</f>
        <v>0</v>
      </c>
      <c r="BL230" s="17" t="s">
        <v>152</v>
      </c>
      <c r="BM230" s="192" t="s">
        <v>311</v>
      </c>
    </row>
    <row r="231" spans="1:65" s="13" customFormat="1" ht="11.25">
      <c r="B231" s="194"/>
      <c r="C231" s="195"/>
      <c r="D231" s="196" t="s">
        <v>126</v>
      </c>
      <c r="E231" s="197" t="s">
        <v>1</v>
      </c>
      <c r="F231" s="198" t="s">
        <v>312</v>
      </c>
      <c r="G231" s="195"/>
      <c r="H231" s="199">
        <v>11.5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126</v>
      </c>
      <c r="AU231" s="205" t="s">
        <v>81</v>
      </c>
      <c r="AV231" s="13" t="s">
        <v>81</v>
      </c>
      <c r="AW231" s="13" t="s">
        <v>31</v>
      </c>
      <c r="AX231" s="13" t="s">
        <v>74</v>
      </c>
      <c r="AY231" s="205" t="s">
        <v>113</v>
      </c>
    </row>
    <row r="232" spans="1:65" s="14" customFormat="1" ht="11.25">
      <c r="B232" s="206"/>
      <c r="C232" s="207"/>
      <c r="D232" s="196" t="s">
        <v>126</v>
      </c>
      <c r="E232" s="208" t="s">
        <v>1</v>
      </c>
      <c r="F232" s="209" t="s">
        <v>128</v>
      </c>
      <c r="G232" s="207"/>
      <c r="H232" s="210">
        <v>11.5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126</v>
      </c>
      <c r="AU232" s="216" t="s">
        <v>81</v>
      </c>
      <c r="AV232" s="14" t="s">
        <v>121</v>
      </c>
      <c r="AW232" s="14" t="s">
        <v>31</v>
      </c>
      <c r="AX232" s="14" t="s">
        <v>79</v>
      </c>
      <c r="AY232" s="216" t="s">
        <v>113</v>
      </c>
    </row>
    <row r="233" spans="1:65" s="2" customFormat="1" ht="24.2" customHeight="1">
      <c r="A233" s="34"/>
      <c r="B233" s="35"/>
      <c r="C233" s="181" t="s">
        <v>313</v>
      </c>
      <c r="D233" s="181" t="s">
        <v>116</v>
      </c>
      <c r="E233" s="182" t="s">
        <v>314</v>
      </c>
      <c r="F233" s="183" t="s">
        <v>315</v>
      </c>
      <c r="G233" s="184" t="s">
        <v>174</v>
      </c>
      <c r="H233" s="185">
        <v>11.5</v>
      </c>
      <c r="I233" s="186"/>
      <c r="J233" s="187">
        <f>ROUND(I233*H233,2)</f>
        <v>0</v>
      </c>
      <c r="K233" s="183" t="s">
        <v>1</v>
      </c>
      <c r="L233" s="39"/>
      <c r="M233" s="188" t="s">
        <v>1</v>
      </c>
      <c r="N233" s="189" t="s">
        <v>39</v>
      </c>
      <c r="O233" s="71"/>
      <c r="P233" s="190">
        <f>O233*H233</f>
        <v>0</v>
      </c>
      <c r="Q233" s="190">
        <v>1.8859999999999998E-2</v>
      </c>
      <c r="R233" s="190">
        <f>Q233*H233</f>
        <v>0.21688999999999997</v>
      </c>
      <c r="S233" s="190">
        <v>0</v>
      </c>
      <c r="T233" s="19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2" t="s">
        <v>152</v>
      </c>
      <c r="AT233" s="192" t="s">
        <v>116</v>
      </c>
      <c r="AU233" s="192" t="s">
        <v>81</v>
      </c>
      <c r="AY233" s="17" t="s">
        <v>113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7" t="s">
        <v>79</v>
      </c>
      <c r="BK233" s="193">
        <f>ROUND(I233*H233,2)</f>
        <v>0</v>
      </c>
      <c r="BL233" s="17" t="s">
        <v>152</v>
      </c>
      <c r="BM233" s="192" t="s">
        <v>316</v>
      </c>
    </row>
    <row r="234" spans="1:65" s="2" customFormat="1" ht="24.2" customHeight="1">
      <c r="A234" s="34"/>
      <c r="B234" s="35"/>
      <c r="C234" s="181" t="s">
        <v>317</v>
      </c>
      <c r="D234" s="181" t="s">
        <v>116</v>
      </c>
      <c r="E234" s="182" t="s">
        <v>318</v>
      </c>
      <c r="F234" s="183" t="s">
        <v>319</v>
      </c>
      <c r="G234" s="184" t="s">
        <v>174</v>
      </c>
      <c r="H234" s="185">
        <v>7</v>
      </c>
      <c r="I234" s="186"/>
      <c r="J234" s="187">
        <f>ROUND(I234*H234,2)</f>
        <v>0</v>
      </c>
      <c r="K234" s="183" t="s">
        <v>1</v>
      </c>
      <c r="L234" s="39"/>
      <c r="M234" s="188" t="s">
        <v>1</v>
      </c>
      <c r="N234" s="189" t="s">
        <v>39</v>
      </c>
      <c r="O234" s="71"/>
      <c r="P234" s="190">
        <f>O234*H234</f>
        <v>0</v>
      </c>
      <c r="Q234" s="190">
        <v>1.8859999999999998E-2</v>
      </c>
      <c r="R234" s="190">
        <f>Q234*H234</f>
        <v>0.13202</v>
      </c>
      <c r="S234" s="190">
        <v>0</v>
      </c>
      <c r="T234" s="19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2" t="s">
        <v>152</v>
      </c>
      <c r="AT234" s="192" t="s">
        <v>116</v>
      </c>
      <c r="AU234" s="192" t="s">
        <v>81</v>
      </c>
      <c r="AY234" s="17" t="s">
        <v>113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7" t="s">
        <v>79</v>
      </c>
      <c r="BK234" s="193">
        <f>ROUND(I234*H234,2)</f>
        <v>0</v>
      </c>
      <c r="BL234" s="17" t="s">
        <v>152</v>
      </c>
      <c r="BM234" s="192" t="s">
        <v>320</v>
      </c>
    </row>
    <row r="235" spans="1:65" s="2" customFormat="1" ht="24.2" customHeight="1">
      <c r="A235" s="34"/>
      <c r="B235" s="35"/>
      <c r="C235" s="181" t="s">
        <v>321</v>
      </c>
      <c r="D235" s="181" t="s">
        <v>116</v>
      </c>
      <c r="E235" s="182" t="s">
        <v>322</v>
      </c>
      <c r="F235" s="183" t="s">
        <v>323</v>
      </c>
      <c r="G235" s="184" t="s">
        <v>119</v>
      </c>
      <c r="H235" s="185">
        <v>26</v>
      </c>
      <c r="I235" s="186"/>
      <c r="J235" s="187">
        <f>ROUND(I235*H235,2)</f>
        <v>0</v>
      </c>
      <c r="K235" s="183" t="s">
        <v>1</v>
      </c>
      <c r="L235" s="39"/>
      <c r="M235" s="188" t="s">
        <v>1</v>
      </c>
      <c r="N235" s="189" t="s">
        <v>39</v>
      </c>
      <c r="O235" s="71"/>
      <c r="P235" s="190">
        <f>O235*H235</f>
        <v>0</v>
      </c>
      <c r="Q235" s="190">
        <v>1.3769999999999999E-2</v>
      </c>
      <c r="R235" s="190">
        <f>Q235*H235</f>
        <v>0.35802</v>
      </c>
      <c r="S235" s="190">
        <v>0</v>
      </c>
      <c r="T235" s="19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2" t="s">
        <v>152</v>
      </c>
      <c r="AT235" s="192" t="s">
        <v>116</v>
      </c>
      <c r="AU235" s="192" t="s">
        <v>81</v>
      </c>
      <c r="AY235" s="17" t="s">
        <v>113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7" t="s">
        <v>79</v>
      </c>
      <c r="BK235" s="193">
        <f>ROUND(I235*H235,2)</f>
        <v>0</v>
      </c>
      <c r="BL235" s="17" t="s">
        <v>152</v>
      </c>
      <c r="BM235" s="192" t="s">
        <v>324</v>
      </c>
    </row>
    <row r="236" spans="1:65" s="15" customFormat="1" ht="11.25">
      <c r="B236" s="217"/>
      <c r="C236" s="218"/>
      <c r="D236" s="196" t="s">
        <v>126</v>
      </c>
      <c r="E236" s="219" t="s">
        <v>1</v>
      </c>
      <c r="F236" s="220" t="s">
        <v>325</v>
      </c>
      <c r="G236" s="218"/>
      <c r="H236" s="219" t="s">
        <v>1</v>
      </c>
      <c r="I236" s="221"/>
      <c r="J236" s="218"/>
      <c r="K236" s="218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126</v>
      </c>
      <c r="AU236" s="226" t="s">
        <v>81</v>
      </c>
      <c r="AV236" s="15" t="s">
        <v>79</v>
      </c>
      <c r="AW236" s="15" t="s">
        <v>31</v>
      </c>
      <c r="AX236" s="15" t="s">
        <v>74</v>
      </c>
      <c r="AY236" s="226" t="s">
        <v>113</v>
      </c>
    </row>
    <row r="237" spans="1:65" s="13" customFormat="1" ht="11.25">
      <c r="B237" s="194"/>
      <c r="C237" s="195"/>
      <c r="D237" s="196" t="s">
        <v>126</v>
      </c>
      <c r="E237" s="197" t="s">
        <v>1</v>
      </c>
      <c r="F237" s="198" t="s">
        <v>301</v>
      </c>
      <c r="G237" s="195"/>
      <c r="H237" s="199">
        <v>16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126</v>
      </c>
      <c r="AU237" s="205" t="s">
        <v>81</v>
      </c>
      <c r="AV237" s="13" t="s">
        <v>81</v>
      </c>
      <c r="AW237" s="13" t="s">
        <v>31</v>
      </c>
      <c r="AX237" s="13" t="s">
        <v>74</v>
      </c>
      <c r="AY237" s="205" t="s">
        <v>113</v>
      </c>
    </row>
    <row r="238" spans="1:65" s="15" customFormat="1" ht="11.25">
      <c r="B238" s="217"/>
      <c r="C238" s="218"/>
      <c r="D238" s="196" t="s">
        <v>126</v>
      </c>
      <c r="E238" s="219" t="s">
        <v>1</v>
      </c>
      <c r="F238" s="220" t="s">
        <v>326</v>
      </c>
      <c r="G238" s="218"/>
      <c r="H238" s="219" t="s">
        <v>1</v>
      </c>
      <c r="I238" s="221"/>
      <c r="J238" s="218"/>
      <c r="K238" s="218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126</v>
      </c>
      <c r="AU238" s="226" t="s">
        <v>81</v>
      </c>
      <c r="AV238" s="15" t="s">
        <v>79</v>
      </c>
      <c r="AW238" s="15" t="s">
        <v>31</v>
      </c>
      <c r="AX238" s="15" t="s">
        <v>74</v>
      </c>
      <c r="AY238" s="226" t="s">
        <v>113</v>
      </c>
    </row>
    <row r="239" spans="1:65" s="13" customFormat="1" ht="11.25">
      <c r="B239" s="194"/>
      <c r="C239" s="195"/>
      <c r="D239" s="196" t="s">
        <v>126</v>
      </c>
      <c r="E239" s="197" t="s">
        <v>1</v>
      </c>
      <c r="F239" s="198" t="s">
        <v>155</v>
      </c>
      <c r="G239" s="195"/>
      <c r="H239" s="199">
        <v>10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126</v>
      </c>
      <c r="AU239" s="205" t="s">
        <v>81</v>
      </c>
      <c r="AV239" s="13" t="s">
        <v>81</v>
      </c>
      <c r="AW239" s="13" t="s">
        <v>31</v>
      </c>
      <c r="AX239" s="13" t="s">
        <v>74</v>
      </c>
      <c r="AY239" s="205" t="s">
        <v>113</v>
      </c>
    </row>
    <row r="240" spans="1:65" s="14" customFormat="1" ht="11.25">
      <c r="B240" s="206"/>
      <c r="C240" s="207"/>
      <c r="D240" s="196" t="s">
        <v>126</v>
      </c>
      <c r="E240" s="208" t="s">
        <v>1</v>
      </c>
      <c r="F240" s="209" t="s">
        <v>128</v>
      </c>
      <c r="G240" s="207"/>
      <c r="H240" s="210">
        <v>26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126</v>
      </c>
      <c r="AU240" s="216" t="s">
        <v>81</v>
      </c>
      <c r="AV240" s="14" t="s">
        <v>121</v>
      </c>
      <c r="AW240" s="14" t="s">
        <v>31</v>
      </c>
      <c r="AX240" s="14" t="s">
        <v>79</v>
      </c>
      <c r="AY240" s="216" t="s">
        <v>113</v>
      </c>
    </row>
    <row r="241" spans="1:65" s="2" customFormat="1" ht="24.2" customHeight="1">
      <c r="A241" s="34"/>
      <c r="B241" s="35"/>
      <c r="C241" s="181" t="s">
        <v>327</v>
      </c>
      <c r="D241" s="181" t="s">
        <v>116</v>
      </c>
      <c r="E241" s="182" t="s">
        <v>328</v>
      </c>
      <c r="F241" s="183" t="s">
        <v>329</v>
      </c>
      <c r="G241" s="184" t="s">
        <v>119</v>
      </c>
      <c r="H241" s="185">
        <v>8</v>
      </c>
      <c r="I241" s="186"/>
      <c r="J241" s="187">
        <f>ROUND(I241*H241,2)</f>
        <v>0</v>
      </c>
      <c r="K241" s="183" t="s">
        <v>120</v>
      </c>
      <c r="L241" s="39"/>
      <c r="M241" s="188" t="s">
        <v>1</v>
      </c>
      <c r="N241" s="189" t="s">
        <v>39</v>
      </c>
      <c r="O241" s="71"/>
      <c r="P241" s="190">
        <f>O241*H241</f>
        <v>0</v>
      </c>
      <c r="Q241" s="190">
        <v>1.89E-2</v>
      </c>
      <c r="R241" s="190">
        <f>Q241*H241</f>
        <v>0.1512</v>
      </c>
      <c r="S241" s="190">
        <v>0</v>
      </c>
      <c r="T241" s="19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2" t="s">
        <v>152</v>
      </c>
      <c r="AT241" s="192" t="s">
        <v>116</v>
      </c>
      <c r="AU241" s="192" t="s">
        <v>81</v>
      </c>
      <c r="AY241" s="17" t="s">
        <v>113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7" t="s">
        <v>79</v>
      </c>
      <c r="BK241" s="193">
        <f>ROUND(I241*H241,2)</f>
        <v>0</v>
      </c>
      <c r="BL241" s="17" t="s">
        <v>152</v>
      </c>
      <c r="BM241" s="192" t="s">
        <v>330</v>
      </c>
    </row>
    <row r="242" spans="1:65" s="15" customFormat="1" ht="11.25">
      <c r="B242" s="217"/>
      <c r="C242" s="218"/>
      <c r="D242" s="196" t="s">
        <v>126</v>
      </c>
      <c r="E242" s="219" t="s">
        <v>1</v>
      </c>
      <c r="F242" s="220" t="s">
        <v>331</v>
      </c>
      <c r="G242" s="218"/>
      <c r="H242" s="219" t="s">
        <v>1</v>
      </c>
      <c r="I242" s="221"/>
      <c r="J242" s="218"/>
      <c r="K242" s="218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126</v>
      </c>
      <c r="AU242" s="226" t="s">
        <v>81</v>
      </c>
      <c r="AV242" s="15" t="s">
        <v>79</v>
      </c>
      <c r="AW242" s="15" t="s">
        <v>31</v>
      </c>
      <c r="AX242" s="15" t="s">
        <v>74</v>
      </c>
      <c r="AY242" s="226" t="s">
        <v>113</v>
      </c>
    </row>
    <row r="243" spans="1:65" s="13" customFormat="1" ht="11.25">
      <c r="B243" s="194"/>
      <c r="C243" s="195"/>
      <c r="D243" s="196" t="s">
        <v>126</v>
      </c>
      <c r="E243" s="197" t="s">
        <v>1</v>
      </c>
      <c r="F243" s="198" t="s">
        <v>295</v>
      </c>
      <c r="G243" s="195"/>
      <c r="H243" s="199">
        <v>8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126</v>
      </c>
      <c r="AU243" s="205" t="s">
        <v>81</v>
      </c>
      <c r="AV243" s="13" t="s">
        <v>81</v>
      </c>
      <c r="AW243" s="13" t="s">
        <v>31</v>
      </c>
      <c r="AX243" s="13" t="s">
        <v>74</v>
      </c>
      <c r="AY243" s="205" t="s">
        <v>113</v>
      </c>
    </row>
    <row r="244" spans="1:65" s="14" customFormat="1" ht="11.25">
      <c r="B244" s="206"/>
      <c r="C244" s="207"/>
      <c r="D244" s="196" t="s">
        <v>126</v>
      </c>
      <c r="E244" s="208" t="s">
        <v>1</v>
      </c>
      <c r="F244" s="209" t="s">
        <v>128</v>
      </c>
      <c r="G244" s="207"/>
      <c r="H244" s="210">
        <v>8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126</v>
      </c>
      <c r="AU244" s="216" t="s">
        <v>81</v>
      </c>
      <c r="AV244" s="14" t="s">
        <v>121</v>
      </c>
      <c r="AW244" s="14" t="s">
        <v>31</v>
      </c>
      <c r="AX244" s="14" t="s">
        <v>79</v>
      </c>
      <c r="AY244" s="216" t="s">
        <v>113</v>
      </c>
    </row>
    <row r="245" spans="1:65" s="2" customFormat="1" ht="24.2" customHeight="1">
      <c r="A245" s="34"/>
      <c r="B245" s="35"/>
      <c r="C245" s="181" t="s">
        <v>332</v>
      </c>
      <c r="D245" s="181" t="s">
        <v>116</v>
      </c>
      <c r="E245" s="182" t="s">
        <v>333</v>
      </c>
      <c r="F245" s="183" t="s">
        <v>334</v>
      </c>
      <c r="G245" s="184" t="s">
        <v>119</v>
      </c>
      <c r="H245" s="185">
        <v>16</v>
      </c>
      <c r="I245" s="186"/>
      <c r="J245" s="187">
        <f>ROUND(I245*H245,2)</f>
        <v>0</v>
      </c>
      <c r="K245" s="183" t="s">
        <v>120</v>
      </c>
      <c r="L245" s="39"/>
      <c r="M245" s="188" t="s">
        <v>1</v>
      </c>
      <c r="N245" s="189" t="s">
        <v>39</v>
      </c>
      <c r="O245" s="71"/>
      <c r="P245" s="190">
        <f>O245*H245</f>
        <v>0</v>
      </c>
      <c r="Q245" s="190">
        <v>1.3820000000000001E-2</v>
      </c>
      <c r="R245" s="190">
        <f>Q245*H245</f>
        <v>0.22112000000000001</v>
      </c>
      <c r="S245" s="190">
        <v>0</v>
      </c>
      <c r="T245" s="19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2" t="s">
        <v>152</v>
      </c>
      <c r="AT245" s="192" t="s">
        <v>116</v>
      </c>
      <c r="AU245" s="192" t="s">
        <v>81</v>
      </c>
      <c r="AY245" s="17" t="s">
        <v>113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7" t="s">
        <v>79</v>
      </c>
      <c r="BK245" s="193">
        <f>ROUND(I245*H245,2)</f>
        <v>0</v>
      </c>
      <c r="BL245" s="17" t="s">
        <v>152</v>
      </c>
      <c r="BM245" s="192" t="s">
        <v>335</v>
      </c>
    </row>
    <row r="246" spans="1:65" s="15" customFormat="1" ht="11.25">
      <c r="B246" s="217"/>
      <c r="C246" s="218"/>
      <c r="D246" s="196" t="s">
        <v>126</v>
      </c>
      <c r="E246" s="219" t="s">
        <v>1</v>
      </c>
      <c r="F246" s="220" t="s">
        <v>336</v>
      </c>
      <c r="G246" s="218"/>
      <c r="H246" s="219" t="s">
        <v>1</v>
      </c>
      <c r="I246" s="221"/>
      <c r="J246" s="218"/>
      <c r="K246" s="218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126</v>
      </c>
      <c r="AU246" s="226" t="s">
        <v>81</v>
      </c>
      <c r="AV246" s="15" t="s">
        <v>79</v>
      </c>
      <c r="AW246" s="15" t="s">
        <v>31</v>
      </c>
      <c r="AX246" s="15" t="s">
        <v>74</v>
      </c>
      <c r="AY246" s="226" t="s">
        <v>113</v>
      </c>
    </row>
    <row r="247" spans="1:65" s="13" customFormat="1" ht="11.25">
      <c r="B247" s="194"/>
      <c r="C247" s="195"/>
      <c r="D247" s="196" t="s">
        <v>126</v>
      </c>
      <c r="E247" s="197" t="s">
        <v>1</v>
      </c>
      <c r="F247" s="198" t="s">
        <v>155</v>
      </c>
      <c r="G247" s="195"/>
      <c r="H247" s="199">
        <v>10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126</v>
      </c>
      <c r="AU247" s="205" t="s">
        <v>81</v>
      </c>
      <c r="AV247" s="13" t="s">
        <v>81</v>
      </c>
      <c r="AW247" s="13" t="s">
        <v>31</v>
      </c>
      <c r="AX247" s="13" t="s">
        <v>74</v>
      </c>
      <c r="AY247" s="205" t="s">
        <v>113</v>
      </c>
    </row>
    <row r="248" spans="1:65" s="15" customFormat="1" ht="11.25">
      <c r="B248" s="217"/>
      <c r="C248" s="218"/>
      <c r="D248" s="196" t="s">
        <v>126</v>
      </c>
      <c r="E248" s="219" t="s">
        <v>1</v>
      </c>
      <c r="F248" s="220" t="s">
        <v>337</v>
      </c>
      <c r="G248" s="218"/>
      <c r="H248" s="219" t="s">
        <v>1</v>
      </c>
      <c r="I248" s="221"/>
      <c r="J248" s="218"/>
      <c r="K248" s="218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126</v>
      </c>
      <c r="AU248" s="226" t="s">
        <v>81</v>
      </c>
      <c r="AV248" s="15" t="s">
        <v>79</v>
      </c>
      <c r="AW248" s="15" t="s">
        <v>31</v>
      </c>
      <c r="AX248" s="15" t="s">
        <v>74</v>
      </c>
      <c r="AY248" s="226" t="s">
        <v>113</v>
      </c>
    </row>
    <row r="249" spans="1:65" s="13" customFormat="1" ht="11.25">
      <c r="B249" s="194"/>
      <c r="C249" s="195"/>
      <c r="D249" s="196" t="s">
        <v>126</v>
      </c>
      <c r="E249" s="197" t="s">
        <v>1</v>
      </c>
      <c r="F249" s="198" t="s">
        <v>177</v>
      </c>
      <c r="G249" s="195"/>
      <c r="H249" s="199">
        <v>6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126</v>
      </c>
      <c r="AU249" s="205" t="s">
        <v>81</v>
      </c>
      <c r="AV249" s="13" t="s">
        <v>81</v>
      </c>
      <c r="AW249" s="13" t="s">
        <v>31</v>
      </c>
      <c r="AX249" s="13" t="s">
        <v>74</v>
      </c>
      <c r="AY249" s="205" t="s">
        <v>113</v>
      </c>
    </row>
    <row r="250" spans="1:65" s="14" customFormat="1" ht="11.25">
      <c r="B250" s="206"/>
      <c r="C250" s="207"/>
      <c r="D250" s="196" t="s">
        <v>126</v>
      </c>
      <c r="E250" s="208" t="s">
        <v>1</v>
      </c>
      <c r="F250" s="209" t="s">
        <v>128</v>
      </c>
      <c r="G250" s="207"/>
      <c r="H250" s="210">
        <v>16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126</v>
      </c>
      <c r="AU250" s="216" t="s">
        <v>81</v>
      </c>
      <c r="AV250" s="14" t="s">
        <v>121</v>
      </c>
      <c r="AW250" s="14" t="s">
        <v>31</v>
      </c>
      <c r="AX250" s="14" t="s">
        <v>79</v>
      </c>
      <c r="AY250" s="216" t="s">
        <v>113</v>
      </c>
    </row>
    <row r="251" spans="1:65" s="2" customFormat="1" ht="14.45" customHeight="1">
      <c r="A251" s="34"/>
      <c r="B251" s="35"/>
      <c r="C251" s="181" t="s">
        <v>338</v>
      </c>
      <c r="D251" s="181" t="s">
        <v>116</v>
      </c>
      <c r="E251" s="182" t="s">
        <v>339</v>
      </c>
      <c r="F251" s="183" t="s">
        <v>340</v>
      </c>
      <c r="G251" s="184" t="s">
        <v>119</v>
      </c>
      <c r="H251" s="185">
        <v>60</v>
      </c>
      <c r="I251" s="186"/>
      <c r="J251" s="187">
        <f>ROUND(I251*H251,2)</f>
        <v>0</v>
      </c>
      <c r="K251" s="183" t="s">
        <v>120</v>
      </c>
      <c r="L251" s="39"/>
      <c r="M251" s="188" t="s">
        <v>1</v>
      </c>
      <c r="N251" s="189" t="s">
        <v>39</v>
      </c>
      <c r="O251" s="71"/>
      <c r="P251" s="190">
        <f>O251*H251</f>
        <v>0</v>
      </c>
      <c r="Q251" s="190">
        <v>1.3999999999999999E-4</v>
      </c>
      <c r="R251" s="190">
        <f>Q251*H251</f>
        <v>8.3999999999999995E-3</v>
      </c>
      <c r="S251" s="190">
        <v>0</v>
      </c>
      <c r="T251" s="191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2" t="s">
        <v>152</v>
      </c>
      <c r="AT251" s="192" t="s">
        <v>116</v>
      </c>
      <c r="AU251" s="192" t="s">
        <v>81</v>
      </c>
      <c r="AY251" s="17" t="s">
        <v>113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7" t="s">
        <v>79</v>
      </c>
      <c r="BK251" s="193">
        <f>ROUND(I251*H251,2)</f>
        <v>0</v>
      </c>
      <c r="BL251" s="17" t="s">
        <v>152</v>
      </c>
      <c r="BM251" s="192" t="s">
        <v>341</v>
      </c>
    </row>
    <row r="252" spans="1:65" s="2" customFormat="1" ht="14.45" customHeight="1">
      <c r="A252" s="34"/>
      <c r="B252" s="35"/>
      <c r="C252" s="181" t="s">
        <v>342</v>
      </c>
      <c r="D252" s="181" t="s">
        <v>116</v>
      </c>
      <c r="E252" s="182" t="s">
        <v>343</v>
      </c>
      <c r="F252" s="183" t="s">
        <v>344</v>
      </c>
      <c r="G252" s="184" t="s">
        <v>345</v>
      </c>
      <c r="H252" s="185">
        <v>200</v>
      </c>
      <c r="I252" s="186"/>
      <c r="J252" s="187">
        <f>ROUND(I252*H252,2)</f>
        <v>0</v>
      </c>
      <c r="K252" s="183" t="s">
        <v>1</v>
      </c>
      <c r="L252" s="39"/>
      <c r="M252" s="188" t="s">
        <v>1</v>
      </c>
      <c r="N252" s="189" t="s">
        <v>39</v>
      </c>
      <c r="O252" s="71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2" t="s">
        <v>152</v>
      </c>
      <c r="AT252" s="192" t="s">
        <v>116</v>
      </c>
      <c r="AU252" s="192" t="s">
        <v>81</v>
      </c>
      <c r="AY252" s="17" t="s">
        <v>113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7" t="s">
        <v>79</v>
      </c>
      <c r="BK252" s="193">
        <f>ROUND(I252*H252,2)</f>
        <v>0</v>
      </c>
      <c r="BL252" s="17" t="s">
        <v>152</v>
      </c>
      <c r="BM252" s="192" t="s">
        <v>346</v>
      </c>
    </row>
    <row r="253" spans="1:65" s="2" customFormat="1" ht="24.2" customHeight="1">
      <c r="A253" s="34"/>
      <c r="B253" s="35"/>
      <c r="C253" s="181" t="s">
        <v>347</v>
      </c>
      <c r="D253" s="181" t="s">
        <v>116</v>
      </c>
      <c r="E253" s="182" t="s">
        <v>348</v>
      </c>
      <c r="F253" s="183" t="s">
        <v>349</v>
      </c>
      <c r="G253" s="184" t="s">
        <v>167</v>
      </c>
      <c r="H253" s="237"/>
      <c r="I253" s="186"/>
      <c r="J253" s="187">
        <f>ROUND(I253*H253,2)</f>
        <v>0</v>
      </c>
      <c r="K253" s="183" t="s">
        <v>120</v>
      </c>
      <c r="L253" s="39"/>
      <c r="M253" s="188" t="s">
        <v>1</v>
      </c>
      <c r="N253" s="189" t="s">
        <v>39</v>
      </c>
      <c r="O253" s="71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2" t="s">
        <v>152</v>
      </c>
      <c r="AT253" s="192" t="s">
        <v>116</v>
      </c>
      <c r="AU253" s="192" t="s">
        <v>81</v>
      </c>
      <c r="AY253" s="17" t="s">
        <v>113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7" t="s">
        <v>79</v>
      </c>
      <c r="BK253" s="193">
        <f>ROUND(I253*H253,2)</f>
        <v>0</v>
      </c>
      <c r="BL253" s="17" t="s">
        <v>152</v>
      </c>
      <c r="BM253" s="192" t="s">
        <v>350</v>
      </c>
    </row>
    <row r="254" spans="1:65" s="12" customFormat="1" ht="22.9" customHeight="1">
      <c r="B254" s="165"/>
      <c r="C254" s="166"/>
      <c r="D254" s="167" t="s">
        <v>73</v>
      </c>
      <c r="E254" s="179" t="s">
        <v>351</v>
      </c>
      <c r="F254" s="179" t="s">
        <v>352</v>
      </c>
      <c r="G254" s="166"/>
      <c r="H254" s="166"/>
      <c r="I254" s="169"/>
      <c r="J254" s="180">
        <f>BK254</f>
        <v>0</v>
      </c>
      <c r="K254" s="166"/>
      <c r="L254" s="171"/>
      <c r="M254" s="172"/>
      <c r="N254" s="173"/>
      <c r="O254" s="173"/>
      <c r="P254" s="174">
        <f>SUM(P255:P264)</f>
        <v>0</v>
      </c>
      <c r="Q254" s="173"/>
      <c r="R254" s="174">
        <f>SUM(R255:R264)</f>
        <v>5.237E-2</v>
      </c>
      <c r="S254" s="173"/>
      <c r="T254" s="175">
        <f>SUM(T255:T264)</f>
        <v>0</v>
      </c>
      <c r="AR254" s="176" t="s">
        <v>81</v>
      </c>
      <c r="AT254" s="177" t="s">
        <v>73</v>
      </c>
      <c r="AU254" s="177" t="s">
        <v>79</v>
      </c>
      <c r="AY254" s="176" t="s">
        <v>113</v>
      </c>
      <c r="BK254" s="178">
        <f>SUM(BK255:BK264)</f>
        <v>0</v>
      </c>
    </row>
    <row r="255" spans="1:65" s="2" customFormat="1" ht="24.2" customHeight="1">
      <c r="A255" s="34"/>
      <c r="B255" s="35"/>
      <c r="C255" s="181" t="s">
        <v>353</v>
      </c>
      <c r="D255" s="181" t="s">
        <v>116</v>
      </c>
      <c r="E255" s="182" t="s">
        <v>354</v>
      </c>
      <c r="F255" s="183" t="s">
        <v>355</v>
      </c>
      <c r="G255" s="184" t="s">
        <v>119</v>
      </c>
      <c r="H255" s="185">
        <v>121</v>
      </c>
      <c r="I255" s="186"/>
      <c r="J255" s="187">
        <f>ROUND(I255*H255,2)</f>
        <v>0</v>
      </c>
      <c r="K255" s="183" t="s">
        <v>120</v>
      </c>
      <c r="L255" s="39"/>
      <c r="M255" s="188" t="s">
        <v>1</v>
      </c>
      <c r="N255" s="189" t="s">
        <v>39</v>
      </c>
      <c r="O255" s="71"/>
      <c r="P255" s="190">
        <f>O255*H255</f>
        <v>0</v>
      </c>
      <c r="Q255" s="190">
        <v>2.2000000000000001E-4</v>
      </c>
      <c r="R255" s="190">
        <f>Q255*H255</f>
        <v>2.6620000000000001E-2</v>
      </c>
      <c r="S255" s="190">
        <v>0</v>
      </c>
      <c r="T255" s="191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2" t="s">
        <v>152</v>
      </c>
      <c r="AT255" s="192" t="s">
        <v>116</v>
      </c>
      <c r="AU255" s="192" t="s">
        <v>81</v>
      </c>
      <c r="AY255" s="17" t="s">
        <v>113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7" t="s">
        <v>79</v>
      </c>
      <c r="BK255" s="193">
        <f>ROUND(I255*H255,2)</f>
        <v>0</v>
      </c>
      <c r="BL255" s="17" t="s">
        <v>152</v>
      </c>
      <c r="BM255" s="192" t="s">
        <v>356</v>
      </c>
    </row>
    <row r="256" spans="1:65" s="15" customFormat="1" ht="11.25">
      <c r="B256" s="217"/>
      <c r="C256" s="218"/>
      <c r="D256" s="196" t="s">
        <v>126</v>
      </c>
      <c r="E256" s="219" t="s">
        <v>1</v>
      </c>
      <c r="F256" s="220" t="s">
        <v>357</v>
      </c>
      <c r="G256" s="218"/>
      <c r="H256" s="219" t="s">
        <v>1</v>
      </c>
      <c r="I256" s="221"/>
      <c r="J256" s="218"/>
      <c r="K256" s="218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126</v>
      </c>
      <c r="AU256" s="226" t="s">
        <v>81</v>
      </c>
      <c r="AV256" s="15" t="s">
        <v>79</v>
      </c>
      <c r="AW256" s="15" t="s">
        <v>31</v>
      </c>
      <c r="AX256" s="15" t="s">
        <v>74</v>
      </c>
      <c r="AY256" s="226" t="s">
        <v>113</v>
      </c>
    </row>
    <row r="257" spans="1:65" s="15" customFormat="1" ht="11.25">
      <c r="B257" s="217"/>
      <c r="C257" s="218"/>
      <c r="D257" s="196" t="s">
        <v>126</v>
      </c>
      <c r="E257" s="219" t="s">
        <v>1</v>
      </c>
      <c r="F257" s="220" t="s">
        <v>358</v>
      </c>
      <c r="G257" s="218"/>
      <c r="H257" s="219" t="s">
        <v>1</v>
      </c>
      <c r="I257" s="221"/>
      <c r="J257" s="218"/>
      <c r="K257" s="218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126</v>
      </c>
      <c r="AU257" s="226" t="s">
        <v>81</v>
      </c>
      <c r="AV257" s="15" t="s">
        <v>79</v>
      </c>
      <c r="AW257" s="15" t="s">
        <v>31</v>
      </c>
      <c r="AX257" s="15" t="s">
        <v>74</v>
      </c>
      <c r="AY257" s="226" t="s">
        <v>113</v>
      </c>
    </row>
    <row r="258" spans="1:65" s="13" customFormat="1" ht="11.25">
      <c r="B258" s="194"/>
      <c r="C258" s="195"/>
      <c r="D258" s="196" t="s">
        <v>126</v>
      </c>
      <c r="E258" s="197" t="s">
        <v>1</v>
      </c>
      <c r="F258" s="198" t="s">
        <v>359</v>
      </c>
      <c r="G258" s="195"/>
      <c r="H258" s="199">
        <v>121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126</v>
      </c>
      <c r="AU258" s="205" t="s">
        <v>81</v>
      </c>
      <c r="AV258" s="13" t="s">
        <v>81</v>
      </c>
      <c r="AW258" s="13" t="s">
        <v>31</v>
      </c>
      <c r="AX258" s="13" t="s">
        <v>74</v>
      </c>
      <c r="AY258" s="205" t="s">
        <v>113</v>
      </c>
    </row>
    <row r="259" spans="1:65" s="14" customFormat="1" ht="11.25">
      <c r="B259" s="206"/>
      <c r="C259" s="207"/>
      <c r="D259" s="196" t="s">
        <v>126</v>
      </c>
      <c r="E259" s="208" t="s">
        <v>1</v>
      </c>
      <c r="F259" s="209" t="s">
        <v>128</v>
      </c>
      <c r="G259" s="207"/>
      <c r="H259" s="210">
        <v>121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126</v>
      </c>
      <c r="AU259" s="216" t="s">
        <v>81</v>
      </c>
      <c r="AV259" s="14" t="s">
        <v>121</v>
      </c>
      <c r="AW259" s="14" t="s">
        <v>31</v>
      </c>
      <c r="AX259" s="14" t="s">
        <v>79</v>
      </c>
      <c r="AY259" s="216" t="s">
        <v>113</v>
      </c>
    </row>
    <row r="260" spans="1:65" s="2" customFormat="1" ht="14.45" customHeight="1">
      <c r="A260" s="34"/>
      <c r="B260" s="35"/>
      <c r="C260" s="181" t="s">
        <v>360</v>
      </c>
      <c r="D260" s="181" t="s">
        <v>116</v>
      </c>
      <c r="E260" s="182" t="s">
        <v>361</v>
      </c>
      <c r="F260" s="183" t="s">
        <v>362</v>
      </c>
      <c r="G260" s="184" t="s">
        <v>119</v>
      </c>
      <c r="H260" s="185">
        <v>103</v>
      </c>
      <c r="I260" s="186"/>
      <c r="J260" s="187">
        <f>ROUND(I260*H260,2)</f>
        <v>0</v>
      </c>
      <c r="K260" s="183" t="s">
        <v>120</v>
      </c>
      <c r="L260" s="39"/>
      <c r="M260" s="188" t="s">
        <v>1</v>
      </c>
      <c r="N260" s="189" t="s">
        <v>39</v>
      </c>
      <c r="O260" s="71"/>
      <c r="P260" s="190">
        <f>O260*H260</f>
        <v>0</v>
      </c>
      <c r="Q260" s="190">
        <v>2.5000000000000001E-4</v>
      </c>
      <c r="R260" s="190">
        <f>Q260*H260</f>
        <v>2.5750000000000002E-2</v>
      </c>
      <c r="S260" s="190">
        <v>0</v>
      </c>
      <c r="T260" s="19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2" t="s">
        <v>152</v>
      </c>
      <c r="AT260" s="192" t="s">
        <v>116</v>
      </c>
      <c r="AU260" s="192" t="s">
        <v>81</v>
      </c>
      <c r="AY260" s="17" t="s">
        <v>113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7" t="s">
        <v>79</v>
      </c>
      <c r="BK260" s="193">
        <f>ROUND(I260*H260,2)</f>
        <v>0</v>
      </c>
      <c r="BL260" s="17" t="s">
        <v>152</v>
      </c>
      <c r="BM260" s="192" t="s">
        <v>363</v>
      </c>
    </row>
    <row r="261" spans="1:65" s="15" customFormat="1" ht="11.25">
      <c r="B261" s="217"/>
      <c r="C261" s="218"/>
      <c r="D261" s="196" t="s">
        <v>126</v>
      </c>
      <c r="E261" s="219" t="s">
        <v>1</v>
      </c>
      <c r="F261" s="220" t="s">
        <v>364</v>
      </c>
      <c r="G261" s="218"/>
      <c r="H261" s="219" t="s">
        <v>1</v>
      </c>
      <c r="I261" s="221"/>
      <c r="J261" s="218"/>
      <c r="K261" s="218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126</v>
      </c>
      <c r="AU261" s="226" t="s">
        <v>81</v>
      </c>
      <c r="AV261" s="15" t="s">
        <v>79</v>
      </c>
      <c r="AW261" s="15" t="s">
        <v>31</v>
      </c>
      <c r="AX261" s="15" t="s">
        <v>74</v>
      </c>
      <c r="AY261" s="226" t="s">
        <v>113</v>
      </c>
    </row>
    <row r="262" spans="1:65" s="15" customFormat="1" ht="11.25">
      <c r="B262" s="217"/>
      <c r="C262" s="218"/>
      <c r="D262" s="196" t="s">
        <v>126</v>
      </c>
      <c r="E262" s="219" t="s">
        <v>1</v>
      </c>
      <c r="F262" s="220" t="s">
        <v>365</v>
      </c>
      <c r="G262" s="218"/>
      <c r="H262" s="219" t="s">
        <v>1</v>
      </c>
      <c r="I262" s="221"/>
      <c r="J262" s="218"/>
      <c r="K262" s="218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126</v>
      </c>
      <c r="AU262" s="226" t="s">
        <v>81</v>
      </c>
      <c r="AV262" s="15" t="s">
        <v>79</v>
      </c>
      <c r="AW262" s="15" t="s">
        <v>31</v>
      </c>
      <c r="AX262" s="15" t="s">
        <v>74</v>
      </c>
      <c r="AY262" s="226" t="s">
        <v>113</v>
      </c>
    </row>
    <row r="263" spans="1:65" s="13" customFormat="1" ht="11.25">
      <c r="B263" s="194"/>
      <c r="C263" s="195"/>
      <c r="D263" s="196" t="s">
        <v>126</v>
      </c>
      <c r="E263" s="197" t="s">
        <v>1</v>
      </c>
      <c r="F263" s="198" t="s">
        <v>366</v>
      </c>
      <c r="G263" s="195"/>
      <c r="H263" s="199">
        <v>103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126</v>
      </c>
      <c r="AU263" s="205" t="s">
        <v>81</v>
      </c>
      <c r="AV263" s="13" t="s">
        <v>81</v>
      </c>
      <c r="AW263" s="13" t="s">
        <v>31</v>
      </c>
      <c r="AX263" s="13" t="s">
        <v>74</v>
      </c>
      <c r="AY263" s="205" t="s">
        <v>113</v>
      </c>
    </row>
    <row r="264" spans="1:65" s="14" customFormat="1" ht="11.25">
      <c r="B264" s="206"/>
      <c r="C264" s="207"/>
      <c r="D264" s="196" t="s">
        <v>126</v>
      </c>
      <c r="E264" s="208" t="s">
        <v>1</v>
      </c>
      <c r="F264" s="209" t="s">
        <v>128</v>
      </c>
      <c r="G264" s="207"/>
      <c r="H264" s="210">
        <v>103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126</v>
      </c>
      <c r="AU264" s="216" t="s">
        <v>81</v>
      </c>
      <c r="AV264" s="14" t="s">
        <v>121</v>
      </c>
      <c r="AW264" s="14" t="s">
        <v>31</v>
      </c>
      <c r="AX264" s="14" t="s">
        <v>79</v>
      </c>
      <c r="AY264" s="216" t="s">
        <v>113</v>
      </c>
    </row>
    <row r="265" spans="1:65" s="12" customFormat="1" ht="25.9" customHeight="1">
      <c r="B265" s="165"/>
      <c r="C265" s="166"/>
      <c r="D265" s="167" t="s">
        <v>73</v>
      </c>
      <c r="E265" s="168" t="s">
        <v>367</v>
      </c>
      <c r="F265" s="168" t="s">
        <v>368</v>
      </c>
      <c r="G265" s="166"/>
      <c r="H265" s="166"/>
      <c r="I265" s="169"/>
      <c r="J265" s="170">
        <f>BK265</f>
        <v>0</v>
      </c>
      <c r="K265" s="166"/>
      <c r="L265" s="171"/>
      <c r="M265" s="172"/>
      <c r="N265" s="173"/>
      <c r="O265" s="173"/>
      <c r="P265" s="174">
        <f>P266</f>
        <v>0</v>
      </c>
      <c r="Q265" s="173"/>
      <c r="R265" s="174">
        <f>R266</f>
        <v>0</v>
      </c>
      <c r="S265" s="173"/>
      <c r="T265" s="175">
        <f>T266</f>
        <v>0</v>
      </c>
      <c r="AR265" s="176" t="s">
        <v>136</v>
      </c>
      <c r="AT265" s="177" t="s">
        <v>73</v>
      </c>
      <c r="AU265" s="177" t="s">
        <v>74</v>
      </c>
      <c r="AY265" s="176" t="s">
        <v>113</v>
      </c>
      <c r="BK265" s="178">
        <f>BK266</f>
        <v>0</v>
      </c>
    </row>
    <row r="266" spans="1:65" s="12" customFormat="1" ht="22.9" customHeight="1">
      <c r="B266" s="165"/>
      <c r="C266" s="166"/>
      <c r="D266" s="167" t="s">
        <v>73</v>
      </c>
      <c r="E266" s="179" t="s">
        <v>369</v>
      </c>
      <c r="F266" s="179" t="s">
        <v>370</v>
      </c>
      <c r="G266" s="166"/>
      <c r="H266" s="166"/>
      <c r="I266" s="169"/>
      <c r="J266" s="180">
        <f>BK266</f>
        <v>0</v>
      </c>
      <c r="K266" s="166"/>
      <c r="L266" s="171"/>
      <c r="M266" s="172"/>
      <c r="N266" s="173"/>
      <c r="O266" s="173"/>
      <c r="P266" s="174">
        <f>P267</f>
        <v>0</v>
      </c>
      <c r="Q266" s="173"/>
      <c r="R266" s="174">
        <f>R267</f>
        <v>0</v>
      </c>
      <c r="S266" s="173"/>
      <c r="T266" s="175">
        <f>T267</f>
        <v>0</v>
      </c>
      <c r="AR266" s="176" t="s">
        <v>136</v>
      </c>
      <c r="AT266" s="177" t="s">
        <v>73</v>
      </c>
      <c r="AU266" s="177" t="s">
        <v>79</v>
      </c>
      <c r="AY266" s="176" t="s">
        <v>113</v>
      </c>
      <c r="BK266" s="178">
        <f>BK267</f>
        <v>0</v>
      </c>
    </row>
    <row r="267" spans="1:65" s="2" customFormat="1" ht="14.45" customHeight="1">
      <c r="A267" s="34"/>
      <c r="B267" s="35"/>
      <c r="C267" s="181" t="s">
        <v>371</v>
      </c>
      <c r="D267" s="181" t="s">
        <v>116</v>
      </c>
      <c r="E267" s="182" t="s">
        <v>372</v>
      </c>
      <c r="F267" s="183" t="s">
        <v>370</v>
      </c>
      <c r="G267" s="184" t="s">
        <v>167</v>
      </c>
      <c r="H267" s="237"/>
      <c r="I267" s="186"/>
      <c r="J267" s="187">
        <f>ROUND(I267*H267,2)</f>
        <v>0</v>
      </c>
      <c r="K267" s="183" t="s">
        <v>120</v>
      </c>
      <c r="L267" s="39"/>
      <c r="M267" s="238" t="s">
        <v>1</v>
      </c>
      <c r="N267" s="239" t="s">
        <v>39</v>
      </c>
      <c r="O267" s="240"/>
      <c r="P267" s="241">
        <f>O267*H267</f>
        <v>0</v>
      </c>
      <c r="Q267" s="241">
        <v>0</v>
      </c>
      <c r="R267" s="241">
        <f>Q267*H267</f>
        <v>0</v>
      </c>
      <c r="S267" s="241">
        <v>0</v>
      </c>
      <c r="T267" s="24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2" t="s">
        <v>373</v>
      </c>
      <c r="AT267" s="192" t="s">
        <v>116</v>
      </c>
      <c r="AU267" s="192" t="s">
        <v>81</v>
      </c>
      <c r="AY267" s="17" t="s">
        <v>113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7" t="s">
        <v>79</v>
      </c>
      <c r="BK267" s="193">
        <f>ROUND(I267*H267,2)</f>
        <v>0</v>
      </c>
      <c r="BL267" s="17" t="s">
        <v>373</v>
      </c>
      <c r="BM267" s="192" t="s">
        <v>374</v>
      </c>
    </row>
    <row r="268" spans="1:65" s="2" customFormat="1" ht="6.95" customHeight="1">
      <c r="A268" s="34"/>
      <c r="B268" s="54"/>
      <c r="C268" s="55"/>
      <c r="D268" s="55"/>
      <c r="E268" s="55"/>
      <c r="F268" s="55"/>
      <c r="G268" s="55"/>
      <c r="H268" s="55"/>
      <c r="I268" s="55"/>
      <c r="J268" s="55"/>
      <c r="K268" s="55"/>
      <c r="L268" s="39"/>
      <c r="M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</row>
  </sheetData>
  <sheetProtection algorithmName="SHA-512" hashValue="B5n3I65/LxaD5XMrUK/+Hma0nHDtUFE06+XBvcLpj4aJbArWn0U4ejWNGioaqn4w8q/Mav/XhzotzUxPx+CPUA==" saltValue="9A55h/gKTMySQuV/rmKKgV7TvY3/mgZ5OF/ghEXiwCVtdNBDZol/ulM39PXpLZjhzRbwtwRCD50t5KWJffznyw==" spinCount="100000" sheet="1" objects="1" scenarios="1" formatColumns="0" formatRows="0" autoFilter="0"/>
  <autoFilter ref="C121:K267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21FBC523 - Děčín - Březin...</vt:lpstr>
      <vt:lpstr>'21FBC523 - Děčín - Březin...'!Názvy_tisku</vt:lpstr>
      <vt:lpstr>'Rekapitulace stavby'!Názvy_tisku</vt:lpstr>
      <vt:lpstr>'21FBC523 - Děčín - Březin...'!Oblast_tisku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DESKTOP-MIN34TP\Pracovna</dc:creator>
  <cp:lastModifiedBy>uzivatel</cp:lastModifiedBy>
  <cp:lastPrinted>2021-07-20T13:44:52Z</cp:lastPrinted>
  <dcterms:created xsi:type="dcterms:W3CDTF">2021-07-05T04:44:00Z</dcterms:created>
  <dcterms:modified xsi:type="dcterms:W3CDTF">2021-07-20T13:45:56Z</dcterms:modified>
</cp:coreProperties>
</file>