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1760" activeTab="0"/>
  </bookViews>
  <sheets>
    <sheet name="Rekapitulace stavby" sheetId="1" r:id="rId1"/>
    <sheet name="072 - Demolice výběhu lev..." sheetId="2" r:id="rId2"/>
    <sheet name="Pokyny pro vyplnění" sheetId="3" r:id="rId3"/>
  </sheets>
  <definedNames>
    <definedName name="_xlnm._FilterDatabase" localSheetId="1" hidden="1">'072 - Demolice výběhu lev...'!$C$77:$K$144</definedName>
    <definedName name="_xlnm.Print_Area" localSheetId="1">'072 - Demolice výběhu lev...'!$C$4:$J$37,'072 - Demolice výběhu lev...'!$C$43:$J$61,'072 - Demolice výběhu lev...'!$C$67:$K$144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'072 - Demolice výběhu lev...'!$77:$77</definedName>
  </definedNames>
  <calcPr calcId="152511"/>
</workbook>
</file>

<file path=xl/sharedStrings.xml><?xml version="1.0" encoding="utf-8"?>
<sst xmlns="http://schemas.openxmlformats.org/spreadsheetml/2006/main" count="1319" uniqueCount="431">
  <si>
    <t>Export Komplet</t>
  </si>
  <si>
    <t>VZ</t>
  </si>
  <si>
    <t>2.0</t>
  </si>
  <si>
    <t>ZAMOK</t>
  </si>
  <si>
    <t>False</t>
  </si>
  <si>
    <t>{fe7cce59-4e11-41c4-a93d-6674431caf14}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</si>
  <si>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</si>
  <si>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</si>
  <si>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</si>
  <si>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</si>
  <si>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</si>
  <si>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</si>
  <si>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</si>
  <si>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</si>
  <si>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</si>
  <si>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</si>
  <si>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</si>
  <si>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Demolice výběhu levharta</t>
  </si>
  <si>
    <t>KSO:</t>
  </si>
  <si>
    <t/>
  </si>
  <si>
    <t>CC-CZ:</t>
  </si>
  <si>
    <t>Místo:</t>
  </si>
  <si>
    <t>ZOO Děčín</t>
  </si>
  <si>
    <t>Datum:</t>
  </si>
  <si>
    <t>14. 10. 2021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</si>
  <si>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</si>
  <si>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</si>
  <si>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</si>
  <si>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</si>
  <si>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</si>
  <si>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</si>
  <si>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</si>
  <si>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</si>
  <si>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</si>
  <si>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</si>
  <si>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</si>
  <si>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</si>
  <si>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</si>
  <si>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</si>
  <si>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</si>
  <si>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</si>
  <si>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</si>
  <si>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</si>
  <si>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</si>
  <si>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</si>
  <si>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</si>
  <si>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</si>
  <si>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</si>
  <si>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</si>
  <si>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</si>
  <si>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</si>
  <si>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</si>
  <si>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</si>
  <si>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</si>
  <si>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</si>
  <si>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</si>
  <si>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</si>
  <si>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</si>
  <si>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</si>
  <si>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</si>
  <si>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</si>
  <si>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</si>
  <si>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</si>
  <si>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</si>
  <si>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</si>
  <si>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</si>
  <si>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</si>
  <si>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</si>
  <si>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</si>
  <si>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</si>
  <si>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</si>
  <si>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</si>
  <si>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</si>
  <si>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</si>
  <si>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</si>
  <si>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</si>
  <si>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</si>
  <si>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</si>
  <si>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</si>
  <si>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</si>
  <si>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</si>
  <si>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</si>
  <si>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</si>
  <si>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</si>
  <si>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</si>
  <si>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</si>
  <si>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</si>
  <si>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94 - Lešení</t>
  </si>
  <si>
    <t xml:space="preserve">    98 - Demolice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</si>
  <si>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</si>
  <si>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</si>
  <si>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</si>
  <si>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</si>
  <si>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</si>
  <si>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</si>
  <si>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</si>
  <si>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</si>
  <si>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</si>
  <si>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</si>
  <si>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</si>
  <si>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</si>
  <si>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</si>
  <si>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</si>
  <si>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</si>
  <si>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</si>
  <si>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</si>
  <si>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</si>
  <si>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</si>
  <si>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</si>
  <si>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strojně v hornině třídy těžitelnosti I skupiny 3 přes 50 do 100 m3</t>
  </si>
  <si>
    <t>m3</t>
  </si>
  <si>
    <t>CS ÚRS 2021 02</t>
  </si>
  <si>
    <t>4</t>
  </si>
  <si>
    <t>482954250</t>
  </si>
  <si>
    <t>Online PSC</t>
  </si>
  <si>
    <t>https://podminky.urs.cz/item/CS_URS_2021_02/122251103</t>
  </si>
  <si>
    <t>VV</t>
  </si>
  <si>
    <t>18,00*13,00*0,40</t>
  </si>
  <si>
    <t>171251101</t>
  </si>
  <si>
    <t>Uložení sypanin do násypů strojně s rozprostřením sypaniny ve vrstvách a s hrubým urovnáním nezhutněných jakékoliv třídy těžitelnosti</t>
  </si>
  <si>
    <t>842296816</t>
  </si>
  <si>
    <t>https://podminky.urs.cz/item/CS_URS_2021_02/171251101</t>
  </si>
  <si>
    <t>93,6*0,5 'Přepočtené koeficientem množství</t>
  </si>
  <si>
    <t>3</t>
  </si>
  <si>
    <t>181111131</t>
  </si>
  <si>
    <t>Plošná úprava terénu v zemině skupiny 1 až 4 s urovnáním povrchu bez doplnění ornice souvislé plochy do 500 m2 při nerovnostech terénu přes 150 do 200 mm v rovině nebo na svahu do 1:5</t>
  </si>
  <si>
    <t>m2</t>
  </si>
  <si>
    <t>-2009032701</t>
  </si>
  <si>
    <t>https://podminky.urs.cz/item/CS_URS_2021_02/181111131</t>
  </si>
  <si>
    <t>18,00*13,00</t>
  </si>
  <si>
    <t>94</t>
  </si>
  <si>
    <t>Lešení</t>
  </si>
  <si>
    <t>949101112</t>
  </si>
  <si>
    <t>Lešení pomocné pracovní pro objekty pozemních staveb pro zatížení do 150 kg/m2, o výšce lešeňové podlahy přes 1,9 do 3,5 m</t>
  </si>
  <si>
    <t>2076975220</t>
  </si>
  <si>
    <t>https://podminky.urs.cz/item/CS_URS_2021_02/949101112</t>
  </si>
  <si>
    <t>13,00*10,00</t>
  </si>
  <si>
    <t>98</t>
  </si>
  <si>
    <t>Demolice</t>
  </si>
  <si>
    <t>5</t>
  </si>
  <si>
    <t>712440833</t>
  </si>
  <si>
    <t>Odstranění povlakové krytiny střech šikmých přes 10° do 30° z přitavených pásů NAIP v plné ploše třívrstvé</t>
  </si>
  <si>
    <t>-1918214949</t>
  </si>
  <si>
    <t>https://podminky.urs.cz/item/CS_URS_2021_02/712440833</t>
  </si>
  <si>
    <t>12,00*9,00</t>
  </si>
  <si>
    <t>6</t>
  </si>
  <si>
    <t>764002811</t>
  </si>
  <si>
    <t>Demontáž klempířských konstrukcí okapového plechu do suti, v krytině povlakové</t>
  </si>
  <si>
    <t>m</t>
  </si>
  <si>
    <t>1058394623</t>
  </si>
  <si>
    <t>https://podminky.urs.cz/item/CS_URS_2021_02/764002811</t>
  </si>
  <si>
    <t>7</t>
  </si>
  <si>
    <t>764002841</t>
  </si>
  <si>
    <t>Demontáž klempířských konstrukcí oplechování horních ploch zdí a nadezdívek do suti</t>
  </si>
  <si>
    <t>1535680191</t>
  </si>
  <si>
    <t>https://podminky.urs.cz/item/CS_URS_2021_02/764002841</t>
  </si>
  <si>
    <t>2*9,00+12,00</t>
  </si>
  <si>
    <t>8</t>
  </si>
  <si>
    <t>764004801</t>
  </si>
  <si>
    <t>Demontáž klempířských konstrukcí žlabu podokapního do suti</t>
  </si>
  <si>
    <t>1281296972</t>
  </si>
  <si>
    <t>https://podminky.urs.cz/item/CS_URS_2021_02/764004801</t>
  </si>
  <si>
    <t>9</t>
  </si>
  <si>
    <t>767392802</t>
  </si>
  <si>
    <t>Demontáž krytin střech z plechů šroubovaných do suti</t>
  </si>
  <si>
    <t>-770272693</t>
  </si>
  <si>
    <t>https://podminky.urs.cz/item/CS_URS_2021_02/767392802</t>
  </si>
  <si>
    <t>12,00*4,00</t>
  </si>
  <si>
    <t>10</t>
  </si>
  <si>
    <t>800.R</t>
  </si>
  <si>
    <t>Zaslepení přípojky vody a kanalizace</t>
  </si>
  <si>
    <t>kpl</t>
  </si>
  <si>
    <t>R-položka</t>
  </si>
  <si>
    <t>786454139</t>
  </si>
  <si>
    <t>11</t>
  </si>
  <si>
    <t>98123111R</t>
  </si>
  <si>
    <t>Demolice podhledu, střechy postupným rozebíráním dřevěných</t>
  </si>
  <si>
    <t>2094635758</t>
  </si>
  <si>
    <t>13,00*8,00*0,20</t>
  </si>
  <si>
    <t>12</t>
  </si>
  <si>
    <t>981332111</t>
  </si>
  <si>
    <t>Demolice ocelových konstrukcí jakýmkoliv způsobem</t>
  </si>
  <si>
    <t>t</t>
  </si>
  <si>
    <t>-2089448277</t>
  </si>
  <si>
    <t>https://podminky.urs.cz/item/CS_URS_2021_02/981332111</t>
  </si>
  <si>
    <t>13</t>
  </si>
  <si>
    <t>981513112</t>
  </si>
  <si>
    <t>Demolice konstrukcí objektů těžkými mechanizačními prostředky zdiva na maltu cementovou z cihel nebo tvárnic</t>
  </si>
  <si>
    <t>-859331966</t>
  </si>
  <si>
    <t>https://podminky.urs.cz/item/CS_URS_2021_02/981513112</t>
  </si>
  <si>
    <t>(2*7,25+11,00)*0,30*4,00</t>
  </si>
  <si>
    <t>11,00*0,30*2,70</t>
  </si>
  <si>
    <t>Součet</t>
  </si>
  <si>
    <t>14</t>
  </si>
  <si>
    <t>981513114</t>
  </si>
  <si>
    <t>Demolice konstrukcí objektů těžkými mechanizačními prostředky konstrukcí ze železobetonu</t>
  </si>
  <si>
    <t>-1421782588</t>
  </si>
  <si>
    <t>https://podminky.urs.cz/item/CS_URS_2021_02/981513114</t>
  </si>
  <si>
    <t>3,00*0,15*4,00</t>
  </si>
  <si>
    <t>2*7,50*0,20*1,50</t>
  </si>
  <si>
    <t>981513116</t>
  </si>
  <si>
    <t>Demolice konstrukcí objektů těžkými mechanizačními prostředky konstrukcí z betonu prostého</t>
  </si>
  <si>
    <t>-474281902</t>
  </si>
  <si>
    <t>https://podminky.urs.cz/item/CS_URS_2021_02/981513116</t>
  </si>
  <si>
    <t>"podlaha"14,75*11,00*0,20</t>
  </si>
  <si>
    <t>"základy objekt"(7,25+11,00)*2*0,60*1,20</t>
  </si>
  <si>
    <t>"základy klec"(2*7,50+11,00)*0,60*1,90</t>
  </si>
  <si>
    <t>997</t>
  </si>
  <si>
    <t>Přesun sutě</t>
  </si>
  <si>
    <t>16</t>
  </si>
  <si>
    <t>997006512</t>
  </si>
  <si>
    <t>Vodorovná doprava suti na skládku s naložením na dopravní prostředek a složením přes 100 m do 1 km</t>
  </si>
  <si>
    <t>790797145</t>
  </si>
  <si>
    <t>https://podminky.urs.cz/item/CS_URS_2021_02/997006512</t>
  </si>
  <si>
    <t>17</t>
  </si>
  <si>
    <t>997006519</t>
  </si>
  <si>
    <t>Vodorovná doprava suti na skládku s naložením na dopravní prostředek a složením Příplatek k ceně za každý další i započatý 1 km</t>
  </si>
  <si>
    <t>-371925116</t>
  </si>
  <si>
    <t>https://podminky.urs.cz/item/CS_URS_2021_02/997006519</t>
  </si>
  <si>
    <t>309,603*13 'Přepočtené koeficientem množství</t>
  </si>
  <si>
    <t>18</t>
  </si>
  <si>
    <t>M</t>
  </si>
  <si>
    <t>94621000</t>
  </si>
  <si>
    <t>poplatek za uložení stavebního odpadu betonového zatříděného kódem 17 01 01 na recyklační skládku</t>
  </si>
  <si>
    <t>-1841192358</t>
  </si>
  <si>
    <t>https://podminky.urs.cz/item/CS_URS_2021_02/94621000</t>
  </si>
  <si>
    <t>19</t>
  </si>
  <si>
    <t>94621001</t>
  </si>
  <si>
    <t>poplatek za uložení stavebního odpadu železobetonového zatříděného kódem 17 01 01 na recyklační skládku</t>
  </si>
  <si>
    <t>-55756871</t>
  </si>
  <si>
    <t>https://podminky.urs.cz/item/CS_URS_2021_02/94621001</t>
  </si>
  <si>
    <t>20</t>
  </si>
  <si>
    <t>94621002</t>
  </si>
  <si>
    <t>poplatek za uložení stavebního odpadu cihelného zatříděného kódem 17 01 02 na recyklační skládku</t>
  </si>
  <si>
    <t>1098158844</t>
  </si>
  <si>
    <t>https://podminky.urs.cz/item/CS_URS_2021_02/94621002</t>
  </si>
  <si>
    <t>94620240</t>
  </si>
  <si>
    <t>poplatek za uložení stavebního odpadu z izolačních materiálů zatříděného kódem 17 06 04</t>
  </si>
  <si>
    <t>-46362200</t>
  </si>
  <si>
    <t>https://podminky.urs.cz/item/CS_URS_2021_02/94620240</t>
  </si>
  <si>
    <t>22</t>
  </si>
  <si>
    <t>94620250</t>
  </si>
  <si>
    <t>poplatek za uložení směsného stavebního a demoličního odpadu zatříděného kódem 17 09 04</t>
  </si>
  <si>
    <t>843271640</t>
  </si>
  <si>
    <t>https://podminky.urs.cz/item/CS_URS_2021_02/94620250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</si>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</sst>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3" TargetMode="External" /><Relationship Id="rId2" Type="http://schemas.openxmlformats.org/officeDocument/2006/relationships/hyperlink" Target="https://podminky.urs.cz/item/CS_URS_2021_02/171251101" TargetMode="External" /><Relationship Id="rId3" Type="http://schemas.openxmlformats.org/officeDocument/2006/relationships/hyperlink" Target="https://podminky.urs.cz/item/CS_URS_2021_02/181111131" TargetMode="External" /><Relationship Id="rId4" Type="http://schemas.openxmlformats.org/officeDocument/2006/relationships/hyperlink" Target="https://podminky.urs.cz/item/CS_URS_2021_02/949101112" TargetMode="External" /><Relationship Id="rId5" Type="http://schemas.openxmlformats.org/officeDocument/2006/relationships/hyperlink" Target="https://podminky.urs.cz/item/CS_URS_2021_02/712440833" TargetMode="External" /><Relationship Id="rId6" Type="http://schemas.openxmlformats.org/officeDocument/2006/relationships/hyperlink" Target="https://podminky.urs.cz/item/CS_URS_2021_02/764002811" TargetMode="External" /><Relationship Id="rId7" Type="http://schemas.openxmlformats.org/officeDocument/2006/relationships/hyperlink" Target="https://podminky.urs.cz/item/CS_URS_2021_02/764002841" TargetMode="External" /><Relationship Id="rId8" Type="http://schemas.openxmlformats.org/officeDocument/2006/relationships/hyperlink" Target="https://podminky.urs.cz/item/CS_URS_2021_02/764004801" TargetMode="External" /><Relationship Id="rId9" Type="http://schemas.openxmlformats.org/officeDocument/2006/relationships/hyperlink" Target="https://podminky.urs.cz/item/CS_URS_2021_02/767392802" TargetMode="External" /><Relationship Id="rId10" Type="http://schemas.openxmlformats.org/officeDocument/2006/relationships/hyperlink" Target="https://podminky.urs.cz/item/CS_URS_2021_02/981332111" TargetMode="External" /><Relationship Id="rId11" Type="http://schemas.openxmlformats.org/officeDocument/2006/relationships/hyperlink" Target="https://podminky.urs.cz/item/CS_URS_2021_02/981513112" TargetMode="External" /><Relationship Id="rId12" Type="http://schemas.openxmlformats.org/officeDocument/2006/relationships/hyperlink" Target="https://podminky.urs.cz/item/CS_URS_2021_02/981513114" TargetMode="External" /><Relationship Id="rId13" Type="http://schemas.openxmlformats.org/officeDocument/2006/relationships/hyperlink" Target="https://podminky.urs.cz/item/CS_URS_2021_02/981513116" TargetMode="External" /><Relationship Id="rId14" Type="http://schemas.openxmlformats.org/officeDocument/2006/relationships/hyperlink" Target="https://podminky.urs.cz/item/CS_URS_2021_02/997006512" TargetMode="External" /><Relationship Id="rId15" Type="http://schemas.openxmlformats.org/officeDocument/2006/relationships/hyperlink" Target="https://podminky.urs.cz/item/CS_URS_2021_02/997006519" TargetMode="External" /><Relationship Id="rId16" Type="http://schemas.openxmlformats.org/officeDocument/2006/relationships/hyperlink" Target="https://podminky.urs.cz/item/CS_URS_2021_02/94621000" TargetMode="External" /><Relationship Id="rId17" Type="http://schemas.openxmlformats.org/officeDocument/2006/relationships/hyperlink" Target="https://podminky.urs.cz/item/CS_URS_2021_02/94621001" TargetMode="External" /><Relationship Id="rId18" Type="http://schemas.openxmlformats.org/officeDocument/2006/relationships/hyperlink" Target="https://podminky.urs.cz/item/CS_URS_2021_02/94621002" TargetMode="External" /><Relationship Id="rId19" Type="http://schemas.openxmlformats.org/officeDocument/2006/relationships/hyperlink" Target="https://podminky.urs.cz/item/CS_URS_2021_02/94620240" TargetMode="External" /><Relationship Id="rId20" Type="http://schemas.openxmlformats.org/officeDocument/2006/relationships/hyperlink" Target="https://podminky.urs.cz/item/CS_URS_2021_02/94620250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0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05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0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305"/>
      <c r="BS13" s="17" t="s">
        <v>6</v>
      </c>
    </row>
    <row r="14" spans="2:71" ht="12.75">
      <c r="B14" s="21"/>
      <c r="C14" s="22"/>
      <c r="D14" s="22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30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05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05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05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05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2:57" s="1" customFormat="1" ht="47.25" customHeight="1">
      <c r="B23" s="21"/>
      <c r="C23" s="22"/>
      <c r="D23" s="22"/>
      <c r="E23" s="312" t="s">
        <v>37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ROUND(AG54,2)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39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40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41</v>
      </c>
      <c r="AL28" s="315"/>
      <c r="AM28" s="315"/>
      <c r="AN28" s="315"/>
      <c r="AO28" s="315"/>
      <c r="AP28" s="36"/>
      <c r="AQ28" s="36"/>
      <c r="AR28" s="39"/>
      <c r="BE28" s="305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19" t="s">
        <v>50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21">
        <f>SUM(AK26:AK33)</f>
        <v>0</v>
      </c>
      <c r="AL35" s="320"/>
      <c r="AM35" s="320"/>
      <c r="AN35" s="320"/>
      <c r="AO35" s="32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072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Demolice výběhu levharta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ZOO Děčín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5" t="str">
        <f>IF(AN8="","",AN8)</f>
        <v>14. 10. 2021</v>
      </c>
      <c r="AN47" s="32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Děčín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326" t="str">
        <f>IF(E17="","",E17)</f>
        <v xml:space="preserve"> </v>
      </c>
      <c r="AN49" s="327"/>
      <c r="AO49" s="327"/>
      <c r="AP49" s="327"/>
      <c r="AQ49" s="36"/>
      <c r="AR49" s="39"/>
      <c r="AS49" s="328" t="s">
        <v>52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35</v>
      </c>
      <c r="AJ50" s="36"/>
      <c r="AK50" s="36"/>
      <c r="AL50" s="36"/>
      <c r="AM50" s="326" t="str">
        <f>IF(E20="","",E20)</f>
        <v xml:space="preserve"> </v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4" t="s">
        <v>53</v>
      </c>
      <c r="D52" s="335"/>
      <c r="E52" s="335"/>
      <c r="F52" s="335"/>
      <c r="G52" s="335"/>
      <c r="H52" s="66"/>
      <c r="I52" s="336" t="s">
        <v>54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55</v>
      </c>
      <c r="AH52" s="335"/>
      <c r="AI52" s="335"/>
      <c r="AJ52" s="335"/>
      <c r="AK52" s="335"/>
      <c r="AL52" s="335"/>
      <c r="AM52" s="335"/>
      <c r="AN52" s="336" t="s">
        <v>56</v>
      </c>
      <c r="AO52" s="335"/>
      <c r="AP52" s="335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71</v>
      </c>
      <c r="BT54" s="84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0" s="7" customFormat="1" ht="16.5" customHeight="1">
      <c r="A55" s="85" t="s">
        <v>75</v>
      </c>
      <c r="B55" s="86"/>
      <c r="C55" s="87"/>
      <c r="D55" s="340" t="s">
        <v>14</v>
      </c>
      <c r="E55" s="340"/>
      <c r="F55" s="340"/>
      <c r="G55" s="340"/>
      <c r="H55" s="340"/>
      <c r="I55" s="88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'072 - Demolice výběhu lev...'!J28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89" t="s">
        <v>76</v>
      </c>
      <c r="AR55" s="90"/>
      <c r="AS55" s="91">
        <v>0</v>
      </c>
      <c r="AT55" s="92">
        <f>ROUND(SUM(AV55:AW55),2)</f>
        <v>0</v>
      </c>
      <c r="AU55" s="93">
        <f>'072 - Demolice výběhu lev...'!P78</f>
        <v>0</v>
      </c>
      <c r="AV55" s="92">
        <f>'072 - Demolice výběhu lev...'!J31</f>
        <v>0</v>
      </c>
      <c r="AW55" s="92">
        <f>'072 - Demolice výběhu lev...'!J32</f>
        <v>0</v>
      </c>
      <c r="AX55" s="92">
        <f>'072 - Demolice výběhu lev...'!J33</f>
        <v>0</v>
      </c>
      <c r="AY55" s="92">
        <f>'072 - Demolice výběhu lev...'!J34</f>
        <v>0</v>
      </c>
      <c r="AZ55" s="92">
        <f>'072 - Demolice výběhu lev...'!F31</f>
        <v>0</v>
      </c>
      <c r="BA55" s="92">
        <f>'072 - Demolice výběhu lev...'!F32</f>
        <v>0</v>
      </c>
      <c r="BB55" s="92">
        <f>'072 - Demolice výběhu lev...'!F33</f>
        <v>0</v>
      </c>
      <c r="BC55" s="92">
        <f>'072 - Demolice výběhu lev...'!F34</f>
        <v>0</v>
      </c>
      <c r="BD55" s="94">
        <f>'072 - Demolice výběhu lev...'!F35</f>
        <v>0</v>
      </c>
      <c r="BT55" s="95" t="s">
        <v>77</v>
      </c>
      <c r="BU55" s="95" t="s">
        <v>78</v>
      </c>
      <c r="BV55" s="95" t="s">
        <v>73</v>
      </c>
      <c r="BW55" s="95" t="s">
        <v>5</v>
      </c>
      <c r="BX55" s="95" t="s">
        <v>74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O+ngOsJ82uUrZSDSALqmKwNy7RyQuXlHVwIkmW39i9dSw+swoFq8rB4cubPzJDYKEsjg6S2fx/K/N68wckmLRQ==" saltValue="gxY1aKY0QTqOHLIfA7Fu790YI0OrHwrWbLAJ+tsgJGsgDmOXsn+t305K8iilew6G4SDc67aoalwTqLBQO2Iut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72 - Demolice výběhu le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79</v>
      </c>
    </row>
    <row r="4" spans="2:46" s="1" customFormat="1" ht="24.95" customHeight="1">
      <c r="B4" s="20"/>
      <c r="D4" s="98" t="s">
        <v>80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44" t="s">
        <v>17</v>
      </c>
      <c r="F7" s="345"/>
      <c r="G7" s="345"/>
      <c r="H7" s="34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14. 10. 2021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27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28</v>
      </c>
      <c r="F13" s="34"/>
      <c r="G13" s="34"/>
      <c r="H13" s="34"/>
      <c r="I13" s="100" t="s">
        <v>29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30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6" t="str">
        <f>'Rekapitulace stavby'!E14</f>
        <v>Vyplň údaj</v>
      </c>
      <c r="F16" s="347"/>
      <c r="G16" s="347"/>
      <c r="H16" s="347"/>
      <c r="I16" s="100" t="s">
        <v>29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32</v>
      </c>
      <c r="E18" s="34"/>
      <c r="F18" s="34"/>
      <c r="G18" s="34"/>
      <c r="H18" s="34"/>
      <c r="I18" s="100" t="s">
        <v>26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29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35</v>
      </c>
      <c r="E21" s="34"/>
      <c r="F21" s="34"/>
      <c r="G21" s="34"/>
      <c r="H21" s="34"/>
      <c r="I21" s="100" t="s">
        <v>26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29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36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8" t="s">
        <v>37</v>
      </c>
      <c r="F25" s="348"/>
      <c r="G25" s="348"/>
      <c r="H25" s="34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38</v>
      </c>
      <c r="E28" s="34"/>
      <c r="F28" s="34"/>
      <c r="G28" s="34"/>
      <c r="H28" s="34"/>
      <c r="I28" s="34"/>
      <c r="J28" s="109">
        <f>ROUND(J78,2)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40</v>
      </c>
      <c r="G30" s="34"/>
      <c r="H30" s="34"/>
      <c r="I30" s="110" t="s">
        <v>39</v>
      </c>
      <c r="J30" s="110" t="s">
        <v>41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42</v>
      </c>
      <c r="E31" s="100" t="s">
        <v>43</v>
      </c>
      <c r="F31" s="112">
        <f>ROUND((SUM(BE78:BE144)),2)</f>
        <v>0</v>
      </c>
      <c r="G31" s="34"/>
      <c r="H31" s="34"/>
      <c r="I31" s="113">
        <v>0.21</v>
      </c>
      <c r="J31" s="112">
        <f>ROUND(((SUM(BE78:BE144))*I31),2)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44</v>
      </c>
      <c r="F32" s="112">
        <f>ROUND((SUM(BF78:BF144)),2)</f>
        <v>0</v>
      </c>
      <c r="G32" s="34"/>
      <c r="H32" s="34"/>
      <c r="I32" s="113">
        <v>0.15</v>
      </c>
      <c r="J32" s="112">
        <f>ROUND(((SUM(BF78:BF144))*I32),2)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45</v>
      </c>
      <c r="F33" s="112">
        <f>ROUND((SUM(BG78:BG144)),2)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46</v>
      </c>
      <c r="F34" s="112">
        <f>ROUND((SUM(BH78:BH144)),2)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47</v>
      </c>
      <c r="F35" s="112">
        <f>ROUND((SUM(BI78:BI144)),2)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48</v>
      </c>
      <c r="E37" s="116"/>
      <c r="F37" s="116"/>
      <c r="G37" s="117" t="s">
        <v>49</v>
      </c>
      <c r="H37" s="118" t="s">
        <v>50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81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23" t="str">
        <f>E7</f>
        <v>Demolice výběhu levharta</v>
      </c>
      <c r="F46" s="349"/>
      <c r="G46" s="349"/>
      <c r="H46" s="34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ZOO Děčín</v>
      </c>
      <c r="G48" s="36"/>
      <c r="H48" s="36"/>
      <c r="I48" s="29" t="s">
        <v>23</v>
      </c>
      <c r="J48" s="59" t="str">
        <f>IF(J10="","",J10)</f>
        <v>14. 10. 2021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>Statutární město Děčín</v>
      </c>
      <c r="G50" s="36"/>
      <c r="H50" s="36"/>
      <c r="I50" s="29" t="s">
        <v>32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30</v>
      </c>
      <c r="D51" s="36"/>
      <c r="E51" s="36"/>
      <c r="F51" s="27" t="str">
        <f>IF(E16="","",E16)</f>
        <v>Vyplň údaj</v>
      </c>
      <c r="G51" s="36"/>
      <c r="H51" s="36"/>
      <c r="I51" s="29" t="s">
        <v>35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82</v>
      </c>
      <c r="D53" s="126"/>
      <c r="E53" s="126"/>
      <c r="F53" s="126"/>
      <c r="G53" s="126"/>
      <c r="H53" s="126"/>
      <c r="I53" s="126"/>
      <c r="J53" s="127" t="s">
        <v>83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70</v>
      </c>
      <c r="D55" s="36"/>
      <c r="E55" s="36"/>
      <c r="F55" s="36"/>
      <c r="G55" s="36"/>
      <c r="H55" s="36"/>
      <c r="I55" s="36"/>
      <c r="J55" s="77">
        <f>J78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84</v>
      </c>
    </row>
    <row r="56" spans="2:12" s="9" customFormat="1" ht="24.95" customHeight="1">
      <c r="B56" s="129"/>
      <c r="C56" s="130"/>
      <c r="D56" s="131" t="s">
        <v>85</v>
      </c>
      <c r="E56" s="132"/>
      <c r="F56" s="132"/>
      <c r="G56" s="132"/>
      <c r="H56" s="132"/>
      <c r="I56" s="132"/>
      <c r="J56" s="133">
        <f>J79</f>
        <v>0</v>
      </c>
      <c r="K56" s="130"/>
      <c r="L56" s="134"/>
    </row>
    <row r="57" spans="2:12" s="10" customFormat="1" ht="19.9" customHeight="1">
      <c r="B57" s="135"/>
      <c r="C57" s="136"/>
      <c r="D57" s="137" t="s">
        <v>86</v>
      </c>
      <c r="E57" s="138"/>
      <c r="F57" s="138"/>
      <c r="G57" s="138"/>
      <c r="H57" s="138"/>
      <c r="I57" s="138"/>
      <c r="J57" s="139">
        <f>J80</f>
        <v>0</v>
      </c>
      <c r="K57" s="136"/>
      <c r="L57" s="140"/>
    </row>
    <row r="58" spans="2:12" s="10" customFormat="1" ht="19.9" customHeight="1">
      <c r="B58" s="135"/>
      <c r="C58" s="136"/>
      <c r="D58" s="137" t="s">
        <v>87</v>
      </c>
      <c r="E58" s="138"/>
      <c r="F58" s="138"/>
      <c r="G58" s="138"/>
      <c r="H58" s="138"/>
      <c r="I58" s="138"/>
      <c r="J58" s="139">
        <f>J90</f>
        <v>0</v>
      </c>
      <c r="K58" s="136"/>
      <c r="L58" s="140"/>
    </row>
    <row r="59" spans="2:12" s="10" customFormat="1" ht="19.9" customHeight="1">
      <c r="B59" s="135"/>
      <c r="C59" s="136"/>
      <c r="D59" s="137" t="s">
        <v>88</v>
      </c>
      <c r="E59" s="138"/>
      <c r="F59" s="138"/>
      <c r="G59" s="138"/>
      <c r="H59" s="138"/>
      <c r="I59" s="138"/>
      <c r="J59" s="139">
        <f>J94</f>
        <v>0</v>
      </c>
      <c r="K59" s="136"/>
      <c r="L59" s="140"/>
    </row>
    <row r="60" spans="2:12" s="10" customFormat="1" ht="19.9" customHeight="1">
      <c r="B60" s="135"/>
      <c r="C60" s="136"/>
      <c r="D60" s="137" t="s">
        <v>89</v>
      </c>
      <c r="E60" s="138"/>
      <c r="F60" s="138"/>
      <c r="G60" s="138"/>
      <c r="H60" s="138"/>
      <c r="I60" s="138"/>
      <c r="J60" s="139">
        <f>J129</f>
        <v>0</v>
      </c>
      <c r="K60" s="136"/>
      <c r="L60" s="140"/>
    </row>
    <row r="61" spans="1:31" s="2" customFormat="1" ht="21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0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10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90</v>
      </c>
      <c r="D67" s="36"/>
      <c r="E67" s="36"/>
      <c r="F67" s="36"/>
      <c r="G67" s="36"/>
      <c r="H67" s="36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6"/>
      <c r="E69" s="36"/>
      <c r="F69" s="36"/>
      <c r="G69" s="36"/>
      <c r="H69" s="36"/>
      <c r="I69" s="36"/>
      <c r="J69" s="36"/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323" t="str">
        <f>E7</f>
        <v>Demolice výběhu levharta</v>
      </c>
      <c r="F70" s="349"/>
      <c r="G70" s="349"/>
      <c r="H70" s="349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21</v>
      </c>
      <c r="D72" s="36"/>
      <c r="E72" s="36"/>
      <c r="F72" s="27" t="str">
        <f>F10</f>
        <v>ZOO Děčín</v>
      </c>
      <c r="G72" s="36"/>
      <c r="H72" s="36"/>
      <c r="I72" s="29" t="s">
        <v>23</v>
      </c>
      <c r="J72" s="59" t="str">
        <f>IF(J10="","",J10)</f>
        <v>14. 10. 2021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5.2" customHeight="1">
      <c r="A74" s="34"/>
      <c r="B74" s="35"/>
      <c r="C74" s="29" t="s">
        <v>25</v>
      </c>
      <c r="D74" s="36"/>
      <c r="E74" s="36"/>
      <c r="F74" s="27" t="str">
        <f>E13</f>
        <v>Statutární město Děčín</v>
      </c>
      <c r="G74" s="36"/>
      <c r="H74" s="36"/>
      <c r="I74" s="29" t="s">
        <v>32</v>
      </c>
      <c r="J74" s="32" t="str">
        <f>E19</f>
        <v xml:space="preserve"> </v>
      </c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2" customHeight="1">
      <c r="A75" s="34"/>
      <c r="B75" s="35"/>
      <c r="C75" s="29" t="s">
        <v>30</v>
      </c>
      <c r="D75" s="36"/>
      <c r="E75" s="36"/>
      <c r="F75" s="27" t="str">
        <f>IF(E16="","",E16)</f>
        <v>Vyplň údaj</v>
      </c>
      <c r="G75" s="36"/>
      <c r="H75" s="36"/>
      <c r="I75" s="29" t="s">
        <v>35</v>
      </c>
      <c r="J75" s="32" t="str">
        <f>E22</f>
        <v xml:space="preserve"> </v>
      </c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0.3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1" customFormat="1" ht="29.25" customHeight="1">
      <c r="A77" s="141"/>
      <c r="B77" s="142"/>
      <c r="C77" s="143" t="s">
        <v>91</v>
      </c>
      <c r="D77" s="144" t="s">
        <v>57</v>
      </c>
      <c r="E77" s="144" t="s">
        <v>53</v>
      </c>
      <c r="F77" s="144" t="s">
        <v>54</v>
      </c>
      <c r="G77" s="144" t="s">
        <v>92</v>
      </c>
      <c r="H77" s="144" t="s">
        <v>93</v>
      </c>
      <c r="I77" s="144" t="s">
        <v>94</v>
      </c>
      <c r="J77" s="144" t="s">
        <v>83</v>
      </c>
      <c r="K77" s="145" t="s">
        <v>95</v>
      </c>
      <c r="L77" s="146"/>
      <c r="M77" s="68" t="s">
        <v>19</v>
      </c>
      <c r="N77" s="69" t="s">
        <v>42</v>
      </c>
      <c r="O77" s="69" t="s">
        <v>96</v>
      </c>
      <c r="P77" s="69" t="s">
        <v>97</v>
      </c>
      <c r="Q77" s="69" t="s">
        <v>98</v>
      </c>
      <c r="R77" s="69" t="s">
        <v>99</v>
      </c>
      <c r="S77" s="69" t="s">
        <v>100</v>
      </c>
      <c r="T77" s="70" t="s">
        <v>101</v>
      </c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</row>
    <row r="78" spans="1:63" s="2" customFormat="1" ht="22.9" customHeight="1">
      <c r="A78" s="34"/>
      <c r="B78" s="35"/>
      <c r="C78" s="75" t="s">
        <v>102</v>
      </c>
      <c r="D78" s="36"/>
      <c r="E78" s="36"/>
      <c r="F78" s="36"/>
      <c r="G78" s="36"/>
      <c r="H78" s="36"/>
      <c r="I78" s="36"/>
      <c r="J78" s="147">
        <f>BK78</f>
        <v>0</v>
      </c>
      <c r="K78" s="36"/>
      <c r="L78" s="39"/>
      <c r="M78" s="71"/>
      <c r="N78" s="148"/>
      <c r="O78" s="72"/>
      <c r="P78" s="149">
        <f>P79</f>
        <v>0</v>
      </c>
      <c r="Q78" s="72"/>
      <c r="R78" s="149">
        <f>R79</f>
        <v>0.0273</v>
      </c>
      <c r="S78" s="72"/>
      <c r="T78" s="150">
        <f>T79</f>
        <v>309.60278000000005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T78" s="17" t="s">
        <v>71</v>
      </c>
      <c r="AU78" s="17" t="s">
        <v>84</v>
      </c>
      <c r="BK78" s="151">
        <f>BK79</f>
        <v>0</v>
      </c>
    </row>
    <row r="79" spans="2:63" s="12" customFormat="1" ht="25.9" customHeight="1">
      <c r="B79" s="152"/>
      <c r="C79" s="153"/>
      <c r="D79" s="154" t="s">
        <v>71</v>
      </c>
      <c r="E79" s="155" t="s">
        <v>103</v>
      </c>
      <c r="F79" s="155" t="s">
        <v>104</v>
      </c>
      <c r="G79" s="153"/>
      <c r="H79" s="153"/>
      <c r="I79" s="156"/>
      <c r="J79" s="157">
        <f>BK79</f>
        <v>0</v>
      </c>
      <c r="K79" s="153"/>
      <c r="L79" s="158"/>
      <c r="M79" s="159"/>
      <c r="N79" s="160"/>
      <c r="O79" s="160"/>
      <c r="P79" s="161">
        <f>P80+P90+P94+P129</f>
        <v>0</v>
      </c>
      <c r="Q79" s="160"/>
      <c r="R79" s="161">
        <f>R80+R90+R94+R129</f>
        <v>0.0273</v>
      </c>
      <c r="S79" s="160"/>
      <c r="T79" s="162">
        <f>T80+T90+T94+T129</f>
        <v>309.60278000000005</v>
      </c>
      <c r="AR79" s="163" t="s">
        <v>77</v>
      </c>
      <c r="AT79" s="164" t="s">
        <v>71</v>
      </c>
      <c r="AU79" s="164" t="s">
        <v>72</v>
      </c>
      <c r="AY79" s="163" t="s">
        <v>105</v>
      </c>
      <c r="BK79" s="165">
        <f>BK80+BK90+BK94+BK129</f>
        <v>0</v>
      </c>
    </row>
    <row r="80" spans="2:63" s="12" customFormat="1" ht="22.9" customHeight="1">
      <c r="B80" s="152"/>
      <c r="C80" s="153"/>
      <c r="D80" s="154" t="s">
        <v>71</v>
      </c>
      <c r="E80" s="166" t="s">
        <v>77</v>
      </c>
      <c r="F80" s="166" t="s">
        <v>106</v>
      </c>
      <c r="G80" s="153"/>
      <c r="H80" s="153"/>
      <c r="I80" s="156"/>
      <c r="J80" s="167">
        <f>BK80</f>
        <v>0</v>
      </c>
      <c r="K80" s="153"/>
      <c r="L80" s="158"/>
      <c r="M80" s="159"/>
      <c r="N80" s="160"/>
      <c r="O80" s="160"/>
      <c r="P80" s="161">
        <f>SUM(P81:P89)</f>
        <v>0</v>
      </c>
      <c r="Q80" s="160"/>
      <c r="R80" s="161">
        <f>SUM(R81:R89)</f>
        <v>0</v>
      </c>
      <c r="S80" s="160"/>
      <c r="T80" s="162">
        <f>SUM(T81:T89)</f>
        <v>0</v>
      </c>
      <c r="AR80" s="163" t="s">
        <v>77</v>
      </c>
      <c r="AT80" s="164" t="s">
        <v>71</v>
      </c>
      <c r="AU80" s="164" t="s">
        <v>77</v>
      </c>
      <c r="AY80" s="163" t="s">
        <v>105</v>
      </c>
      <c r="BK80" s="165">
        <f>SUM(BK81:BK89)</f>
        <v>0</v>
      </c>
    </row>
    <row r="81" spans="1:65" s="2" customFormat="1" ht="21.75" customHeight="1">
      <c r="A81" s="34"/>
      <c r="B81" s="35"/>
      <c r="C81" s="168" t="s">
        <v>77</v>
      </c>
      <c r="D81" s="168" t="s">
        <v>107</v>
      </c>
      <c r="E81" s="169" t="s">
        <v>108</v>
      </c>
      <c r="F81" s="170" t="s">
        <v>109</v>
      </c>
      <c r="G81" s="171" t="s">
        <v>110</v>
      </c>
      <c r="H81" s="172">
        <v>93.6</v>
      </c>
      <c r="I81" s="173"/>
      <c r="J81" s="174">
        <f>ROUND(I81*H81,2)</f>
        <v>0</v>
      </c>
      <c r="K81" s="170" t="s">
        <v>111</v>
      </c>
      <c r="L81" s="39"/>
      <c r="M81" s="175" t="s">
        <v>19</v>
      </c>
      <c r="N81" s="176" t="s">
        <v>43</v>
      </c>
      <c r="O81" s="64"/>
      <c r="P81" s="177">
        <f>O81*H81</f>
        <v>0</v>
      </c>
      <c r="Q81" s="177">
        <v>0</v>
      </c>
      <c r="R81" s="177">
        <f>Q81*H81</f>
        <v>0</v>
      </c>
      <c r="S81" s="177">
        <v>0</v>
      </c>
      <c r="T81" s="178">
        <f>S81*H81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R81" s="179" t="s">
        <v>112</v>
      </c>
      <c r="AT81" s="179" t="s">
        <v>107</v>
      </c>
      <c r="AU81" s="179" t="s">
        <v>79</v>
      </c>
      <c r="AY81" s="17" t="s">
        <v>105</v>
      </c>
      <c r="BE81" s="180">
        <f>IF(N81="základní",J81,0)</f>
        <v>0</v>
      </c>
      <c r="BF81" s="180">
        <f>IF(N81="snížená",J81,0)</f>
        <v>0</v>
      </c>
      <c r="BG81" s="180">
        <f>IF(N81="zákl. přenesená",J81,0)</f>
        <v>0</v>
      </c>
      <c r="BH81" s="180">
        <f>IF(N81="sníž. přenesená",J81,0)</f>
        <v>0</v>
      </c>
      <c r="BI81" s="180">
        <f>IF(N81="nulová",J81,0)</f>
        <v>0</v>
      </c>
      <c r="BJ81" s="17" t="s">
        <v>77</v>
      </c>
      <c r="BK81" s="180">
        <f>ROUND(I81*H81,2)</f>
        <v>0</v>
      </c>
      <c r="BL81" s="17" t="s">
        <v>112</v>
      </c>
      <c r="BM81" s="179" t="s">
        <v>113</v>
      </c>
    </row>
    <row r="82" spans="1:47" s="2" customFormat="1" ht="11.25">
      <c r="A82" s="34"/>
      <c r="B82" s="35"/>
      <c r="C82" s="36"/>
      <c r="D82" s="181" t="s">
        <v>114</v>
      </c>
      <c r="E82" s="36"/>
      <c r="F82" s="182" t="s">
        <v>115</v>
      </c>
      <c r="G82" s="36"/>
      <c r="H82" s="36"/>
      <c r="I82" s="183"/>
      <c r="J82" s="36"/>
      <c r="K82" s="36"/>
      <c r="L82" s="39"/>
      <c r="M82" s="184"/>
      <c r="N82" s="185"/>
      <c r="O82" s="64"/>
      <c r="P82" s="64"/>
      <c r="Q82" s="64"/>
      <c r="R82" s="64"/>
      <c r="S82" s="64"/>
      <c r="T82" s="65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114</v>
      </c>
      <c r="AU82" s="17" t="s">
        <v>79</v>
      </c>
    </row>
    <row r="83" spans="2:51" s="13" customFormat="1" ht="11.25">
      <c r="B83" s="186"/>
      <c r="C83" s="187"/>
      <c r="D83" s="188" t="s">
        <v>116</v>
      </c>
      <c r="E83" s="189" t="s">
        <v>19</v>
      </c>
      <c r="F83" s="190" t="s">
        <v>117</v>
      </c>
      <c r="G83" s="187"/>
      <c r="H83" s="191">
        <v>93.6</v>
      </c>
      <c r="I83" s="192"/>
      <c r="J83" s="187"/>
      <c r="K83" s="187"/>
      <c r="L83" s="193"/>
      <c r="M83" s="194"/>
      <c r="N83" s="195"/>
      <c r="O83" s="195"/>
      <c r="P83" s="195"/>
      <c r="Q83" s="195"/>
      <c r="R83" s="195"/>
      <c r="S83" s="195"/>
      <c r="T83" s="196"/>
      <c r="AT83" s="197" t="s">
        <v>116</v>
      </c>
      <c r="AU83" s="197" t="s">
        <v>79</v>
      </c>
      <c r="AV83" s="13" t="s">
        <v>79</v>
      </c>
      <c r="AW83" s="13" t="s">
        <v>34</v>
      </c>
      <c r="AX83" s="13" t="s">
        <v>77</v>
      </c>
      <c r="AY83" s="197" t="s">
        <v>105</v>
      </c>
    </row>
    <row r="84" spans="1:65" s="2" customFormat="1" ht="24.2" customHeight="1">
      <c r="A84" s="34"/>
      <c r="B84" s="35"/>
      <c r="C84" s="168" t="s">
        <v>79</v>
      </c>
      <c r="D84" s="168" t="s">
        <v>107</v>
      </c>
      <c r="E84" s="169" t="s">
        <v>118</v>
      </c>
      <c r="F84" s="170" t="s">
        <v>119</v>
      </c>
      <c r="G84" s="171" t="s">
        <v>110</v>
      </c>
      <c r="H84" s="172">
        <v>46.8</v>
      </c>
      <c r="I84" s="173"/>
      <c r="J84" s="174">
        <f>ROUND(I84*H84,2)</f>
        <v>0</v>
      </c>
      <c r="K84" s="170" t="s">
        <v>111</v>
      </c>
      <c r="L84" s="39"/>
      <c r="M84" s="175" t="s">
        <v>19</v>
      </c>
      <c r="N84" s="176" t="s">
        <v>43</v>
      </c>
      <c r="O84" s="64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9" t="s">
        <v>112</v>
      </c>
      <c r="AT84" s="179" t="s">
        <v>107</v>
      </c>
      <c r="AU84" s="179" t="s">
        <v>79</v>
      </c>
      <c r="AY84" s="17" t="s">
        <v>105</v>
      </c>
      <c r="BE84" s="180">
        <f>IF(N84="základní",J84,0)</f>
        <v>0</v>
      </c>
      <c r="BF84" s="180">
        <f>IF(N84="snížená",J84,0)</f>
        <v>0</v>
      </c>
      <c r="BG84" s="180">
        <f>IF(N84="zákl. přenesená",J84,0)</f>
        <v>0</v>
      </c>
      <c r="BH84" s="180">
        <f>IF(N84="sníž. přenesená",J84,0)</f>
        <v>0</v>
      </c>
      <c r="BI84" s="180">
        <f>IF(N84="nulová",J84,0)</f>
        <v>0</v>
      </c>
      <c r="BJ84" s="17" t="s">
        <v>77</v>
      </c>
      <c r="BK84" s="180">
        <f>ROUND(I84*H84,2)</f>
        <v>0</v>
      </c>
      <c r="BL84" s="17" t="s">
        <v>112</v>
      </c>
      <c r="BM84" s="179" t="s">
        <v>120</v>
      </c>
    </row>
    <row r="85" spans="1:47" s="2" customFormat="1" ht="11.25">
      <c r="A85" s="34"/>
      <c r="B85" s="35"/>
      <c r="C85" s="36"/>
      <c r="D85" s="181" t="s">
        <v>114</v>
      </c>
      <c r="E85" s="36"/>
      <c r="F85" s="182" t="s">
        <v>121</v>
      </c>
      <c r="G85" s="36"/>
      <c r="H85" s="36"/>
      <c r="I85" s="183"/>
      <c r="J85" s="36"/>
      <c r="K85" s="36"/>
      <c r="L85" s="39"/>
      <c r="M85" s="184"/>
      <c r="N85" s="185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114</v>
      </c>
      <c r="AU85" s="17" t="s">
        <v>79</v>
      </c>
    </row>
    <row r="86" spans="2:51" s="13" customFormat="1" ht="11.25">
      <c r="B86" s="186"/>
      <c r="C86" s="187"/>
      <c r="D86" s="188" t="s">
        <v>116</v>
      </c>
      <c r="E86" s="187"/>
      <c r="F86" s="190" t="s">
        <v>122</v>
      </c>
      <c r="G86" s="187"/>
      <c r="H86" s="191">
        <v>46.8</v>
      </c>
      <c r="I86" s="192"/>
      <c r="J86" s="187"/>
      <c r="K86" s="187"/>
      <c r="L86" s="193"/>
      <c r="M86" s="194"/>
      <c r="N86" s="195"/>
      <c r="O86" s="195"/>
      <c r="P86" s="195"/>
      <c r="Q86" s="195"/>
      <c r="R86" s="195"/>
      <c r="S86" s="195"/>
      <c r="T86" s="196"/>
      <c r="AT86" s="197" t="s">
        <v>116</v>
      </c>
      <c r="AU86" s="197" t="s">
        <v>79</v>
      </c>
      <c r="AV86" s="13" t="s">
        <v>79</v>
      </c>
      <c r="AW86" s="13" t="s">
        <v>4</v>
      </c>
      <c r="AX86" s="13" t="s">
        <v>77</v>
      </c>
      <c r="AY86" s="197" t="s">
        <v>105</v>
      </c>
    </row>
    <row r="87" spans="1:65" s="2" customFormat="1" ht="33" customHeight="1">
      <c r="A87" s="34"/>
      <c r="B87" s="35"/>
      <c r="C87" s="168" t="s">
        <v>123</v>
      </c>
      <c r="D87" s="168" t="s">
        <v>107</v>
      </c>
      <c r="E87" s="169" t="s">
        <v>124</v>
      </c>
      <c r="F87" s="170" t="s">
        <v>125</v>
      </c>
      <c r="G87" s="171" t="s">
        <v>126</v>
      </c>
      <c r="H87" s="172">
        <v>234</v>
      </c>
      <c r="I87" s="173"/>
      <c r="J87" s="174">
        <f>ROUND(I87*H87,2)</f>
        <v>0</v>
      </c>
      <c r="K87" s="170" t="s">
        <v>111</v>
      </c>
      <c r="L87" s="39"/>
      <c r="M87" s="175" t="s">
        <v>19</v>
      </c>
      <c r="N87" s="176" t="s">
        <v>43</v>
      </c>
      <c r="O87" s="64"/>
      <c r="P87" s="177">
        <f>O87*H87</f>
        <v>0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79" t="s">
        <v>112</v>
      </c>
      <c r="AT87" s="179" t="s">
        <v>107</v>
      </c>
      <c r="AU87" s="179" t="s">
        <v>79</v>
      </c>
      <c r="AY87" s="17" t="s">
        <v>105</v>
      </c>
      <c r="BE87" s="180">
        <f>IF(N87="základní",J87,0)</f>
        <v>0</v>
      </c>
      <c r="BF87" s="180">
        <f>IF(N87="snížená",J87,0)</f>
        <v>0</v>
      </c>
      <c r="BG87" s="180">
        <f>IF(N87="zákl. přenesená",J87,0)</f>
        <v>0</v>
      </c>
      <c r="BH87" s="180">
        <f>IF(N87="sníž. přenesená",J87,0)</f>
        <v>0</v>
      </c>
      <c r="BI87" s="180">
        <f>IF(N87="nulová",J87,0)</f>
        <v>0</v>
      </c>
      <c r="BJ87" s="17" t="s">
        <v>77</v>
      </c>
      <c r="BK87" s="180">
        <f>ROUND(I87*H87,2)</f>
        <v>0</v>
      </c>
      <c r="BL87" s="17" t="s">
        <v>112</v>
      </c>
      <c r="BM87" s="179" t="s">
        <v>127</v>
      </c>
    </row>
    <row r="88" spans="1:47" s="2" customFormat="1" ht="11.25">
      <c r="A88" s="34"/>
      <c r="B88" s="35"/>
      <c r="C88" s="36"/>
      <c r="D88" s="181" t="s">
        <v>114</v>
      </c>
      <c r="E88" s="36"/>
      <c r="F88" s="182" t="s">
        <v>128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114</v>
      </c>
      <c r="AU88" s="17" t="s">
        <v>79</v>
      </c>
    </row>
    <row r="89" spans="2:51" s="13" customFormat="1" ht="11.25">
      <c r="B89" s="186"/>
      <c r="C89" s="187"/>
      <c r="D89" s="188" t="s">
        <v>116</v>
      </c>
      <c r="E89" s="189" t="s">
        <v>19</v>
      </c>
      <c r="F89" s="190" t="s">
        <v>129</v>
      </c>
      <c r="G89" s="187"/>
      <c r="H89" s="191">
        <v>234</v>
      </c>
      <c r="I89" s="192"/>
      <c r="J89" s="187"/>
      <c r="K89" s="187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116</v>
      </c>
      <c r="AU89" s="197" t="s">
        <v>79</v>
      </c>
      <c r="AV89" s="13" t="s">
        <v>79</v>
      </c>
      <c r="AW89" s="13" t="s">
        <v>34</v>
      </c>
      <c r="AX89" s="13" t="s">
        <v>77</v>
      </c>
      <c r="AY89" s="197" t="s">
        <v>105</v>
      </c>
    </row>
    <row r="90" spans="2:63" s="12" customFormat="1" ht="22.9" customHeight="1">
      <c r="B90" s="152"/>
      <c r="C90" s="153"/>
      <c r="D90" s="154" t="s">
        <v>71</v>
      </c>
      <c r="E90" s="166" t="s">
        <v>130</v>
      </c>
      <c r="F90" s="166" t="s">
        <v>131</v>
      </c>
      <c r="G90" s="153"/>
      <c r="H90" s="153"/>
      <c r="I90" s="156"/>
      <c r="J90" s="167">
        <f>BK90</f>
        <v>0</v>
      </c>
      <c r="K90" s="153"/>
      <c r="L90" s="158"/>
      <c r="M90" s="159"/>
      <c r="N90" s="160"/>
      <c r="O90" s="160"/>
      <c r="P90" s="161">
        <f>SUM(P91:P93)</f>
        <v>0</v>
      </c>
      <c r="Q90" s="160"/>
      <c r="R90" s="161">
        <f>SUM(R91:R93)</f>
        <v>0.0273</v>
      </c>
      <c r="S90" s="160"/>
      <c r="T90" s="162">
        <f>SUM(T91:T93)</f>
        <v>0</v>
      </c>
      <c r="AR90" s="163" t="s">
        <v>77</v>
      </c>
      <c r="AT90" s="164" t="s">
        <v>71</v>
      </c>
      <c r="AU90" s="164" t="s">
        <v>77</v>
      </c>
      <c r="AY90" s="163" t="s">
        <v>105</v>
      </c>
      <c r="BK90" s="165">
        <f>SUM(BK91:BK93)</f>
        <v>0</v>
      </c>
    </row>
    <row r="91" spans="1:65" s="2" customFormat="1" ht="24.2" customHeight="1">
      <c r="A91" s="34"/>
      <c r="B91" s="35"/>
      <c r="C91" s="168" t="s">
        <v>112</v>
      </c>
      <c r="D91" s="168" t="s">
        <v>107</v>
      </c>
      <c r="E91" s="169" t="s">
        <v>132</v>
      </c>
      <c r="F91" s="170" t="s">
        <v>133</v>
      </c>
      <c r="G91" s="171" t="s">
        <v>126</v>
      </c>
      <c r="H91" s="172">
        <v>130</v>
      </c>
      <c r="I91" s="173"/>
      <c r="J91" s="174">
        <f>ROUND(I91*H91,2)</f>
        <v>0</v>
      </c>
      <c r="K91" s="170" t="s">
        <v>111</v>
      </c>
      <c r="L91" s="39"/>
      <c r="M91" s="175" t="s">
        <v>19</v>
      </c>
      <c r="N91" s="176" t="s">
        <v>43</v>
      </c>
      <c r="O91" s="64"/>
      <c r="P91" s="177">
        <f>O91*H91</f>
        <v>0</v>
      </c>
      <c r="Q91" s="177">
        <v>0.00021</v>
      </c>
      <c r="R91" s="177">
        <f>Q91*H91</f>
        <v>0.0273</v>
      </c>
      <c r="S91" s="177">
        <v>0</v>
      </c>
      <c r="T91" s="178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9" t="s">
        <v>112</v>
      </c>
      <c r="AT91" s="179" t="s">
        <v>107</v>
      </c>
      <c r="AU91" s="179" t="s">
        <v>79</v>
      </c>
      <c r="AY91" s="17" t="s">
        <v>105</v>
      </c>
      <c r="BE91" s="180">
        <f>IF(N91="základní",J91,0)</f>
        <v>0</v>
      </c>
      <c r="BF91" s="180">
        <f>IF(N91="snížená",J91,0)</f>
        <v>0</v>
      </c>
      <c r="BG91" s="180">
        <f>IF(N91="zákl. přenesená",J91,0)</f>
        <v>0</v>
      </c>
      <c r="BH91" s="180">
        <f>IF(N91="sníž. přenesená",J91,0)</f>
        <v>0</v>
      </c>
      <c r="BI91" s="180">
        <f>IF(N91="nulová",J91,0)</f>
        <v>0</v>
      </c>
      <c r="BJ91" s="17" t="s">
        <v>77</v>
      </c>
      <c r="BK91" s="180">
        <f>ROUND(I91*H91,2)</f>
        <v>0</v>
      </c>
      <c r="BL91" s="17" t="s">
        <v>112</v>
      </c>
      <c r="BM91" s="179" t="s">
        <v>134</v>
      </c>
    </row>
    <row r="92" spans="1:47" s="2" customFormat="1" ht="11.25">
      <c r="A92" s="34"/>
      <c r="B92" s="35"/>
      <c r="C92" s="36"/>
      <c r="D92" s="181" t="s">
        <v>114</v>
      </c>
      <c r="E92" s="36"/>
      <c r="F92" s="182" t="s">
        <v>135</v>
      </c>
      <c r="G92" s="36"/>
      <c r="H92" s="36"/>
      <c r="I92" s="183"/>
      <c r="J92" s="36"/>
      <c r="K92" s="36"/>
      <c r="L92" s="39"/>
      <c r="M92" s="184"/>
      <c r="N92" s="185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114</v>
      </c>
      <c r="AU92" s="17" t="s">
        <v>79</v>
      </c>
    </row>
    <row r="93" spans="2:51" s="13" customFormat="1" ht="11.25">
      <c r="B93" s="186"/>
      <c r="C93" s="187"/>
      <c r="D93" s="188" t="s">
        <v>116</v>
      </c>
      <c r="E93" s="189" t="s">
        <v>19</v>
      </c>
      <c r="F93" s="190" t="s">
        <v>136</v>
      </c>
      <c r="G93" s="187"/>
      <c r="H93" s="191">
        <v>130</v>
      </c>
      <c r="I93" s="192"/>
      <c r="J93" s="187"/>
      <c r="K93" s="187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116</v>
      </c>
      <c r="AU93" s="197" t="s">
        <v>79</v>
      </c>
      <c r="AV93" s="13" t="s">
        <v>79</v>
      </c>
      <c r="AW93" s="13" t="s">
        <v>34</v>
      </c>
      <c r="AX93" s="13" t="s">
        <v>77</v>
      </c>
      <c r="AY93" s="197" t="s">
        <v>105</v>
      </c>
    </row>
    <row r="94" spans="2:63" s="12" customFormat="1" ht="22.9" customHeight="1">
      <c r="B94" s="152"/>
      <c r="C94" s="153"/>
      <c r="D94" s="154" t="s">
        <v>71</v>
      </c>
      <c r="E94" s="166" t="s">
        <v>137</v>
      </c>
      <c r="F94" s="166" t="s">
        <v>138</v>
      </c>
      <c r="G94" s="153"/>
      <c r="H94" s="153"/>
      <c r="I94" s="156"/>
      <c r="J94" s="167">
        <f>BK94</f>
        <v>0</v>
      </c>
      <c r="K94" s="153"/>
      <c r="L94" s="158"/>
      <c r="M94" s="159"/>
      <c r="N94" s="160"/>
      <c r="O94" s="160"/>
      <c r="P94" s="161">
        <f>SUM(P95:P128)</f>
        <v>0</v>
      </c>
      <c r="Q94" s="160"/>
      <c r="R94" s="161">
        <f>SUM(R95:R128)</f>
        <v>0</v>
      </c>
      <c r="S94" s="160"/>
      <c r="T94" s="162">
        <f>SUM(T95:T128)</f>
        <v>309.60278000000005</v>
      </c>
      <c r="AR94" s="163" t="s">
        <v>77</v>
      </c>
      <c r="AT94" s="164" t="s">
        <v>71</v>
      </c>
      <c r="AU94" s="164" t="s">
        <v>77</v>
      </c>
      <c r="AY94" s="163" t="s">
        <v>105</v>
      </c>
      <c r="BK94" s="165">
        <f>SUM(BK95:BK128)</f>
        <v>0</v>
      </c>
    </row>
    <row r="95" spans="1:65" s="2" customFormat="1" ht="21.75" customHeight="1">
      <c r="A95" s="34"/>
      <c r="B95" s="35"/>
      <c r="C95" s="168" t="s">
        <v>139</v>
      </c>
      <c r="D95" s="168" t="s">
        <v>107</v>
      </c>
      <c r="E95" s="169" t="s">
        <v>140</v>
      </c>
      <c r="F95" s="170" t="s">
        <v>141</v>
      </c>
      <c r="G95" s="171" t="s">
        <v>126</v>
      </c>
      <c r="H95" s="172">
        <v>108</v>
      </c>
      <c r="I95" s="173"/>
      <c r="J95" s="174">
        <f>ROUND(I95*H95,2)</f>
        <v>0</v>
      </c>
      <c r="K95" s="170" t="s">
        <v>111</v>
      </c>
      <c r="L95" s="39"/>
      <c r="M95" s="175" t="s">
        <v>19</v>
      </c>
      <c r="N95" s="176" t="s">
        <v>43</v>
      </c>
      <c r="O95" s="64"/>
      <c r="P95" s="177">
        <f>O95*H95</f>
        <v>0</v>
      </c>
      <c r="Q95" s="177">
        <v>0</v>
      </c>
      <c r="R95" s="177">
        <f>Q95*H95</f>
        <v>0</v>
      </c>
      <c r="S95" s="177">
        <v>0.0165</v>
      </c>
      <c r="T95" s="178">
        <f>S95*H95</f>
        <v>1.782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9" t="s">
        <v>112</v>
      </c>
      <c r="AT95" s="179" t="s">
        <v>107</v>
      </c>
      <c r="AU95" s="179" t="s">
        <v>79</v>
      </c>
      <c r="AY95" s="17" t="s">
        <v>105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7" t="s">
        <v>77</v>
      </c>
      <c r="BK95" s="180">
        <f>ROUND(I95*H95,2)</f>
        <v>0</v>
      </c>
      <c r="BL95" s="17" t="s">
        <v>112</v>
      </c>
      <c r="BM95" s="179" t="s">
        <v>142</v>
      </c>
    </row>
    <row r="96" spans="1:47" s="2" customFormat="1" ht="11.25">
      <c r="A96" s="34"/>
      <c r="B96" s="35"/>
      <c r="C96" s="36"/>
      <c r="D96" s="181" t="s">
        <v>114</v>
      </c>
      <c r="E96" s="36"/>
      <c r="F96" s="182" t="s">
        <v>143</v>
      </c>
      <c r="G96" s="36"/>
      <c r="H96" s="36"/>
      <c r="I96" s="183"/>
      <c r="J96" s="36"/>
      <c r="K96" s="36"/>
      <c r="L96" s="39"/>
      <c r="M96" s="184"/>
      <c r="N96" s="185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114</v>
      </c>
      <c r="AU96" s="17" t="s">
        <v>79</v>
      </c>
    </row>
    <row r="97" spans="2:51" s="13" customFormat="1" ht="11.25">
      <c r="B97" s="186"/>
      <c r="C97" s="187"/>
      <c r="D97" s="188" t="s">
        <v>116</v>
      </c>
      <c r="E97" s="189" t="s">
        <v>19</v>
      </c>
      <c r="F97" s="190" t="s">
        <v>144</v>
      </c>
      <c r="G97" s="187"/>
      <c r="H97" s="191">
        <v>108</v>
      </c>
      <c r="I97" s="192"/>
      <c r="J97" s="187"/>
      <c r="K97" s="187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116</v>
      </c>
      <c r="AU97" s="197" t="s">
        <v>79</v>
      </c>
      <c r="AV97" s="13" t="s">
        <v>79</v>
      </c>
      <c r="AW97" s="13" t="s">
        <v>34</v>
      </c>
      <c r="AX97" s="13" t="s">
        <v>77</v>
      </c>
      <c r="AY97" s="197" t="s">
        <v>105</v>
      </c>
    </row>
    <row r="98" spans="1:65" s="2" customFormat="1" ht="16.5" customHeight="1">
      <c r="A98" s="34"/>
      <c r="B98" s="35"/>
      <c r="C98" s="168" t="s">
        <v>145</v>
      </c>
      <c r="D98" s="168" t="s">
        <v>107</v>
      </c>
      <c r="E98" s="169" t="s">
        <v>146</v>
      </c>
      <c r="F98" s="170" t="s">
        <v>147</v>
      </c>
      <c r="G98" s="171" t="s">
        <v>148</v>
      </c>
      <c r="H98" s="172">
        <v>12</v>
      </c>
      <c r="I98" s="173"/>
      <c r="J98" s="174">
        <f>ROUND(I98*H98,2)</f>
        <v>0</v>
      </c>
      <c r="K98" s="170" t="s">
        <v>111</v>
      </c>
      <c r="L98" s="39"/>
      <c r="M98" s="175" t="s">
        <v>19</v>
      </c>
      <c r="N98" s="176" t="s">
        <v>43</v>
      </c>
      <c r="O98" s="64"/>
      <c r="P98" s="177">
        <f>O98*H98</f>
        <v>0</v>
      </c>
      <c r="Q98" s="177">
        <v>0</v>
      </c>
      <c r="R98" s="177">
        <f>Q98*H98</f>
        <v>0</v>
      </c>
      <c r="S98" s="177">
        <v>0.00177</v>
      </c>
      <c r="T98" s="178">
        <f>S98*H98</f>
        <v>0.021240000000000002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112</v>
      </c>
      <c r="AT98" s="179" t="s">
        <v>107</v>
      </c>
      <c r="AU98" s="179" t="s">
        <v>79</v>
      </c>
      <c r="AY98" s="17" t="s">
        <v>105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77</v>
      </c>
      <c r="BK98" s="180">
        <f>ROUND(I98*H98,2)</f>
        <v>0</v>
      </c>
      <c r="BL98" s="17" t="s">
        <v>112</v>
      </c>
      <c r="BM98" s="179" t="s">
        <v>149</v>
      </c>
    </row>
    <row r="99" spans="1:47" s="2" customFormat="1" ht="11.25">
      <c r="A99" s="34"/>
      <c r="B99" s="35"/>
      <c r="C99" s="36"/>
      <c r="D99" s="181" t="s">
        <v>114</v>
      </c>
      <c r="E99" s="36"/>
      <c r="F99" s="182" t="s">
        <v>150</v>
      </c>
      <c r="G99" s="36"/>
      <c r="H99" s="36"/>
      <c r="I99" s="183"/>
      <c r="J99" s="36"/>
      <c r="K99" s="36"/>
      <c r="L99" s="39"/>
      <c r="M99" s="184"/>
      <c r="N99" s="18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114</v>
      </c>
      <c r="AU99" s="17" t="s">
        <v>79</v>
      </c>
    </row>
    <row r="100" spans="1:65" s="2" customFormat="1" ht="16.5" customHeight="1">
      <c r="A100" s="34"/>
      <c r="B100" s="35"/>
      <c r="C100" s="168" t="s">
        <v>151</v>
      </c>
      <c r="D100" s="168" t="s">
        <v>107</v>
      </c>
      <c r="E100" s="169" t="s">
        <v>152</v>
      </c>
      <c r="F100" s="170" t="s">
        <v>153</v>
      </c>
      <c r="G100" s="171" t="s">
        <v>148</v>
      </c>
      <c r="H100" s="172">
        <v>30</v>
      </c>
      <c r="I100" s="173"/>
      <c r="J100" s="174">
        <f>ROUND(I100*H100,2)</f>
        <v>0</v>
      </c>
      <c r="K100" s="170" t="s">
        <v>111</v>
      </c>
      <c r="L100" s="39"/>
      <c r="M100" s="175" t="s">
        <v>19</v>
      </c>
      <c r="N100" s="176" t="s">
        <v>43</v>
      </c>
      <c r="O100" s="64"/>
      <c r="P100" s="177">
        <f>O100*H100</f>
        <v>0</v>
      </c>
      <c r="Q100" s="177">
        <v>0</v>
      </c>
      <c r="R100" s="177">
        <f>Q100*H100</f>
        <v>0</v>
      </c>
      <c r="S100" s="177">
        <v>0.00191</v>
      </c>
      <c r="T100" s="178">
        <f>S100*H100</f>
        <v>0.057300000000000004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9" t="s">
        <v>112</v>
      </c>
      <c r="AT100" s="179" t="s">
        <v>107</v>
      </c>
      <c r="AU100" s="179" t="s">
        <v>79</v>
      </c>
      <c r="AY100" s="17" t="s">
        <v>105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17" t="s">
        <v>77</v>
      </c>
      <c r="BK100" s="180">
        <f>ROUND(I100*H100,2)</f>
        <v>0</v>
      </c>
      <c r="BL100" s="17" t="s">
        <v>112</v>
      </c>
      <c r="BM100" s="179" t="s">
        <v>154</v>
      </c>
    </row>
    <row r="101" spans="1:47" s="2" customFormat="1" ht="11.25">
      <c r="A101" s="34"/>
      <c r="B101" s="35"/>
      <c r="C101" s="36"/>
      <c r="D101" s="181" t="s">
        <v>114</v>
      </c>
      <c r="E101" s="36"/>
      <c r="F101" s="182" t="s">
        <v>155</v>
      </c>
      <c r="G101" s="36"/>
      <c r="H101" s="36"/>
      <c r="I101" s="183"/>
      <c r="J101" s="36"/>
      <c r="K101" s="36"/>
      <c r="L101" s="39"/>
      <c r="M101" s="184"/>
      <c r="N101" s="18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114</v>
      </c>
      <c r="AU101" s="17" t="s">
        <v>79</v>
      </c>
    </row>
    <row r="102" spans="2:51" s="13" customFormat="1" ht="11.25">
      <c r="B102" s="186"/>
      <c r="C102" s="187"/>
      <c r="D102" s="188" t="s">
        <v>116</v>
      </c>
      <c r="E102" s="189" t="s">
        <v>19</v>
      </c>
      <c r="F102" s="190" t="s">
        <v>156</v>
      </c>
      <c r="G102" s="187"/>
      <c r="H102" s="191">
        <v>30</v>
      </c>
      <c r="I102" s="192"/>
      <c r="J102" s="187"/>
      <c r="K102" s="187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116</v>
      </c>
      <c r="AU102" s="197" t="s">
        <v>79</v>
      </c>
      <c r="AV102" s="13" t="s">
        <v>79</v>
      </c>
      <c r="AW102" s="13" t="s">
        <v>34</v>
      </c>
      <c r="AX102" s="13" t="s">
        <v>77</v>
      </c>
      <c r="AY102" s="197" t="s">
        <v>105</v>
      </c>
    </row>
    <row r="103" spans="1:65" s="2" customFormat="1" ht="16.5" customHeight="1">
      <c r="A103" s="34"/>
      <c r="B103" s="35"/>
      <c r="C103" s="168" t="s">
        <v>157</v>
      </c>
      <c r="D103" s="168" t="s">
        <v>107</v>
      </c>
      <c r="E103" s="169" t="s">
        <v>158</v>
      </c>
      <c r="F103" s="170" t="s">
        <v>159</v>
      </c>
      <c r="G103" s="171" t="s">
        <v>148</v>
      </c>
      <c r="H103" s="172">
        <v>12</v>
      </c>
      <c r="I103" s="173"/>
      <c r="J103" s="174">
        <f>ROUND(I103*H103,2)</f>
        <v>0</v>
      </c>
      <c r="K103" s="170" t="s">
        <v>111</v>
      </c>
      <c r="L103" s="39"/>
      <c r="M103" s="175" t="s">
        <v>19</v>
      </c>
      <c r="N103" s="176" t="s">
        <v>43</v>
      </c>
      <c r="O103" s="64"/>
      <c r="P103" s="177">
        <f>O103*H103</f>
        <v>0</v>
      </c>
      <c r="Q103" s="177">
        <v>0</v>
      </c>
      <c r="R103" s="177">
        <f>Q103*H103</f>
        <v>0</v>
      </c>
      <c r="S103" s="177">
        <v>0.0026</v>
      </c>
      <c r="T103" s="178">
        <f>S103*H103</f>
        <v>0.0312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9" t="s">
        <v>112</v>
      </c>
      <c r="AT103" s="179" t="s">
        <v>107</v>
      </c>
      <c r="AU103" s="179" t="s">
        <v>79</v>
      </c>
      <c r="AY103" s="17" t="s">
        <v>105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7" t="s">
        <v>77</v>
      </c>
      <c r="BK103" s="180">
        <f>ROUND(I103*H103,2)</f>
        <v>0</v>
      </c>
      <c r="BL103" s="17" t="s">
        <v>112</v>
      </c>
      <c r="BM103" s="179" t="s">
        <v>160</v>
      </c>
    </row>
    <row r="104" spans="1:47" s="2" customFormat="1" ht="11.25">
      <c r="A104" s="34"/>
      <c r="B104" s="35"/>
      <c r="C104" s="36"/>
      <c r="D104" s="181" t="s">
        <v>114</v>
      </c>
      <c r="E104" s="36"/>
      <c r="F104" s="182" t="s">
        <v>161</v>
      </c>
      <c r="G104" s="36"/>
      <c r="H104" s="36"/>
      <c r="I104" s="183"/>
      <c r="J104" s="36"/>
      <c r="K104" s="36"/>
      <c r="L104" s="39"/>
      <c r="M104" s="184"/>
      <c r="N104" s="18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114</v>
      </c>
      <c r="AU104" s="17" t="s">
        <v>79</v>
      </c>
    </row>
    <row r="105" spans="1:65" s="2" customFormat="1" ht="16.5" customHeight="1">
      <c r="A105" s="34"/>
      <c r="B105" s="35"/>
      <c r="C105" s="168" t="s">
        <v>162</v>
      </c>
      <c r="D105" s="168" t="s">
        <v>107</v>
      </c>
      <c r="E105" s="169" t="s">
        <v>163</v>
      </c>
      <c r="F105" s="170" t="s">
        <v>164</v>
      </c>
      <c r="G105" s="171" t="s">
        <v>126</v>
      </c>
      <c r="H105" s="172">
        <v>48</v>
      </c>
      <c r="I105" s="173"/>
      <c r="J105" s="174">
        <f>ROUND(I105*H105,2)</f>
        <v>0</v>
      </c>
      <c r="K105" s="170" t="s">
        <v>111</v>
      </c>
      <c r="L105" s="39"/>
      <c r="M105" s="175" t="s">
        <v>19</v>
      </c>
      <c r="N105" s="176" t="s">
        <v>43</v>
      </c>
      <c r="O105" s="64"/>
      <c r="P105" s="177">
        <f>O105*H105</f>
        <v>0</v>
      </c>
      <c r="Q105" s="177">
        <v>0</v>
      </c>
      <c r="R105" s="177">
        <f>Q105*H105</f>
        <v>0</v>
      </c>
      <c r="S105" s="177">
        <v>0.007</v>
      </c>
      <c r="T105" s="178">
        <f>S105*H105</f>
        <v>0.336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9" t="s">
        <v>112</v>
      </c>
      <c r="AT105" s="179" t="s">
        <v>107</v>
      </c>
      <c r="AU105" s="179" t="s">
        <v>79</v>
      </c>
      <c r="AY105" s="17" t="s">
        <v>105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17" t="s">
        <v>77</v>
      </c>
      <c r="BK105" s="180">
        <f>ROUND(I105*H105,2)</f>
        <v>0</v>
      </c>
      <c r="BL105" s="17" t="s">
        <v>112</v>
      </c>
      <c r="BM105" s="179" t="s">
        <v>165</v>
      </c>
    </row>
    <row r="106" spans="1:47" s="2" customFormat="1" ht="11.25">
      <c r="A106" s="34"/>
      <c r="B106" s="35"/>
      <c r="C106" s="36"/>
      <c r="D106" s="181" t="s">
        <v>114</v>
      </c>
      <c r="E106" s="36"/>
      <c r="F106" s="182" t="s">
        <v>166</v>
      </c>
      <c r="G106" s="36"/>
      <c r="H106" s="36"/>
      <c r="I106" s="183"/>
      <c r="J106" s="36"/>
      <c r="K106" s="36"/>
      <c r="L106" s="39"/>
      <c r="M106" s="184"/>
      <c r="N106" s="18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114</v>
      </c>
      <c r="AU106" s="17" t="s">
        <v>79</v>
      </c>
    </row>
    <row r="107" spans="2:51" s="13" customFormat="1" ht="11.25">
      <c r="B107" s="186"/>
      <c r="C107" s="187"/>
      <c r="D107" s="188" t="s">
        <v>116</v>
      </c>
      <c r="E107" s="189" t="s">
        <v>19</v>
      </c>
      <c r="F107" s="190" t="s">
        <v>167</v>
      </c>
      <c r="G107" s="187"/>
      <c r="H107" s="191">
        <v>48</v>
      </c>
      <c r="I107" s="192"/>
      <c r="J107" s="187"/>
      <c r="K107" s="187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116</v>
      </c>
      <c r="AU107" s="197" t="s">
        <v>79</v>
      </c>
      <c r="AV107" s="13" t="s">
        <v>79</v>
      </c>
      <c r="AW107" s="13" t="s">
        <v>34</v>
      </c>
      <c r="AX107" s="13" t="s">
        <v>77</v>
      </c>
      <c r="AY107" s="197" t="s">
        <v>105</v>
      </c>
    </row>
    <row r="108" spans="1:65" s="2" customFormat="1" ht="16.5" customHeight="1">
      <c r="A108" s="34"/>
      <c r="B108" s="35"/>
      <c r="C108" s="168" t="s">
        <v>168</v>
      </c>
      <c r="D108" s="168" t="s">
        <v>107</v>
      </c>
      <c r="E108" s="169" t="s">
        <v>169</v>
      </c>
      <c r="F108" s="170" t="s">
        <v>170</v>
      </c>
      <c r="G108" s="171" t="s">
        <v>171</v>
      </c>
      <c r="H108" s="172">
        <v>1</v>
      </c>
      <c r="I108" s="173"/>
      <c r="J108" s="174">
        <f>ROUND(I108*H108,2)</f>
        <v>0</v>
      </c>
      <c r="K108" s="170" t="s">
        <v>172</v>
      </c>
      <c r="L108" s="39"/>
      <c r="M108" s="175" t="s">
        <v>19</v>
      </c>
      <c r="N108" s="176" t="s">
        <v>43</v>
      </c>
      <c r="O108" s="64"/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9" t="s">
        <v>112</v>
      </c>
      <c r="AT108" s="179" t="s">
        <v>107</v>
      </c>
      <c r="AU108" s="179" t="s">
        <v>79</v>
      </c>
      <c r="AY108" s="17" t="s">
        <v>105</v>
      </c>
      <c r="BE108" s="180">
        <f>IF(N108="základní",J108,0)</f>
        <v>0</v>
      </c>
      <c r="BF108" s="180">
        <f>IF(N108="snížená",J108,0)</f>
        <v>0</v>
      </c>
      <c r="BG108" s="180">
        <f>IF(N108="zákl. přenesená",J108,0)</f>
        <v>0</v>
      </c>
      <c r="BH108" s="180">
        <f>IF(N108="sníž. přenesená",J108,0)</f>
        <v>0</v>
      </c>
      <c r="BI108" s="180">
        <f>IF(N108="nulová",J108,0)</f>
        <v>0</v>
      </c>
      <c r="BJ108" s="17" t="s">
        <v>77</v>
      </c>
      <c r="BK108" s="180">
        <f>ROUND(I108*H108,2)</f>
        <v>0</v>
      </c>
      <c r="BL108" s="17" t="s">
        <v>112</v>
      </c>
      <c r="BM108" s="179" t="s">
        <v>173</v>
      </c>
    </row>
    <row r="109" spans="1:65" s="2" customFormat="1" ht="16.5" customHeight="1">
      <c r="A109" s="34"/>
      <c r="B109" s="35"/>
      <c r="C109" s="168" t="s">
        <v>174</v>
      </c>
      <c r="D109" s="168" t="s">
        <v>107</v>
      </c>
      <c r="E109" s="169" t="s">
        <v>175</v>
      </c>
      <c r="F109" s="170" t="s">
        <v>176</v>
      </c>
      <c r="G109" s="171" t="s">
        <v>110</v>
      </c>
      <c r="H109" s="172">
        <v>20.8</v>
      </c>
      <c r="I109" s="173"/>
      <c r="J109" s="174">
        <f>ROUND(I109*H109,2)</f>
        <v>0</v>
      </c>
      <c r="K109" s="170" t="s">
        <v>172</v>
      </c>
      <c r="L109" s="39"/>
      <c r="M109" s="175" t="s">
        <v>19</v>
      </c>
      <c r="N109" s="176" t="s">
        <v>43</v>
      </c>
      <c r="O109" s="64"/>
      <c r="P109" s="177">
        <f>O109*H109</f>
        <v>0</v>
      </c>
      <c r="Q109" s="177">
        <v>0</v>
      </c>
      <c r="R109" s="177">
        <f>Q109*H109</f>
        <v>0</v>
      </c>
      <c r="S109" s="177">
        <v>0.75</v>
      </c>
      <c r="T109" s="178">
        <f>S109*H109</f>
        <v>15.600000000000001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9" t="s">
        <v>112</v>
      </c>
      <c r="AT109" s="179" t="s">
        <v>107</v>
      </c>
      <c r="AU109" s="179" t="s">
        <v>79</v>
      </c>
      <c r="AY109" s="17" t="s">
        <v>105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7" t="s">
        <v>77</v>
      </c>
      <c r="BK109" s="180">
        <f>ROUND(I109*H109,2)</f>
        <v>0</v>
      </c>
      <c r="BL109" s="17" t="s">
        <v>112</v>
      </c>
      <c r="BM109" s="179" t="s">
        <v>177</v>
      </c>
    </row>
    <row r="110" spans="2:51" s="13" customFormat="1" ht="11.25">
      <c r="B110" s="186"/>
      <c r="C110" s="187"/>
      <c r="D110" s="188" t="s">
        <v>116</v>
      </c>
      <c r="E110" s="189" t="s">
        <v>19</v>
      </c>
      <c r="F110" s="190" t="s">
        <v>178</v>
      </c>
      <c r="G110" s="187"/>
      <c r="H110" s="191">
        <v>20.8</v>
      </c>
      <c r="I110" s="192"/>
      <c r="J110" s="187"/>
      <c r="K110" s="187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116</v>
      </c>
      <c r="AU110" s="197" t="s">
        <v>79</v>
      </c>
      <c r="AV110" s="13" t="s">
        <v>79</v>
      </c>
      <c r="AW110" s="13" t="s">
        <v>34</v>
      </c>
      <c r="AX110" s="13" t="s">
        <v>77</v>
      </c>
      <c r="AY110" s="197" t="s">
        <v>105</v>
      </c>
    </row>
    <row r="111" spans="1:65" s="2" customFormat="1" ht="16.5" customHeight="1">
      <c r="A111" s="34"/>
      <c r="B111" s="35"/>
      <c r="C111" s="168" t="s">
        <v>179</v>
      </c>
      <c r="D111" s="168" t="s">
        <v>107</v>
      </c>
      <c r="E111" s="169" t="s">
        <v>180</v>
      </c>
      <c r="F111" s="170" t="s">
        <v>181</v>
      </c>
      <c r="G111" s="171" t="s">
        <v>182</v>
      </c>
      <c r="H111" s="172">
        <v>3</v>
      </c>
      <c r="I111" s="173"/>
      <c r="J111" s="174">
        <f>ROUND(I111*H111,2)</f>
        <v>0</v>
      </c>
      <c r="K111" s="170" t="s">
        <v>111</v>
      </c>
      <c r="L111" s="39"/>
      <c r="M111" s="175" t="s">
        <v>19</v>
      </c>
      <c r="N111" s="176" t="s">
        <v>43</v>
      </c>
      <c r="O111" s="64"/>
      <c r="P111" s="177">
        <f>O111*H111</f>
        <v>0</v>
      </c>
      <c r="Q111" s="177">
        <v>0</v>
      </c>
      <c r="R111" s="177">
        <f>Q111*H111</f>
        <v>0</v>
      </c>
      <c r="S111" s="177">
        <v>1</v>
      </c>
      <c r="T111" s="178">
        <f>S111*H111</f>
        <v>3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112</v>
      </c>
      <c r="AT111" s="179" t="s">
        <v>107</v>
      </c>
      <c r="AU111" s="179" t="s">
        <v>79</v>
      </c>
      <c r="AY111" s="17" t="s">
        <v>105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7" t="s">
        <v>77</v>
      </c>
      <c r="BK111" s="180">
        <f>ROUND(I111*H111,2)</f>
        <v>0</v>
      </c>
      <c r="BL111" s="17" t="s">
        <v>112</v>
      </c>
      <c r="BM111" s="179" t="s">
        <v>183</v>
      </c>
    </row>
    <row r="112" spans="1:47" s="2" customFormat="1" ht="11.25">
      <c r="A112" s="34"/>
      <c r="B112" s="35"/>
      <c r="C112" s="36"/>
      <c r="D112" s="181" t="s">
        <v>114</v>
      </c>
      <c r="E112" s="36"/>
      <c r="F112" s="182" t="s">
        <v>184</v>
      </c>
      <c r="G112" s="36"/>
      <c r="H112" s="36"/>
      <c r="I112" s="183"/>
      <c r="J112" s="36"/>
      <c r="K112" s="36"/>
      <c r="L112" s="39"/>
      <c r="M112" s="184"/>
      <c r="N112" s="18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114</v>
      </c>
      <c r="AU112" s="17" t="s">
        <v>79</v>
      </c>
    </row>
    <row r="113" spans="1:65" s="2" customFormat="1" ht="24.2" customHeight="1">
      <c r="A113" s="34"/>
      <c r="B113" s="35"/>
      <c r="C113" s="168" t="s">
        <v>185</v>
      </c>
      <c r="D113" s="168" t="s">
        <v>107</v>
      </c>
      <c r="E113" s="169" t="s">
        <v>186</v>
      </c>
      <c r="F113" s="170" t="s">
        <v>187</v>
      </c>
      <c r="G113" s="171" t="s">
        <v>110</v>
      </c>
      <c r="H113" s="172">
        <v>39.51</v>
      </c>
      <c r="I113" s="173"/>
      <c r="J113" s="174">
        <f>ROUND(I113*H113,2)</f>
        <v>0</v>
      </c>
      <c r="K113" s="170" t="s">
        <v>111</v>
      </c>
      <c r="L113" s="39"/>
      <c r="M113" s="175" t="s">
        <v>19</v>
      </c>
      <c r="N113" s="176" t="s">
        <v>43</v>
      </c>
      <c r="O113" s="64"/>
      <c r="P113" s="177">
        <f>O113*H113</f>
        <v>0</v>
      </c>
      <c r="Q113" s="177">
        <v>0</v>
      </c>
      <c r="R113" s="177">
        <f>Q113*H113</f>
        <v>0</v>
      </c>
      <c r="S113" s="177">
        <v>2.004</v>
      </c>
      <c r="T113" s="178">
        <f>S113*H113</f>
        <v>79.17804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79" t="s">
        <v>112</v>
      </c>
      <c r="AT113" s="179" t="s">
        <v>107</v>
      </c>
      <c r="AU113" s="179" t="s">
        <v>79</v>
      </c>
      <c r="AY113" s="17" t="s">
        <v>105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17" t="s">
        <v>77</v>
      </c>
      <c r="BK113" s="180">
        <f>ROUND(I113*H113,2)</f>
        <v>0</v>
      </c>
      <c r="BL113" s="17" t="s">
        <v>112</v>
      </c>
      <c r="BM113" s="179" t="s">
        <v>188</v>
      </c>
    </row>
    <row r="114" spans="1:47" s="2" customFormat="1" ht="11.25">
      <c r="A114" s="34"/>
      <c r="B114" s="35"/>
      <c r="C114" s="36"/>
      <c r="D114" s="181" t="s">
        <v>114</v>
      </c>
      <c r="E114" s="36"/>
      <c r="F114" s="182" t="s">
        <v>189</v>
      </c>
      <c r="G114" s="36"/>
      <c r="H114" s="36"/>
      <c r="I114" s="183"/>
      <c r="J114" s="36"/>
      <c r="K114" s="36"/>
      <c r="L114" s="39"/>
      <c r="M114" s="184"/>
      <c r="N114" s="18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114</v>
      </c>
      <c r="AU114" s="17" t="s">
        <v>79</v>
      </c>
    </row>
    <row r="115" spans="2:51" s="13" customFormat="1" ht="11.25">
      <c r="B115" s="186"/>
      <c r="C115" s="187"/>
      <c r="D115" s="188" t="s">
        <v>116</v>
      </c>
      <c r="E115" s="189" t="s">
        <v>19</v>
      </c>
      <c r="F115" s="190" t="s">
        <v>190</v>
      </c>
      <c r="G115" s="187"/>
      <c r="H115" s="191">
        <v>30.6</v>
      </c>
      <c r="I115" s="192"/>
      <c r="J115" s="187"/>
      <c r="K115" s="187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116</v>
      </c>
      <c r="AU115" s="197" t="s">
        <v>79</v>
      </c>
      <c r="AV115" s="13" t="s">
        <v>79</v>
      </c>
      <c r="AW115" s="13" t="s">
        <v>34</v>
      </c>
      <c r="AX115" s="13" t="s">
        <v>72</v>
      </c>
      <c r="AY115" s="197" t="s">
        <v>105</v>
      </c>
    </row>
    <row r="116" spans="2:51" s="13" customFormat="1" ht="11.25">
      <c r="B116" s="186"/>
      <c r="C116" s="187"/>
      <c r="D116" s="188" t="s">
        <v>116</v>
      </c>
      <c r="E116" s="189" t="s">
        <v>19</v>
      </c>
      <c r="F116" s="190" t="s">
        <v>191</v>
      </c>
      <c r="G116" s="187"/>
      <c r="H116" s="191">
        <v>8.91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116</v>
      </c>
      <c r="AU116" s="197" t="s">
        <v>79</v>
      </c>
      <c r="AV116" s="13" t="s">
        <v>79</v>
      </c>
      <c r="AW116" s="13" t="s">
        <v>34</v>
      </c>
      <c r="AX116" s="13" t="s">
        <v>72</v>
      </c>
      <c r="AY116" s="197" t="s">
        <v>105</v>
      </c>
    </row>
    <row r="117" spans="2:51" s="14" customFormat="1" ht="11.25">
      <c r="B117" s="198"/>
      <c r="C117" s="199"/>
      <c r="D117" s="188" t="s">
        <v>116</v>
      </c>
      <c r="E117" s="200" t="s">
        <v>19</v>
      </c>
      <c r="F117" s="201" t="s">
        <v>192</v>
      </c>
      <c r="G117" s="199"/>
      <c r="H117" s="202">
        <v>39.510000000000005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116</v>
      </c>
      <c r="AU117" s="208" t="s">
        <v>79</v>
      </c>
      <c r="AV117" s="14" t="s">
        <v>112</v>
      </c>
      <c r="AW117" s="14" t="s">
        <v>34</v>
      </c>
      <c r="AX117" s="14" t="s">
        <v>77</v>
      </c>
      <c r="AY117" s="208" t="s">
        <v>105</v>
      </c>
    </row>
    <row r="118" spans="1:65" s="2" customFormat="1" ht="16.5" customHeight="1">
      <c r="A118" s="34"/>
      <c r="B118" s="35"/>
      <c r="C118" s="168" t="s">
        <v>193</v>
      </c>
      <c r="D118" s="168" t="s">
        <v>107</v>
      </c>
      <c r="E118" s="169" t="s">
        <v>194</v>
      </c>
      <c r="F118" s="170" t="s">
        <v>195</v>
      </c>
      <c r="G118" s="171" t="s">
        <v>110</v>
      </c>
      <c r="H118" s="172">
        <v>6.3</v>
      </c>
      <c r="I118" s="173"/>
      <c r="J118" s="174">
        <f>ROUND(I118*H118,2)</f>
        <v>0</v>
      </c>
      <c r="K118" s="170" t="s">
        <v>111</v>
      </c>
      <c r="L118" s="39"/>
      <c r="M118" s="175" t="s">
        <v>19</v>
      </c>
      <c r="N118" s="176" t="s">
        <v>43</v>
      </c>
      <c r="O118" s="64"/>
      <c r="P118" s="177">
        <f>O118*H118</f>
        <v>0</v>
      </c>
      <c r="Q118" s="177">
        <v>0</v>
      </c>
      <c r="R118" s="177">
        <f>Q118*H118</f>
        <v>0</v>
      </c>
      <c r="S118" s="177">
        <v>2.41</v>
      </c>
      <c r="T118" s="178">
        <f>S118*H118</f>
        <v>15.183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112</v>
      </c>
      <c r="AT118" s="179" t="s">
        <v>107</v>
      </c>
      <c r="AU118" s="179" t="s">
        <v>79</v>
      </c>
      <c r="AY118" s="17" t="s">
        <v>105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77</v>
      </c>
      <c r="BK118" s="180">
        <f>ROUND(I118*H118,2)</f>
        <v>0</v>
      </c>
      <c r="BL118" s="17" t="s">
        <v>112</v>
      </c>
      <c r="BM118" s="179" t="s">
        <v>196</v>
      </c>
    </row>
    <row r="119" spans="1:47" s="2" customFormat="1" ht="11.25">
      <c r="A119" s="34"/>
      <c r="B119" s="35"/>
      <c r="C119" s="36"/>
      <c r="D119" s="181" t="s">
        <v>114</v>
      </c>
      <c r="E119" s="36"/>
      <c r="F119" s="182" t="s">
        <v>197</v>
      </c>
      <c r="G119" s="36"/>
      <c r="H119" s="36"/>
      <c r="I119" s="183"/>
      <c r="J119" s="36"/>
      <c r="K119" s="36"/>
      <c r="L119" s="39"/>
      <c r="M119" s="184"/>
      <c r="N119" s="18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114</v>
      </c>
      <c r="AU119" s="17" t="s">
        <v>79</v>
      </c>
    </row>
    <row r="120" spans="2:51" s="13" customFormat="1" ht="11.25">
      <c r="B120" s="186"/>
      <c r="C120" s="187"/>
      <c r="D120" s="188" t="s">
        <v>116</v>
      </c>
      <c r="E120" s="189" t="s">
        <v>19</v>
      </c>
      <c r="F120" s="190" t="s">
        <v>198</v>
      </c>
      <c r="G120" s="187"/>
      <c r="H120" s="191">
        <v>1.8</v>
      </c>
      <c r="I120" s="192"/>
      <c r="J120" s="187"/>
      <c r="K120" s="187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116</v>
      </c>
      <c r="AU120" s="197" t="s">
        <v>79</v>
      </c>
      <c r="AV120" s="13" t="s">
        <v>79</v>
      </c>
      <c r="AW120" s="13" t="s">
        <v>34</v>
      </c>
      <c r="AX120" s="13" t="s">
        <v>72</v>
      </c>
      <c r="AY120" s="197" t="s">
        <v>105</v>
      </c>
    </row>
    <row r="121" spans="2:51" s="13" customFormat="1" ht="11.25">
      <c r="B121" s="186"/>
      <c r="C121" s="187"/>
      <c r="D121" s="188" t="s">
        <v>116</v>
      </c>
      <c r="E121" s="189" t="s">
        <v>19</v>
      </c>
      <c r="F121" s="190" t="s">
        <v>199</v>
      </c>
      <c r="G121" s="187"/>
      <c r="H121" s="191">
        <v>4.5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116</v>
      </c>
      <c r="AU121" s="197" t="s">
        <v>79</v>
      </c>
      <c r="AV121" s="13" t="s">
        <v>79</v>
      </c>
      <c r="AW121" s="13" t="s">
        <v>34</v>
      </c>
      <c r="AX121" s="13" t="s">
        <v>72</v>
      </c>
      <c r="AY121" s="197" t="s">
        <v>105</v>
      </c>
    </row>
    <row r="122" spans="2:51" s="14" customFormat="1" ht="11.25">
      <c r="B122" s="198"/>
      <c r="C122" s="199"/>
      <c r="D122" s="188" t="s">
        <v>116</v>
      </c>
      <c r="E122" s="200" t="s">
        <v>19</v>
      </c>
      <c r="F122" s="201" t="s">
        <v>192</v>
      </c>
      <c r="G122" s="199"/>
      <c r="H122" s="202">
        <v>6.3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116</v>
      </c>
      <c r="AU122" s="208" t="s">
        <v>79</v>
      </c>
      <c r="AV122" s="14" t="s">
        <v>112</v>
      </c>
      <c r="AW122" s="14" t="s">
        <v>34</v>
      </c>
      <c r="AX122" s="14" t="s">
        <v>77</v>
      </c>
      <c r="AY122" s="208" t="s">
        <v>105</v>
      </c>
    </row>
    <row r="123" spans="1:65" s="2" customFormat="1" ht="16.5" customHeight="1">
      <c r="A123" s="34"/>
      <c r="B123" s="35"/>
      <c r="C123" s="168" t="s">
        <v>8</v>
      </c>
      <c r="D123" s="168" t="s">
        <v>107</v>
      </c>
      <c r="E123" s="169" t="s">
        <v>200</v>
      </c>
      <c r="F123" s="170" t="s">
        <v>201</v>
      </c>
      <c r="G123" s="171" t="s">
        <v>110</v>
      </c>
      <c r="H123" s="172">
        <v>88.37</v>
      </c>
      <c r="I123" s="173"/>
      <c r="J123" s="174">
        <f>ROUND(I123*H123,2)</f>
        <v>0</v>
      </c>
      <c r="K123" s="170" t="s">
        <v>111</v>
      </c>
      <c r="L123" s="39"/>
      <c r="M123" s="175" t="s">
        <v>19</v>
      </c>
      <c r="N123" s="176" t="s">
        <v>43</v>
      </c>
      <c r="O123" s="64"/>
      <c r="P123" s="177">
        <f>O123*H123</f>
        <v>0</v>
      </c>
      <c r="Q123" s="177">
        <v>0</v>
      </c>
      <c r="R123" s="177">
        <f>Q123*H123</f>
        <v>0</v>
      </c>
      <c r="S123" s="177">
        <v>2.2</v>
      </c>
      <c r="T123" s="178">
        <f>S123*H123</f>
        <v>194.41400000000002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9" t="s">
        <v>112</v>
      </c>
      <c r="AT123" s="179" t="s">
        <v>107</v>
      </c>
      <c r="AU123" s="179" t="s">
        <v>79</v>
      </c>
      <c r="AY123" s="17" t="s">
        <v>105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7" t="s">
        <v>77</v>
      </c>
      <c r="BK123" s="180">
        <f>ROUND(I123*H123,2)</f>
        <v>0</v>
      </c>
      <c r="BL123" s="17" t="s">
        <v>112</v>
      </c>
      <c r="BM123" s="179" t="s">
        <v>202</v>
      </c>
    </row>
    <row r="124" spans="1:47" s="2" customFormat="1" ht="11.25">
      <c r="A124" s="34"/>
      <c r="B124" s="35"/>
      <c r="C124" s="36"/>
      <c r="D124" s="181" t="s">
        <v>114</v>
      </c>
      <c r="E124" s="36"/>
      <c r="F124" s="182" t="s">
        <v>203</v>
      </c>
      <c r="G124" s="36"/>
      <c r="H124" s="36"/>
      <c r="I124" s="183"/>
      <c r="J124" s="36"/>
      <c r="K124" s="36"/>
      <c r="L124" s="39"/>
      <c r="M124" s="184"/>
      <c r="N124" s="18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114</v>
      </c>
      <c r="AU124" s="17" t="s">
        <v>79</v>
      </c>
    </row>
    <row r="125" spans="2:51" s="13" customFormat="1" ht="11.25">
      <c r="B125" s="186"/>
      <c r="C125" s="187"/>
      <c r="D125" s="188" t="s">
        <v>116</v>
      </c>
      <c r="E125" s="189" t="s">
        <v>19</v>
      </c>
      <c r="F125" s="190" t="s">
        <v>204</v>
      </c>
      <c r="G125" s="187"/>
      <c r="H125" s="191">
        <v>32.45</v>
      </c>
      <c r="I125" s="192"/>
      <c r="J125" s="187"/>
      <c r="K125" s="187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116</v>
      </c>
      <c r="AU125" s="197" t="s">
        <v>79</v>
      </c>
      <c r="AV125" s="13" t="s">
        <v>79</v>
      </c>
      <c r="AW125" s="13" t="s">
        <v>34</v>
      </c>
      <c r="AX125" s="13" t="s">
        <v>72</v>
      </c>
      <c r="AY125" s="197" t="s">
        <v>105</v>
      </c>
    </row>
    <row r="126" spans="2:51" s="13" customFormat="1" ht="11.25">
      <c r="B126" s="186"/>
      <c r="C126" s="187"/>
      <c r="D126" s="188" t="s">
        <v>116</v>
      </c>
      <c r="E126" s="189" t="s">
        <v>19</v>
      </c>
      <c r="F126" s="190" t="s">
        <v>205</v>
      </c>
      <c r="G126" s="187"/>
      <c r="H126" s="191">
        <v>26.28</v>
      </c>
      <c r="I126" s="192"/>
      <c r="J126" s="187"/>
      <c r="K126" s="187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116</v>
      </c>
      <c r="AU126" s="197" t="s">
        <v>79</v>
      </c>
      <c r="AV126" s="13" t="s">
        <v>79</v>
      </c>
      <c r="AW126" s="13" t="s">
        <v>34</v>
      </c>
      <c r="AX126" s="13" t="s">
        <v>72</v>
      </c>
      <c r="AY126" s="197" t="s">
        <v>105</v>
      </c>
    </row>
    <row r="127" spans="2:51" s="13" customFormat="1" ht="11.25">
      <c r="B127" s="186"/>
      <c r="C127" s="187"/>
      <c r="D127" s="188" t="s">
        <v>116</v>
      </c>
      <c r="E127" s="189" t="s">
        <v>19</v>
      </c>
      <c r="F127" s="190" t="s">
        <v>206</v>
      </c>
      <c r="G127" s="187"/>
      <c r="H127" s="191">
        <v>29.64</v>
      </c>
      <c r="I127" s="192"/>
      <c r="J127" s="187"/>
      <c r="K127" s="187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116</v>
      </c>
      <c r="AU127" s="197" t="s">
        <v>79</v>
      </c>
      <c r="AV127" s="13" t="s">
        <v>79</v>
      </c>
      <c r="AW127" s="13" t="s">
        <v>34</v>
      </c>
      <c r="AX127" s="13" t="s">
        <v>72</v>
      </c>
      <c r="AY127" s="197" t="s">
        <v>105</v>
      </c>
    </row>
    <row r="128" spans="2:51" s="14" customFormat="1" ht="11.25">
      <c r="B128" s="198"/>
      <c r="C128" s="199"/>
      <c r="D128" s="188" t="s">
        <v>116</v>
      </c>
      <c r="E128" s="200" t="s">
        <v>19</v>
      </c>
      <c r="F128" s="201" t="s">
        <v>192</v>
      </c>
      <c r="G128" s="199"/>
      <c r="H128" s="202">
        <v>88.37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116</v>
      </c>
      <c r="AU128" s="208" t="s">
        <v>79</v>
      </c>
      <c r="AV128" s="14" t="s">
        <v>112</v>
      </c>
      <c r="AW128" s="14" t="s">
        <v>34</v>
      </c>
      <c r="AX128" s="14" t="s">
        <v>77</v>
      </c>
      <c r="AY128" s="208" t="s">
        <v>105</v>
      </c>
    </row>
    <row r="129" spans="2:63" s="12" customFormat="1" ht="22.9" customHeight="1">
      <c r="B129" s="152"/>
      <c r="C129" s="153"/>
      <c r="D129" s="154" t="s">
        <v>71</v>
      </c>
      <c r="E129" s="166" t="s">
        <v>207</v>
      </c>
      <c r="F129" s="166" t="s">
        <v>208</v>
      </c>
      <c r="G129" s="153"/>
      <c r="H129" s="153"/>
      <c r="I129" s="156"/>
      <c r="J129" s="167">
        <f>BK129</f>
        <v>0</v>
      </c>
      <c r="K129" s="153"/>
      <c r="L129" s="158"/>
      <c r="M129" s="159"/>
      <c r="N129" s="160"/>
      <c r="O129" s="160"/>
      <c r="P129" s="161">
        <f>SUM(P130:P144)</f>
        <v>0</v>
      </c>
      <c r="Q129" s="160"/>
      <c r="R129" s="161">
        <f>SUM(R130:R144)</f>
        <v>0</v>
      </c>
      <c r="S129" s="160"/>
      <c r="T129" s="162">
        <f>SUM(T130:T144)</f>
        <v>0</v>
      </c>
      <c r="AR129" s="163" t="s">
        <v>77</v>
      </c>
      <c r="AT129" s="164" t="s">
        <v>71</v>
      </c>
      <c r="AU129" s="164" t="s">
        <v>77</v>
      </c>
      <c r="AY129" s="163" t="s">
        <v>105</v>
      </c>
      <c r="BK129" s="165">
        <f>SUM(BK130:BK144)</f>
        <v>0</v>
      </c>
    </row>
    <row r="130" spans="1:65" s="2" customFormat="1" ht="21.75" customHeight="1">
      <c r="A130" s="34"/>
      <c r="B130" s="35"/>
      <c r="C130" s="168" t="s">
        <v>209</v>
      </c>
      <c r="D130" s="168" t="s">
        <v>107</v>
      </c>
      <c r="E130" s="169" t="s">
        <v>210</v>
      </c>
      <c r="F130" s="170" t="s">
        <v>211</v>
      </c>
      <c r="G130" s="171" t="s">
        <v>182</v>
      </c>
      <c r="H130" s="172">
        <v>309.603</v>
      </c>
      <c r="I130" s="173"/>
      <c r="J130" s="174">
        <f>ROUND(I130*H130,2)</f>
        <v>0</v>
      </c>
      <c r="K130" s="170" t="s">
        <v>111</v>
      </c>
      <c r="L130" s="39"/>
      <c r="M130" s="175" t="s">
        <v>19</v>
      </c>
      <c r="N130" s="176" t="s">
        <v>43</v>
      </c>
      <c r="O130" s="6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112</v>
      </c>
      <c r="AT130" s="179" t="s">
        <v>107</v>
      </c>
      <c r="AU130" s="179" t="s">
        <v>79</v>
      </c>
      <c r="AY130" s="17" t="s">
        <v>105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77</v>
      </c>
      <c r="BK130" s="180">
        <f>ROUND(I130*H130,2)</f>
        <v>0</v>
      </c>
      <c r="BL130" s="17" t="s">
        <v>112</v>
      </c>
      <c r="BM130" s="179" t="s">
        <v>212</v>
      </c>
    </row>
    <row r="131" spans="1:47" s="2" customFormat="1" ht="11.25">
      <c r="A131" s="34"/>
      <c r="B131" s="35"/>
      <c r="C131" s="36"/>
      <c r="D131" s="181" t="s">
        <v>114</v>
      </c>
      <c r="E131" s="36"/>
      <c r="F131" s="182" t="s">
        <v>213</v>
      </c>
      <c r="G131" s="36"/>
      <c r="H131" s="36"/>
      <c r="I131" s="183"/>
      <c r="J131" s="36"/>
      <c r="K131" s="36"/>
      <c r="L131" s="39"/>
      <c r="M131" s="184"/>
      <c r="N131" s="18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114</v>
      </c>
      <c r="AU131" s="17" t="s">
        <v>79</v>
      </c>
    </row>
    <row r="132" spans="1:65" s="2" customFormat="1" ht="24.2" customHeight="1">
      <c r="A132" s="34"/>
      <c r="B132" s="35"/>
      <c r="C132" s="168" t="s">
        <v>214</v>
      </c>
      <c r="D132" s="168" t="s">
        <v>107</v>
      </c>
      <c r="E132" s="169" t="s">
        <v>215</v>
      </c>
      <c r="F132" s="170" t="s">
        <v>216</v>
      </c>
      <c r="G132" s="171" t="s">
        <v>182</v>
      </c>
      <c r="H132" s="172">
        <v>4024.839</v>
      </c>
      <c r="I132" s="173"/>
      <c r="J132" s="174">
        <f>ROUND(I132*H132,2)</f>
        <v>0</v>
      </c>
      <c r="K132" s="170" t="s">
        <v>111</v>
      </c>
      <c r="L132" s="39"/>
      <c r="M132" s="175" t="s">
        <v>19</v>
      </c>
      <c r="N132" s="176" t="s">
        <v>43</v>
      </c>
      <c r="O132" s="64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112</v>
      </c>
      <c r="AT132" s="179" t="s">
        <v>107</v>
      </c>
      <c r="AU132" s="179" t="s">
        <v>79</v>
      </c>
      <c r="AY132" s="17" t="s">
        <v>105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7" t="s">
        <v>77</v>
      </c>
      <c r="BK132" s="180">
        <f>ROUND(I132*H132,2)</f>
        <v>0</v>
      </c>
      <c r="BL132" s="17" t="s">
        <v>112</v>
      </c>
      <c r="BM132" s="179" t="s">
        <v>217</v>
      </c>
    </row>
    <row r="133" spans="1:47" s="2" customFormat="1" ht="11.25">
      <c r="A133" s="34"/>
      <c r="B133" s="35"/>
      <c r="C133" s="36"/>
      <c r="D133" s="181" t="s">
        <v>114</v>
      </c>
      <c r="E133" s="36"/>
      <c r="F133" s="182" t="s">
        <v>218</v>
      </c>
      <c r="G133" s="36"/>
      <c r="H133" s="36"/>
      <c r="I133" s="183"/>
      <c r="J133" s="36"/>
      <c r="K133" s="36"/>
      <c r="L133" s="39"/>
      <c r="M133" s="184"/>
      <c r="N133" s="18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114</v>
      </c>
      <c r="AU133" s="17" t="s">
        <v>79</v>
      </c>
    </row>
    <row r="134" spans="2:51" s="13" customFormat="1" ht="11.25">
      <c r="B134" s="186"/>
      <c r="C134" s="187"/>
      <c r="D134" s="188" t="s">
        <v>116</v>
      </c>
      <c r="E134" s="187"/>
      <c r="F134" s="190" t="s">
        <v>219</v>
      </c>
      <c r="G134" s="187"/>
      <c r="H134" s="191">
        <v>4024.839</v>
      </c>
      <c r="I134" s="192"/>
      <c r="J134" s="187"/>
      <c r="K134" s="187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116</v>
      </c>
      <c r="AU134" s="197" t="s">
        <v>79</v>
      </c>
      <c r="AV134" s="13" t="s">
        <v>79</v>
      </c>
      <c r="AW134" s="13" t="s">
        <v>4</v>
      </c>
      <c r="AX134" s="13" t="s">
        <v>77</v>
      </c>
      <c r="AY134" s="197" t="s">
        <v>105</v>
      </c>
    </row>
    <row r="135" spans="1:65" s="2" customFormat="1" ht="21.75" customHeight="1">
      <c r="A135" s="34"/>
      <c r="B135" s="35"/>
      <c r="C135" s="209" t="s">
        <v>220</v>
      </c>
      <c r="D135" s="209" t="s">
        <v>221</v>
      </c>
      <c r="E135" s="210" t="s">
        <v>222</v>
      </c>
      <c r="F135" s="211" t="s">
        <v>223</v>
      </c>
      <c r="G135" s="212" t="s">
        <v>182</v>
      </c>
      <c r="H135" s="213">
        <v>194.414</v>
      </c>
      <c r="I135" s="214"/>
      <c r="J135" s="215">
        <f>ROUND(I135*H135,2)</f>
        <v>0</v>
      </c>
      <c r="K135" s="211" t="s">
        <v>111</v>
      </c>
      <c r="L135" s="216"/>
      <c r="M135" s="217" t="s">
        <v>19</v>
      </c>
      <c r="N135" s="218" t="s">
        <v>43</v>
      </c>
      <c r="O135" s="64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9" t="s">
        <v>157</v>
      </c>
      <c r="AT135" s="179" t="s">
        <v>221</v>
      </c>
      <c r="AU135" s="179" t="s">
        <v>79</v>
      </c>
      <c r="AY135" s="17" t="s">
        <v>105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7" t="s">
        <v>77</v>
      </c>
      <c r="BK135" s="180">
        <f>ROUND(I135*H135,2)</f>
        <v>0</v>
      </c>
      <c r="BL135" s="17" t="s">
        <v>112</v>
      </c>
      <c r="BM135" s="179" t="s">
        <v>224</v>
      </c>
    </row>
    <row r="136" spans="1:47" s="2" customFormat="1" ht="11.25">
      <c r="A136" s="34"/>
      <c r="B136" s="35"/>
      <c r="C136" s="36"/>
      <c r="D136" s="181" t="s">
        <v>114</v>
      </c>
      <c r="E136" s="36"/>
      <c r="F136" s="182" t="s">
        <v>225</v>
      </c>
      <c r="G136" s="36"/>
      <c r="H136" s="36"/>
      <c r="I136" s="183"/>
      <c r="J136" s="36"/>
      <c r="K136" s="36"/>
      <c r="L136" s="39"/>
      <c r="M136" s="184"/>
      <c r="N136" s="185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114</v>
      </c>
      <c r="AU136" s="17" t="s">
        <v>79</v>
      </c>
    </row>
    <row r="137" spans="1:65" s="2" customFormat="1" ht="21.75" customHeight="1">
      <c r="A137" s="34"/>
      <c r="B137" s="35"/>
      <c r="C137" s="209" t="s">
        <v>226</v>
      </c>
      <c r="D137" s="209" t="s">
        <v>221</v>
      </c>
      <c r="E137" s="210" t="s">
        <v>227</v>
      </c>
      <c r="F137" s="211" t="s">
        <v>228</v>
      </c>
      <c r="G137" s="212" t="s">
        <v>182</v>
      </c>
      <c r="H137" s="213">
        <v>15.183</v>
      </c>
      <c r="I137" s="214"/>
      <c r="J137" s="215">
        <f>ROUND(I137*H137,2)</f>
        <v>0</v>
      </c>
      <c r="K137" s="211" t="s">
        <v>111</v>
      </c>
      <c r="L137" s="216"/>
      <c r="M137" s="217" t="s">
        <v>19</v>
      </c>
      <c r="N137" s="218" t="s">
        <v>43</v>
      </c>
      <c r="O137" s="64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9" t="s">
        <v>157</v>
      </c>
      <c r="AT137" s="179" t="s">
        <v>221</v>
      </c>
      <c r="AU137" s="179" t="s">
        <v>79</v>
      </c>
      <c r="AY137" s="17" t="s">
        <v>105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7" t="s">
        <v>77</v>
      </c>
      <c r="BK137" s="180">
        <f>ROUND(I137*H137,2)</f>
        <v>0</v>
      </c>
      <c r="BL137" s="17" t="s">
        <v>112</v>
      </c>
      <c r="BM137" s="179" t="s">
        <v>229</v>
      </c>
    </row>
    <row r="138" spans="1:47" s="2" customFormat="1" ht="11.25">
      <c r="A138" s="34"/>
      <c r="B138" s="35"/>
      <c r="C138" s="36"/>
      <c r="D138" s="181" t="s">
        <v>114</v>
      </c>
      <c r="E138" s="36"/>
      <c r="F138" s="182" t="s">
        <v>230</v>
      </c>
      <c r="G138" s="36"/>
      <c r="H138" s="36"/>
      <c r="I138" s="183"/>
      <c r="J138" s="36"/>
      <c r="K138" s="36"/>
      <c r="L138" s="39"/>
      <c r="M138" s="184"/>
      <c r="N138" s="18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114</v>
      </c>
      <c r="AU138" s="17" t="s">
        <v>79</v>
      </c>
    </row>
    <row r="139" spans="1:65" s="2" customFormat="1" ht="21.75" customHeight="1">
      <c r="A139" s="34"/>
      <c r="B139" s="35"/>
      <c r="C139" s="209" t="s">
        <v>231</v>
      </c>
      <c r="D139" s="209" t="s">
        <v>221</v>
      </c>
      <c r="E139" s="210" t="s">
        <v>232</v>
      </c>
      <c r="F139" s="211" t="s">
        <v>233</v>
      </c>
      <c r="G139" s="212" t="s">
        <v>182</v>
      </c>
      <c r="H139" s="213">
        <v>79.178</v>
      </c>
      <c r="I139" s="214"/>
      <c r="J139" s="215">
        <f>ROUND(I139*H139,2)</f>
        <v>0</v>
      </c>
      <c r="K139" s="211" t="s">
        <v>111</v>
      </c>
      <c r="L139" s="216"/>
      <c r="M139" s="217" t="s">
        <v>19</v>
      </c>
      <c r="N139" s="218" t="s">
        <v>43</v>
      </c>
      <c r="O139" s="64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157</v>
      </c>
      <c r="AT139" s="179" t="s">
        <v>221</v>
      </c>
      <c r="AU139" s="179" t="s">
        <v>79</v>
      </c>
      <c r="AY139" s="17" t="s">
        <v>105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7" t="s">
        <v>77</v>
      </c>
      <c r="BK139" s="180">
        <f>ROUND(I139*H139,2)</f>
        <v>0</v>
      </c>
      <c r="BL139" s="17" t="s">
        <v>112</v>
      </c>
      <c r="BM139" s="179" t="s">
        <v>234</v>
      </c>
    </row>
    <row r="140" spans="1:47" s="2" customFormat="1" ht="11.25">
      <c r="A140" s="34"/>
      <c r="B140" s="35"/>
      <c r="C140" s="36"/>
      <c r="D140" s="181" t="s">
        <v>114</v>
      </c>
      <c r="E140" s="36"/>
      <c r="F140" s="182" t="s">
        <v>235</v>
      </c>
      <c r="G140" s="36"/>
      <c r="H140" s="36"/>
      <c r="I140" s="183"/>
      <c r="J140" s="36"/>
      <c r="K140" s="36"/>
      <c r="L140" s="39"/>
      <c r="M140" s="184"/>
      <c r="N140" s="185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114</v>
      </c>
      <c r="AU140" s="17" t="s">
        <v>79</v>
      </c>
    </row>
    <row r="141" spans="1:65" s="2" customFormat="1" ht="16.5" customHeight="1">
      <c r="A141" s="34"/>
      <c r="B141" s="35"/>
      <c r="C141" s="209" t="s">
        <v>7</v>
      </c>
      <c r="D141" s="209" t="s">
        <v>221</v>
      </c>
      <c r="E141" s="210" t="s">
        <v>236</v>
      </c>
      <c r="F141" s="211" t="s">
        <v>237</v>
      </c>
      <c r="G141" s="212" t="s">
        <v>182</v>
      </c>
      <c r="H141" s="213">
        <v>1.782</v>
      </c>
      <c r="I141" s="214"/>
      <c r="J141" s="215">
        <f>ROUND(I141*H141,2)</f>
        <v>0</v>
      </c>
      <c r="K141" s="211" t="s">
        <v>111</v>
      </c>
      <c r="L141" s="216"/>
      <c r="M141" s="217" t="s">
        <v>19</v>
      </c>
      <c r="N141" s="218" t="s">
        <v>43</v>
      </c>
      <c r="O141" s="64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157</v>
      </c>
      <c r="AT141" s="179" t="s">
        <v>221</v>
      </c>
      <c r="AU141" s="179" t="s">
        <v>79</v>
      </c>
      <c r="AY141" s="17" t="s">
        <v>105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7" t="s">
        <v>77</v>
      </c>
      <c r="BK141" s="180">
        <f>ROUND(I141*H141,2)</f>
        <v>0</v>
      </c>
      <c r="BL141" s="17" t="s">
        <v>112</v>
      </c>
      <c r="BM141" s="179" t="s">
        <v>238</v>
      </c>
    </row>
    <row r="142" spans="1:47" s="2" customFormat="1" ht="11.25">
      <c r="A142" s="34"/>
      <c r="B142" s="35"/>
      <c r="C142" s="36"/>
      <c r="D142" s="181" t="s">
        <v>114</v>
      </c>
      <c r="E142" s="36"/>
      <c r="F142" s="182" t="s">
        <v>239</v>
      </c>
      <c r="G142" s="36"/>
      <c r="H142" s="36"/>
      <c r="I142" s="183"/>
      <c r="J142" s="36"/>
      <c r="K142" s="36"/>
      <c r="L142" s="39"/>
      <c r="M142" s="184"/>
      <c r="N142" s="185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114</v>
      </c>
      <c r="AU142" s="17" t="s">
        <v>79</v>
      </c>
    </row>
    <row r="143" spans="1:65" s="2" customFormat="1" ht="16.5" customHeight="1">
      <c r="A143" s="34"/>
      <c r="B143" s="35"/>
      <c r="C143" s="209" t="s">
        <v>240</v>
      </c>
      <c r="D143" s="209" t="s">
        <v>221</v>
      </c>
      <c r="E143" s="210" t="s">
        <v>241</v>
      </c>
      <c r="F143" s="211" t="s">
        <v>242</v>
      </c>
      <c r="G143" s="212" t="s">
        <v>182</v>
      </c>
      <c r="H143" s="213">
        <v>19.046</v>
      </c>
      <c r="I143" s="214"/>
      <c r="J143" s="215">
        <f>ROUND(I143*H143,2)</f>
        <v>0</v>
      </c>
      <c r="K143" s="211" t="s">
        <v>111</v>
      </c>
      <c r="L143" s="216"/>
      <c r="M143" s="217" t="s">
        <v>19</v>
      </c>
      <c r="N143" s="218" t="s">
        <v>43</v>
      </c>
      <c r="O143" s="64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157</v>
      </c>
      <c r="AT143" s="179" t="s">
        <v>221</v>
      </c>
      <c r="AU143" s="179" t="s">
        <v>79</v>
      </c>
      <c r="AY143" s="17" t="s">
        <v>105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7" t="s">
        <v>77</v>
      </c>
      <c r="BK143" s="180">
        <f>ROUND(I143*H143,2)</f>
        <v>0</v>
      </c>
      <c r="BL143" s="17" t="s">
        <v>112</v>
      </c>
      <c r="BM143" s="179" t="s">
        <v>243</v>
      </c>
    </row>
    <row r="144" spans="1:47" s="2" customFormat="1" ht="11.25">
      <c r="A144" s="34"/>
      <c r="B144" s="35"/>
      <c r="C144" s="36"/>
      <c r="D144" s="181" t="s">
        <v>114</v>
      </c>
      <c r="E144" s="36"/>
      <c r="F144" s="182" t="s">
        <v>244</v>
      </c>
      <c r="G144" s="36"/>
      <c r="H144" s="36"/>
      <c r="I144" s="183"/>
      <c r="J144" s="36"/>
      <c r="K144" s="36"/>
      <c r="L144" s="39"/>
      <c r="M144" s="219"/>
      <c r="N144" s="220"/>
      <c r="O144" s="221"/>
      <c r="P144" s="221"/>
      <c r="Q144" s="221"/>
      <c r="R144" s="221"/>
      <c r="S144" s="221"/>
      <c r="T144" s="22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114</v>
      </c>
      <c r="AU144" s="17" t="s">
        <v>79</v>
      </c>
    </row>
    <row r="145" spans="1:31" s="2" customFormat="1" ht="6.95" customHeight="1">
      <c r="A145" s="34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39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algorithmName="SHA-512" hashValue="XatgNOpb9k/OS08O+/x8kwEWwJI0cVY+ufnu4nrG5oKp1/GTqxVMb5jGvr+1vPcOXvIxFUSZRtSRklbjZcHQEQ==" saltValue="11yXPUcEU8a9pfHGO5hZEswnwGa2CpNxrGjD9M154HzxLrD/Ys63hc4QuTJckkVQZpz9QfY44FUihIFbZYk1TQ==" spinCount="100000" sheet="1" objects="1" scenarios="1" formatColumns="0" formatRows="0" autoFilter="0"/>
  <autoFilter ref="C77:K144"/>
  <mergeCells count="6">
    <mergeCell ref="L2:V2"/>
    <mergeCell ref="E7:H7"/>
    <mergeCell ref="E16:H16"/>
    <mergeCell ref="E25:H25"/>
    <mergeCell ref="E46:H46"/>
    <mergeCell ref="E70:H70"/>
  </mergeCells>
  <hyperlinks>
    <hyperlink ref="F82" r:id="rId1" display="https://podminky.urs.cz/item/CS_URS_2021_02/122251103"/>
    <hyperlink ref="F85" r:id="rId2" display="https://podminky.urs.cz/item/CS_URS_2021_02/171251101"/>
    <hyperlink ref="F88" r:id="rId3" display="https://podminky.urs.cz/item/CS_URS_2021_02/181111131"/>
    <hyperlink ref="F92" r:id="rId4" display="https://podminky.urs.cz/item/CS_URS_2021_02/949101112"/>
    <hyperlink ref="F96" r:id="rId5" display="https://podminky.urs.cz/item/CS_URS_2021_02/712440833"/>
    <hyperlink ref="F99" r:id="rId6" display="https://podminky.urs.cz/item/CS_URS_2021_02/764002811"/>
    <hyperlink ref="F101" r:id="rId7" display="https://podminky.urs.cz/item/CS_URS_2021_02/764002841"/>
    <hyperlink ref="F104" r:id="rId8" display="https://podminky.urs.cz/item/CS_URS_2021_02/764004801"/>
    <hyperlink ref="F106" r:id="rId9" display="https://podminky.urs.cz/item/CS_URS_2021_02/767392802"/>
    <hyperlink ref="F112" r:id="rId10" display="https://podminky.urs.cz/item/CS_URS_2021_02/981332111"/>
    <hyperlink ref="F114" r:id="rId11" display="https://podminky.urs.cz/item/CS_URS_2021_02/981513112"/>
    <hyperlink ref="F119" r:id="rId12" display="https://podminky.urs.cz/item/CS_URS_2021_02/981513114"/>
    <hyperlink ref="F124" r:id="rId13" display="https://podminky.urs.cz/item/CS_URS_2021_02/981513116"/>
    <hyperlink ref="F131" r:id="rId14" display="https://podminky.urs.cz/item/CS_URS_2021_02/997006512"/>
    <hyperlink ref="F133" r:id="rId15" display="https://podminky.urs.cz/item/CS_URS_2021_02/997006519"/>
    <hyperlink ref="F136" r:id="rId16" display="https://podminky.urs.cz/item/CS_URS_2021_02/94621000"/>
    <hyperlink ref="F138" r:id="rId17" display="https://podminky.urs.cz/item/CS_URS_2021_02/94621001"/>
    <hyperlink ref="F140" r:id="rId18" display="https://podminky.urs.cz/item/CS_URS_2021_02/94621002"/>
    <hyperlink ref="F142" r:id="rId19" display="https://podminky.urs.cz/item/CS_URS_2021_02/94620240"/>
    <hyperlink ref="F144" r:id="rId20" display="https://podminky.urs.cz/item/CS_URS_2021_02/9462025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5" customFormat="1" ht="45" customHeight="1">
      <c r="B3" s="227"/>
      <c r="C3" s="351" t="s">
        <v>245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246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247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248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249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250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251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252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253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254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255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76</v>
      </c>
      <c r="F18" s="355" t="s">
        <v>256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257</v>
      </c>
      <c r="F19" s="355" t="s">
        <v>258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259</v>
      </c>
      <c r="F20" s="355" t="s">
        <v>260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261</v>
      </c>
      <c r="F21" s="355" t="s">
        <v>262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263</v>
      </c>
      <c r="F22" s="355" t="s">
        <v>264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265</v>
      </c>
      <c r="F23" s="355" t="s">
        <v>266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267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268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269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270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271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272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273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274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275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91</v>
      </c>
      <c r="F36" s="232"/>
      <c r="G36" s="355" t="s">
        <v>276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277</v>
      </c>
      <c r="F37" s="232"/>
      <c r="G37" s="355" t="s">
        <v>278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53</v>
      </c>
      <c r="F38" s="232"/>
      <c r="G38" s="355" t="s">
        <v>279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54</v>
      </c>
      <c r="F39" s="232"/>
      <c r="G39" s="355" t="s">
        <v>280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92</v>
      </c>
      <c r="F40" s="232"/>
      <c r="G40" s="355" t="s">
        <v>281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93</v>
      </c>
      <c r="F41" s="232"/>
      <c r="G41" s="355" t="s">
        <v>282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283</v>
      </c>
      <c r="F42" s="232"/>
      <c r="G42" s="355" t="s">
        <v>284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285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286</v>
      </c>
      <c r="F44" s="232"/>
      <c r="G44" s="355" t="s">
        <v>287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95</v>
      </c>
      <c r="F45" s="232"/>
      <c r="G45" s="355" t="s">
        <v>288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289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290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291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292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293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294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295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296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297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298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299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300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301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302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303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304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305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306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307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308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309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310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311</v>
      </c>
      <c r="D76" s="248"/>
      <c r="E76" s="248"/>
      <c r="F76" s="248" t="s">
        <v>312</v>
      </c>
      <c r="G76" s="249"/>
      <c r="H76" s="248" t="s">
        <v>54</v>
      </c>
      <c r="I76" s="248" t="s">
        <v>57</v>
      </c>
      <c r="J76" s="248" t="s">
        <v>313</v>
      </c>
      <c r="K76" s="247"/>
    </row>
    <row r="77" spans="2:11" s="1" customFormat="1" ht="17.25" customHeight="1">
      <c r="B77" s="246"/>
      <c r="C77" s="250" t="s">
        <v>314</v>
      </c>
      <c r="D77" s="250"/>
      <c r="E77" s="250"/>
      <c r="F77" s="251" t="s">
        <v>315</v>
      </c>
      <c r="G77" s="252"/>
      <c r="H77" s="250"/>
      <c r="I77" s="250"/>
      <c r="J77" s="250" t="s">
        <v>316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53</v>
      </c>
      <c r="D79" s="255"/>
      <c r="E79" s="255"/>
      <c r="F79" s="256" t="s">
        <v>317</v>
      </c>
      <c r="G79" s="257"/>
      <c r="H79" s="235" t="s">
        <v>318</v>
      </c>
      <c r="I79" s="235" t="s">
        <v>319</v>
      </c>
      <c r="J79" s="235">
        <v>20</v>
      </c>
      <c r="K79" s="247"/>
    </row>
    <row r="80" spans="2:11" s="1" customFormat="1" ht="15" customHeight="1">
      <c r="B80" s="246"/>
      <c r="C80" s="235" t="s">
        <v>320</v>
      </c>
      <c r="D80" s="235"/>
      <c r="E80" s="235"/>
      <c r="F80" s="256" t="s">
        <v>317</v>
      </c>
      <c r="G80" s="257"/>
      <c r="H80" s="235" t="s">
        <v>321</v>
      </c>
      <c r="I80" s="235" t="s">
        <v>319</v>
      </c>
      <c r="J80" s="235">
        <v>120</v>
      </c>
      <c r="K80" s="247"/>
    </row>
    <row r="81" spans="2:11" s="1" customFormat="1" ht="15" customHeight="1">
      <c r="B81" s="258"/>
      <c r="C81" s="235" t="s">
        <v>322</v>
      </c>
      <c r="D81" s="235"/>
      <c r="E81" s="235"/>
      <c r="F81" s="256" t="s">
        <v>323</v>
      </c>
      <c r="G81" s="257"/>
      <c r="H81" s="235" t="s">
        <v>324</v>
      </c>
      <c r="I81" s="235" t="s">
        <v>319</v>
      </c>
      <c r="J81" s="235">
        <v>50</v>
      </c>
      <c r="K81" s="247"/>
    </row>
    <row r="82" spans="2:11" s="1" customFormat="1" ht="15" customHeight="1">
      <c r="B82" s="258"/>
      <c r="C82" s="235" t="s">
        <v>325</v>
      </c>
      <c r="D82" s="235"/>
      <c r="E82" s="235"/>
      <c r="F82" s="256" t="s">
        <v>317</v>
      </c>
      <c r="G82" s="257"/>
      <c r="H82" s="235" t="s">
        <v>326</v>
      </c>
      <c r="I82" s="235" t="s">
        <v>327</v>
      </c>
      <c r="J82" s="235"/>
      <c r="K82" s="247"/>
    </row>
    <row r="83" spans="2:11" s="1" customFormat="1" ht="15" customHeight="1">
      <c r="B83" s="258"/>
      <c r="C83" s="259" t="s">
        <v>328</v>
      </c>
      <c r="D83" s="259"/>
      <c r="E83" s="259"/>
      <c r="F83" s="260" t="s">
        <v>323</v>
      </c>
      <c r="G83" s="259"/>
      <c r="H83" s="259" t="s">
        <v>329</v>
      </c>
      <c r="I83" s="259" t="s">
        <v>319</v>
      </c>
      <c r="J83" s="259">
        <v>15</v>
      </c>
      <c r="K83" s="247"/>
    </row>
    <row r="84" spans="2:11" s="1" customFormat="1" ht="15" customHeight="1">
      <c r="B84" s="258"/>
      <c r="C84" s="259" t="s">
        <v>330</v>
      </c>
      <c r="D84" s="259"/>
      <c r="E84" s="259"/>
      <c r="F84" s="260" t="s">
        <v>323</v>
      </c>
      <c r="G84" s="259"/>
      <c r="H84" s="259" t="s">
        <v>331</v>
      </c>
      <c r="I84" s="259" t="s">
        <v>319</v>
      </c>
      <c r="J84" s="259">
        <v>15</v>
      </c>
      <c r="K84" s="247"/>
    </row>
    <row r="85" spans="2:11" s="1" customFormat="1" ht="15" customHeight="1">
      <c r="B85" s="258"/>
      <c r="C85" s="259" t="s">
        <v>332</v>
      </c>
      <c r="D85" s="259"/>
      <c r="E85" s="259"/>
      <c r="F85" s="260" t="s">
        <v>323</v>
      </c>
      <c r="G85" s="259"/>
      <c r="H85" s="259" t="s">
        <v>333</v>
      </c>
      <c r="I85" s="259" t="s">
        <v>319</v>
      </c>
      <c r="J85" s="259">
        <v>20</v>
      </c>
      <c r="K85" s="247"/>
    </row>
    <row r="86" spans="2:11" s="1" customFormat="1" ht="15" customHeight="1">
      <c r="B86" s="258"/>
      <c r="C86" s="259" t="s">
        <v>334</v>
      </c>
      <c r="D86" s="259"/>
      <c r="E86" s="259"/>
      <c r="F86" s="260" t="s">
        <v>323</v>
      </c>
      <c r="G86" s="259"/>
      <c r="H86" s="259" t="s">
        <v>335</v>
      </c>
      <c r="I86" s="259" t="s">
        <v>319</v>
      </c>
      <c r="J86" s="259">
        <v>20</v>
      </c>
      <c r="K86" s="247"/>
    </row>
    <row r="87" spans="2:11" s="1" customFormat="1" ht="15" customHeight="1">
      <c r="B87" s="258"/>
      <c r="C87" s="235" t="s">
        <v>336</v>
      </c>
      <c r="D87" s="235"/>
      <c r="E87" s="235"/>
      <c r="F87" s="256" t="s">
        <v>323</v>
      </c>
      <c r="G87" s="257"/>
      <c r="H87" s="235" t="s">
        <v>337</v>
      </c>
      <c r="I87" s="235" t="s">
        <v>319</v>
      </c>
      <c r="J87" s="235">
        <v>50</v>
      </c>
      <c r="K87" s="247"/>
    </row>
    <row r="88" spans="2:11" s="1" customFormat="1" ht="15" customHeight="1">
      <c r="B88" s="258"/>
      <c r="C88" s="235" t="s">
        <v>338</v>
      </c>
      <c r="D88" s="235"/>
      <c r="E88" s="235"/>
      <c r="F88" s="256" t="s">
        <v>323</v>
      </c>
      <c r="G88" s="257"/>
      <c r="H88" s="235" t="s">
        <v>339</v>
      </c>
      <c r="I88" s="235" t="s">
        <v>319</v>
      </c>
      <c r="J88" s="235">
        <v>20</v>
      </c>
      <c r="K88" s="247"/>
    </row>
    <row r="89" spans="2:11" s="1" customFormat="1" ht="15" customHeight="1">
      <c r="B89" s="258"/>
      <c r="C89" s="235" t="s">
        <v>340</v>
      </c>
      <c r="D89" s="235"/>
      <c r="E89" s="235"/>
      <c r="F89" s="256" t="s">
        <v>323</v>
      </c>
      <c r="G89" s="257"/>
      <c r="H89" s="235" t="s">
        <v>341</v>
      </c>
      <c r="I89" s="235" t="s">
        <v>319</v>
      </c>
      <c r="J89" s="235">
        <v>20</v>
      </c>
      <c r="K89" s="247"/>
    </row>
    <row r="90" spans="2:11" s="1" customFormat="1" ht="15" customHeight="1">
      <c r="B90" s="258"/>
      <c r="C90" s="235" t="s">
        <v>342</v>
      </c>
      <c r="D90" s="235"/>
      <c r="E90" s="235"/>
      <c r="F90" s="256" t="s">
        <v>323</v>
      </c>
      <c r="G90" s="257"/>
      <c r="H90" s="235" t="s">
        <v>343</v>
      </c>
      <c r="I90" s="235" t="s">
        <v>319</v>
      </c>
      <c r="J90" s="235">
        <v>50</v>
      </c>
      <c r="K90" s="247"/>
    </row>
    <row r="91" spans="2:11" s="1" customFormat="1" ht="15" customHeight="1">
      <c r="B91" s="258"/>
      <c r="C91" s="235" t="s">
        <v>344</v>
      </c>
      <c r="D91" s="235"/>
      <c r="E91" s="235"/>
      <c r="F91" s="256" t="s">
        <v>323</v>
      </c>
      <c r="G91" s="257"/>
      <c r="H91" s="235" t="s">
        <v>344</v>
      </c>
      <c r="I91" s="235" t="s">
        <v>319</v>
      </c>
      <c r="J91" s="235">
        <v>50</v>
      </c>
      <c r="K91" s="247"/>
    </row>
    <row r="92" spans="2:11" s="1" customFormat="1" ht="15" customHeight="1">
      <c r="B92" s="258"/>
      <c r="C92" s="235" t="s">
        <v>345</v>
      </c>
      <c r="D92" s="235"/>
      <c r="E92" s="235"/>
      <c r="F92" s="256" t="s">
        <v>323</v>
      </c>
      <c r="G92" s="257"/>
      <c r="H92" s="235" t="s">
        <v>346</v>
      </c>
      <c r="I92" s="235" t="s">
        <v>319</v>
      </c>
      <c r="J92" s="235">
        <v>255</v>
      </c>
      <c r="K92" s="247"/>
    </row>
    <row r="93" spans="2:11" s="1" customFormat="1" ht="15" customHeight="1">
      <c r="B93" s="258"/>
      <c r="C93" s="235" t="s">
        <v>347</v>
      </c>
      <c r="D93" s="235"/>
      <c r="E93" s="235"/>
      <c r="F93" s="256" t="s">
        <v>317</v>
      </c>
      <c r="G93" s="257"/>
      <c r="H93" s="235" t="s">
        <v>348</v>
      </c>
      <c r="I93" s="235" t="s">
        <v>349</v>
      </c>
      <c r="J93" s="235"/>
      <c r="K93" s="247"/>
    </row>
    <row r="94" spans="2:11" s="1" customFormat="1" ht="15" customHeight="1">
      <c r="B94" s="258"/>
      <c r="C94" s="235" t="s">
        <v>350</v>
      </c>
      <c r="D94" s="235"/>
      <c r="E94" s="235"/>
      <c r="F94" s="256" t="s">
        <v>317</v>
      </c>
      <c r="G94" s="257"/>
      <c r="H94" s="235" t="s">
        <v>351</v>
      </c>
      <c r="I94" s="235" t="s">
        <v>352</v>
      </c>
      <c r="J94" s="235"/>
      <c r="K94" s="247"/>
    </row>
    <row r="95" spans="2:11" s="1" customFormat="1" ht="15" customHeight="1">
      <c r="B95" s="258"/>
      <c r="C95" s="235" t="s">
        <v>353</v>
      </c>
      <c r="D95" s="235"/>
      <c r="E95" s="235"/>
      <c r="F95" s="256" t="s">
        <v>317</v>
      </c>
      <c r="G95" s="257"/>
      <c r="H95" s="235" t="s">
        <v>353</v>
      </c>
      <c r="I95" s="235" t="s">
        <v>352</v>
      </c>
      <c r="J95" s="235"/>
      <c r="K95" s="247"/>
    </row>
    <row r="96" spans="2:11" s="1" customFormat="1" ht="15" customHeight="1">
      <c r="B96" s="258"/>
      <c r="C96" s="235" t="s">
        <v>38</v>
      </c>
      <c r="D96" s="235"/>
      <c r="E96" s="235"/>
      <c r="F96" s="256" t="s">
        <v>317</v>
      </c>
      <c r="G96" s="257"/>
      <c r="H96" s="235" t="s">
        <v>354</v>
      </c>
      <c r="I96" s="235" t="s">
        <v>352</v>
      </c>
      <c r="J96" s="235"/>
      <c r="K96" s="247"/>
    </row>
    <row r="97" spans="2:11" s="1" customFormat="1" ht="15" customHeight="1">
      <c r="B97" s="258"/>
      <c r="C97" s="235" t="s">
        <v>48</v>
      </c>
      <c r="D97" s="235"/>
      <c r="E97" s="235"/>
      <c r="F97" s="256" t="s">
        <v>317</v>
      </c>
      <c r="G97" s="257"/>
      <c r="H97" s="235" t="s">
        <v>355</v>
      </c>
      <c r="I97" s="235" t="s">
        <v>352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356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311</v>
      </c>
      <c r="D103" s="248"/>
      <c r="E103" s="248"/>
      <c r="F103" s="248" t="s">
        <v>312</v>
      </c>
      <c r="G103" s="249"/>
      <c r="H103" s="248" t="s">
        <v>54</v>
      </c>
      <c r="I103" s="248" t="s">
        <v>57</v>
      </c>
      <c r="J103" s="248" t="s">
        <v>313</v>
      </c>
      <c r="K103" s="247"/>
    </row>
    <row r="104" spans="2:11" s="1" customFormat="1" ht="17.25" customHeight="1">
      <c r="B104" s="246"/>
      <c r="C104" s="250" t="s">
        <v>314</v>
      </c>
      <c r="D104" s="250"/>
      <c r="E104" s="250"/>
      <c r="F104" s="251" t="s">
        <v>315</v>
      </c>
      <c r="G104" s="252"/>
      <c r="H104" s="250"/>
      <c r="I104" s="250"/>
      <c r="J104" s="250" t="s">
        <v>316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53</v>
      </c>
      <c r="D106" s="255"/>
      <c r="E106" s="255"/>
      <c r="F106" s="256" t="s">
        <v>317</v>
      </c>
      <c r="G106" s="235"/>
      <c r="H106" s="235" t="s">
        <v>357</v>
      </c>
      <c r="I106" s="235" t="s">
        <v>319</v>
      </c>
      <c r="J106" s="235">
        <v>20</v>
      </c>
      <c r="K106" s="247"/>
    </row>
    <row r="107" spans="2:11" s="1" customFormat="1" ht="15" customHeight="1">
      <c r="B107" s="246"/>
      <c r="C107" s="235" t="s">
        <v>320</v>
      </c>
      <c r="D107" s="235"/>
      <c r="E107" s="235"/>
      <c r="F107" s="256" t="s">
        <v>317</v>
      </c>
      <c r="G107" s="235"/>
      <c r="H107" s="235" t="s">
        <v>357</v>
      </c>
      <c r="I107" s="235" t="s">
        <v>319</v>
      </c>
      <c r="J107" s="235">
        <v>120</v>
      </c>
      <c r="K107" s="247"/>
    </row>
    <row r="108" spans="2:11" s="1" customFormat="1" ht="15" customHeight="1">
      <c r="B108" s="258"/>
      <c r="C108" s="235" t="s">
        <v>322</v>
      </c>
      <c r="D108" s="235"/>
      <c r="E108" s="235"/>
      <c r="F108" s="256" t="s">
        <v>323</v>
      </c>
      <c r="G108" s="235"/>
      <c r="H108" s="235" t="s">
        <v>357</v>
      </c>
      <c r="I108" s="235" t="s">
        <v>319</v>
      </c>
      <c r="J108" s="235">
        <v>50</v>
      </c>
      <c r="K108" s="247"/>
    </row>
    <row r="109" spans="2:11" s="1" customFormat="1" ht="15" customHeight="1">
      <c r="B109" s="258"/>
      <c r="C109" s="235" t="s">
        <v>325</v>
      </c>
      <c r="D109" s="235"/>
      <c r="E109" s="235"/>
      <c r="F109" s="256" t="s">
        <v>317</v>
      </c>
      <c r="G109" s="235"/>
      <c r="H109" s="235" t="s">
        <v>357</v>
      </c>
      <c r="I109" s="235" t="s">
        <v>327</v>
      </c>
      <c r="J109" s="235"/>
      <c r="K109" s="247"/>
    </row>
    <row r="110" spans="2:11" s="1" customFormat="1" ht="15" customHeight="1">
      <c r="B110" s="258"/>
      <c r="C110" s="235" t="s">
        <v>336</v>
      </c>
      <c r="D110" s="235"/>
      <c r="E110" s="235"/>
      <c r="F110" s="256" t="s">
        <v>323</v>
      </c>
      <c r="G110" s="235"/>
      <c r="H110" s="235" t="s">
        <v>357</v>
      </c>
      <c r="I110" s="235" t="s">
        <v>319</v>
      </c>
      <c r="J110" s="235">
        <v>50</v>
      </c>
      <c r="K110" s="247"/>
    </row>
    <row r="111" spans="2:11" s="1" customFormat="1" ht="15" customHeight="1">
      <c r="B111" s="258"/>
      <c r="C111" s="235" t="s">
        <v>344</v>
      </c>
      <c r="D111" s="235"/>
      <c r="E111" s="235"/>
      <c r="F111" s="256" t="s">
        <v>323</v>
      </c>
      <c r="G111" s="235"/>
      <c r="H111" s="235" t="s">
        <v>357</v>
      </c>
      <c r="I111" s="235" t="s">
        <v>319</v>
      </c>
      <c r="J111" s="235">
        <v>50</v>
      </c>
      <c r="K111" s="247"/>
    </row>
    <row r="112" spans="2:11" s="1" customFormat="1" ht="15" customHeight="1">
      <c r="B112" s="258"/>
      <c r="C112" s="235" t="s">
        <v>342</v>
      </c>
      <c r="D112" s="235"/>
      <c r="E112" s="235"/>
      <c r="F112" s="256" t="s">
        <v>323</v>
      </c>
      <c r="G112" s="235"/>
      <c r="H112" s="235" t="s">
        <v>357</v>
      </c>
      <c r="I112" s="235" t="s">
        <v>319</v>
      </c>
      <c r="J112" s="235">
        <v>50</v>
      </c>
      <c r="K112" s="247"/>
    </row>
    <row r="113" spans="2:11" s="1" customFormat="1" ht="15" customHeight="1">
      <c r="B113" s="258"/>
      <c r="C113" s="235" t="s">
        <v>53</v>
      </c>
      <c r="D113" s="235"/>
      <c r="E113" s="235"/>
      <c r="F113" s="256" t="s">
        <v>317</v>
      </c>
      <c r="G113" s="235"/>
      <c r="H113" s="235" t="s">
        <v>358</v>
      </c>
      <c r="I113" s="235" t="s">
        <v>319</v>
      </c>
      <c r="J113" s="235">
        <v>20</v>
      </c>
      <c r="K113" s="247"/>
    </row>
    <row r="114" spans="2:11" s="1" customFormat="1" ht="15" customHeight="1">
      <c r="B114" s="258"/>
      <c r="C114" s="235" t="s">
        <v>359</v>
      </c>
      <c r="D114" s="235"/>
      <c r="E114" s="235"/>
      <c r="F114" s="256" t="s">
        <v>317</v>
      </c>
      <c r="G114" s="235"/>
      <c r="H114" s="235" t="s">
        <v>360</v>
      </c>
      <c r="I114" s="235" t="s">
        <v>319</v>
      </c>
      <c r="J114" s="235">
        <v>120</v>
      </c>
      <c r="K114" s="247"/>
    </row>
    <row r="115" spans="2:11" s="1" customFormat="1" ht="15" customHeight="1">
      <c r="B115" s="258"/>
      <c r="C115" s="235" t="s">
        <v>38</v>
      </c>
      <c r="D115" s="235"/>
      <c r="E115" s="235"/>
      <c r="F115" s="256" t="s">
        <v>317</v>
      </c>
      <c r="G115" s="235"/>
      <c r="H115" s="235" t="s">
        <v>361</v>
      </c>
      <c r="I115" s="235" t="s">
        <v>352</v>
      </c>
      <c r="J115" s="235"/>
      <c r="K115" s="247"/>
    </row>
    <row r="116" spans="2:11" s="1" customFormat="1" ht="15" customHeight="1">
      <c r="B116" s="258"/>
      <c r="C116" s="235" t="s">
        <v>48</v>
      </c>
      <c r="D116" s="235"/>
      <c r="E116" s="235"/>
      <c r="F116" s="256" t="s">
        <v>317</v>
      </c>
      <c r="G116" s="235"/>
      <c r="H116" s="235" t="s">
        <v>362</v>
      </c>
      <c r="I116" s="235" t="s">
        <v>352</v>
      </c>
      <c r="J116" s="235"/>
      <c r="K116" s="247"/>
    </row>
    <row r="117" spans="2:11" s="1" customFormat="1" ht="15" customHeight="1">
      <c r="B117" s="258"/>
      <c r="C117" s="235" t="s">
        <v>57</v>
      </c>
      <c r="D117" s="235"/>
      <c r="E117" s="235"/>
      <c r="F117" s="256" t="s">
        <v>317</v>
      </c>
      <c r="G117" s="235"/>
      <c r="H117" s="235" t="s">
        <v>363</v>
      </c>
      <c r="I117" s="235" t="s">
        <v>364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365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311</v>
      </c>
      <c r="D123" s="248"/>
      <c r="E123" s="248"/>
      <c r="F123" s="248" t="s">
        <v>312</v>
      </c>
      <c r="G123" s="249"/>
      <c r="H123" s="248" t="s">
        <v>54</v>
      </c>
      <c r="I123" s="248" t="s">
        <v>57</v>
      </c>
      <c r="J123" s="248" t="s">
        <v>313</v>
      </c>
      <c r="K123" s="277"/>
    </row>
    <row r="124" spans="2:11" s="1" customFormat="1" ht="17.25" customHeight="1">
      <c r="B124" s="276"/>
      <c r="C124" s="250" t="s">
        <v>314</v>
      </c>
      <c r="D124" s="250"/>
      <c r="E124" s="250"/>
      <c r="F124" s="251" t="s">
        <v>315</v>
      </c>
      <c r="G124" s="252"/>
      <c r="H124" s="250"/>
      <c r="I124" s="250"/>
      <c r="J124" s="250" t="s">
        <v>316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320</v>
      </c>
      <c r="D126" s="255"/>
      <c r="E126" s="255"/>
      <c r="F126" s="256" t="s">
        <v>317</v>
      </c>
      <c r="G126" s="235"/>
      <c r="H126" s="235" t="s">
        <v>357</v>
      </c>
      <c r="I126" s="235" t="s">
        <v>319</v>
      </c>
      <c r="J126" s="235">
        <v>120</v>
      </c>
      <c r="K126" s="281"/>
    </row>
    <row r="127" spans="2:11" s="1" customFormat="1" ht="15" customHeight="1">
      <c r="B127" s="278"/>
      <c r="C127" s="235" t="s">
        <v>366</v>
      </c>
      <c r="D127" s="235"/>
      <c r="E127" s="235"/>
      <c r="F127" s="256" t="s">
        <v>317</v>
      </c>
      <c r="G127" s="235"/>
      <c r="H127" s="235" t="s">
        <v>367</v>
      </c>
      <c r="I127" s="235" t="s">
        <v>319</v>
      </c>
      <c r="J127" s="235" t="s">
        <v>368</v>
      </c>
      <c r="K127" s="281"/>
    </row>
    <row r="128" spans="2:11" s="1" customFormat="1" ht="15" customHeight="1">
      <c r="B128" s="278"/>
      <c r="C128" s="235" t="s">
        <v>265</v>
      </c>
      <c r="D128" s="235"/>
      <c r="E128" s="235"/>
      <c r="F128" s="256" t="s">
        <v>317</v>
      </c>
      <c r="G128" s="235"/>
      <c r="H128" s="235" t="s">
        <v>369</v>
      </c>
      <c r="I128" s="235" t="s">
        <v>319</v>
      </c>
      <c r="J128" s="235" t="s">
        <v>368</v>
      </c>
      <c r="K128" s="281"/>
    </row>
    <row r="129" spans="2:11" s="1" customFormat="1" ht="15" customHeight="1">
      <c r="B129" s="278"/>
      <c r="C129" s="235" t="s">
        <v>328</v>
      </c>
      <c r="D129" s="235"/>
      <c r="E129" s="235"/>
      <c r="F129" s="256" t="s">
        <v>323</v>
      </c>
      <c r="G129" s="235"/>
      <c r="H129" s="235" t="s">
        <v>329</v>
      </c>
      <c r="I129" s="235" t="s">
        <v>319</v>
      </c>
      <c r="J129" s="235">
        <v>15</v>
      </c>
      <c r="K129" s="281"/>
    </row>
    <row r="130" spans="2:11" s="1" customFormat="1" ht="15" customHeight="1">
      <c r="B130" s="278"/>
      <c r="C130" s="259" t="s">
        <v>330</v>
      </c>
      <c r="D130" s="259"/>
      <c r="E130" s="259"/>
      <c r="F130" s="260" t="s">
        <v>323</v>
      </c>
      <c r="G130" s="259"/>
      <c r="H130" s="259" t="s">
        <v>331</v>
      </c>
      <c r="I130" s="259" t="s">
        <v>319</v>
      </c>
      <c r="J130" s="259">
        <v>15</v>
      </c>
      <c r="K130" s="281"/>
    </row>
    <row r="131" spans="2:11" s="1" customFormat="1" ht="15" customHeight="1">
      <c r="B131" s="278"/>
      <c r="C131" s="259" t="s">
        <v>332</v>
      </c>
      <c r="D131" s="259"/>
      <c r="E131" s="259"/>
      <c r="F131" s="260" t="s">
        <v>323</v>
      </c>
      <c r="G131" s="259"/>
      <c r="H131" s="259" t="s">
        <v>333</v>
      </c>
      <c r="I131" s="259" t="s">
        <v>319</v>
      </c>
      <c r="J131" s="259">
        <v>20</v>
      </c>
      <c r="K131" s="281"/>
    </row>
    <row r="132" spans="2:11" s="1" customFormat="1" ht="15" customHeight="1">
      <c r="B132" s="278"/>
      <c r="C132" s="259" t="s">
        <v>334</v>
      </c>
      <c r="D132" s="259"/>
      <c r="E132" s="259"/>
      <c r="F132" s="260" t="s">
        <v>323</v>
      </c>
      <c r="G132" s="259"/>
      <c r="H132" s="259" t="s">
        <v>335</v>
      </c>
      <c r="I132" s="259" t="s">
        <v>319</v>
      </c>
      <c r="J132" s="259">
        <v>20</v>
      </c>
      <c r="K132" s="281"/>
    </row>
    <row r="133" spans="2:11" s="1" customFormat="1" ht="15" customHeight="1">
      <c r="B133" s="278"/>
      <c r="C133" s="235" t="s">
        <v>322</v>
      </c>
      <c r="D133" s="235"/>
      <c r="E133" s="235"/>
      <c r="F133" s="256" t="s">
        <v>323</v>
      </c>
      <c r="G133" s="235"/>
      <c r="H133" s="235" t="s">
        <v>357</v>
      </c>
      <c r="I133" s="235" t="s">
        <v>319</v>
      </c>
      <c r="J133" s="235">
        <v>50</v>
      </c>
      <c r="K133" s="281"/>
    </row>
    <row r="134" spans="2:11" s="1" customFormat="1" ht="15" customHeight="1">
      <c r="B134" s="278"/>
      <c r="C134" s="235" t="s">
        <v>336</v>
      </c>
      <c r="D134" s="235"/>
      <c r="E134" s="235"/>
      <c r="F134" s="256" t="s">
        <v>323</v>
      </c>
      <c r="G134" s="235"/>
      <c r="H134" s="235" t="s">
        <v>357</v>
      </c>
      <c r="I134" s="235" t="s">
        <v>319</v>
      </c>
      <c r="J134" s="235">
        <v>50</v>
      </c>
      <c r="K134" s="281"/>
    </row>
    <row r="135" spans="2:11" s="1" customFormat="1" ht="15" customHeight="1">
      <c r="B135" s="278"/>
      <c r="C135" s="235" t="s">
        <v>342</v>
      </c>
      <c r="D135" s="235"/>
      <c r="E135" s="235"/>
      <c r="F135" s="256" t="s">
        <v>323</v>
      </c>
      <c r="G135" s="235"/>
      <c r="H135" s="235" t="s">
        <v>357</v>
      </c>
      <c r="I135" s="235" t="s">
        <v>319</v>
      </c>
      <c r="J135" s="235">
        <v>50</v>
      </c>
      <c r="K135" s="281"/>
    </row>
    <row r="136" spans="2:11" s="1" customFormat="1" ht="15" customHeight="1">
      <c r="B136" s="278"/>
      <c r="C136" s="235" t="s">
        <v>344</v>
      </c>
      <c r="D136" s="235"/>
      <c r="E136" s="235"/>
      <c r="F136" s="256" t="s">
        <v>323</v>
      </c>
      <c r="G136" s="235"/>
      <c r="H136" s="235" t="s">
        <v>357</v>
      </c>
      <c r="I136" s="235" t="s">
        <v>319</v>
      </c>
      <c r="J136" s="235">
        <v>50</v>
      </c>
      <c r="K136" s="281"/>
    </row>
    <row r="137" spans="2:11" s="1" customFormat="1" ht="15" customHeight="1">
      <c r="B137" s="278"/>
      <c r="C137" s="235" t="s">
        <v>345</v>
      </c>
      <c r="D137" s="235"/>
      <c r="E137" s="235"/>
      <c r="F137" s="256" t="s">
        <v>323</v>
      </c>
      <c r="G137" s="235"/>
      <c r="H137" s="235" t="s">
        <v>370</v>
      </c>
      <c r="I137" s="235" t="s">
        <v>319</v>
      </c>
      <c r="J137" s="235">
        <v>255</v>
      </c>
      <c r="K137" s="281"/>
    </row>
    <row r="138" spans="2:11" s="1" customFormat="1" ht="15" customHeight="1">
      <c r="B138" s="278"/>
      <c r="C138" s="235" t="s">
        <v>347</v>
      </c>
      <c r="D138" s="235"/>
      <c r="E138" s="235"/>
      <c r="F138" s="256" t="s">
        <v>317</v>
      </c>
      <c r="G138" s="235"/>
      <c r="H138" s="235" t="s">
        <v>371</v>
      </c>
      <c r="I138" s="235" t="s">
        <v>349</v>
      </c>
      <c r="J138" s="235"/>
      <c r="K138" s="281"/>
    </row>
    <row r="139" spans="2:11" s="1" customFormat="1" ht="15" customHeight="1">
      <c r="B139" s="278"/>
      <c r="C139" s="235" t="s">
        <v>350</v>
      </c>
      <c r="D139" s="235"/>
      <c r="E139" s="235"/>
      <c r="F139" s="256" t="s">
        <v>317</v>
      </c>
      <c r="G139" s="235"/>
      <c r="H139" s="235" t="s">
        <v>372</v>
      </c>
      <c r="I139" s="235" t="s">
        <v>352</v>
      </c>
      <c r="J139" s="235"/>
      <c r="K139" s="281"/>
    </row>
    <row r="140" spans="2:11" s="1" customFormat="1" ht="15" customHeight="1">
      <c r="B140" s="278"/>
      <c r="C140" s="235" t="s">
        <v>353</v>
      </c>
      <c r="D140" s="235"/>
      <c r="E140" s="235"/>
      <c r="F140" s="256" t="s">
        <v>317</v>
      </c>
      <c r="G140" s="235"/>
      <c r="H140" s="235" t="s">
        <v>353</v>
      </c>
      <c r="I140" s="235" t="s">
        <v>352</v>
      </c>
      <c r="J140" s="235"/>
      <c r="K140" s="281"/>
    </row>
    <row r="141" spans="2:11" s="1" customFormat="1" ht="15" customHeight="1">
      <c r="B141" s="278"/>
      <c r="C141" s="235" t="s">
        <v>38</v>
      </c>
      <c r="D141" s="235"/>
      <c r="E141" s="235"/>
      <c r="F141" s="256" t="s">
        <v>317</v>
      </c>
      <c r="G141" s="235"/>
      <c r="H141" s="235" t="s">
        <v>373</v>
      </c>
      <c r="I141" s="235" t="s">
        <v>352</v>
      </c>
      <c r="J141" s="235"/>
      <c r="K141" s="281"/>
    </row>
    <row r="142" spans="2:11" s="1" customFormat="1" ht="15" customHeight="1">
      <c r="B142" s="278"/>
      <c r="C142" s="235" t="s">
        <v>374</v>
      </c>
      <c r="D142" s="235"/>
      <c r="E142" s="235"/>
      <c r="F142" s="256" t="s">
        <v>317</v>
      </c>
      <c r="G142" s="235"/>
      <c r="H142" s="235" t="s">
        <v>375</v>
      </c>
      <c r="I142" s="235" t="s">
        <v>352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376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311</v>
      </c>
      <c r="D148" s="248"/>
      <c r="E148" s="248"/>
      <c r="F148" s="248" t="s">
        <v>312</v>
      </c>
      <c r="G148" s="249"/>
      <c r="H148" s="248" t="s">
        <v>54</v>
      </c>
      <c r="I148" s="248" t="s">
        <v>57</v>
      </c>
      <c r="J148" s="248" t="s">
        <v>313</v>
      </c>
      <c r="K148" s="247"/>
    </row>
    <row r="149" spans="2:11" s="1" customFormat="1" ht="17.25" customHeight="1">
      <c r="B149" s="246"/>
      <c r="C149" s="250" t="s">
        <v>314</v>
      </c>
      <c r="D149" s="250"/>
      <c r="E149" s="250"/>
      <c r="F149" s="251" t="s">
        <v>315</v>
      </c>
      <c r="G149" s="252"/>
      <c r="H149" s="250"/>
      <c r="I149" s="250"/>
      <c r="J149" s="250" t="s">
        <v>316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320</v>
      </c>
      <c r="D151" s="235"/>
      <c r="E151" s="235"/>
      <c r="F151" s="286" t="s">
        <v>317</v>
      </c>
      <c r="G151" s="235"/>
      <c r="H151" s="285" t="s">
        <v>357</v>
      </c>
      <c r="I151" s="285" t="s">
        <v>319</v>
      </c>
      <c r="J151" s="285">
        <v>120</v>
      </c>
      <c r="K151" s="281"/>
    </row>
    <row r="152" spans="2:11" s="1" customFormat="1" ht="15" customHeight="1">
      <c r="B152" s="258"/>
      <c r="C152" s="285" t="s">
        <v>366</v>
      </c>
      <c r="D152" s="235"/>
      <c r="E152" s="235"/>
      <c r="F152" s="286" t="s">
        <v>317</v>
      </c>
      <c r="G152" s="235"/>
      <c r="H152" s="285" t="s">
        <v>377</v>
      </c>
      <c r="I152" s="285" t="s">
        <v>319</v>
      </c>
      <c r="J152" s="285" t="s">
        <v>368</v>
      </c>
      <c r="K152" s="281"/>
    </row>
    <row r="153" spans="2:11" s="1" customFormat="1" ht="15" customHeight="1">
      <c r="B153" s="258"/>
      <c r="C153" s="285" t="s">
        <v>265</v>
      </c>
      <c r="D153" s="235"/>
      <c r="E153" s="235"/>
      <c r="F153" s="286" t="s">
        <v>317</v>
      </c>
      <c r="G153" s="235"/>
      <c r="H153" s="285" t="s">
        <v>378</v>
      </c>
      <c r="I153" s="285" t="s">
        <v>319</v>
      </c>
      <c r="J153" s="285" t="s">
        <v>368</v>
      </c>
      <c r="K153" s="281"/>
    </row>
    <row r="154" spans="2:11" s="1" customFormat="1" ht="15" customHeight="1">
      <c r="B154" s="258"/>
      <c r="C154" s="285" t="s">
        <v>322</v>
      </c>
      <c r="D154" s="235"/>
      <c r="E154" s="235"/>
      <c r="F154" s="286" t="s">
        <v>323</v>
      </c>
      <c r="G154" s="235"/>
      <c r="H154" s="285" t="s">
        <v>357</v>
      </c>
      <c r="I154" s="285" t="s">
        <v>319</v>
      </c>
      <c r="J154" s="285">
        <v>50</v>
      </c>
      <c r="K154" s="281"/>
    </row>
    <row r="155" spans="2:11" s="1" customFormat="1" ht="15" customHeight="1">
      <c r="B155" s="258"/>
      <c r="C155" s="285" t="s">
        <v>325</v>
      </c>
      <c r="D155" s="235"/>
      <c r="E155" s="235"/>
      <c r="F155" s="286" t="s">
        <v>317</v>
      </c>
      <c r="G155" s="235"/>
      <c r="H155" s="285" t="s">
        <v>357</v>
      </c>
      <c r="I155" s="285" t="s">
        <v>327</v>
      </c>
      <c r="J155" s="285"/>
      <c r="K155" s="281"/>
    </row>
    <row r="156" spans="2:11" s="1" customFormat="1" ht="15" customHeight="1">
      <c r="B156" s="258"/>
      <c r="C156" s="285" t="s">
        <v>336</v>
      </c>
      <c r="D156" s="235"/>
      <c r="E156" s="235"/>
      <c r="F156" s="286" t="s">
        <v>323</v>
      </c>
      <c r="G156" s="235"/>
      <c r="H156" s="285" t="s">
        <v>357</v>
      </c>
      <c r="I156" s="285" t="s">
        <v>319</v>
      </c>
      <c r="J156" s="285">
        <v>50</v>
      </c>
      <c r="K156" s="281"/>
    </row>
    <row r="157" spans="2:11" s="1" customFormat="1" ht="15" customHeight="1">
      <c r="B157" s="258"/>
      <c r="C157" s="285" t="s">
        <v>344</v>
      </c>
      <c r="D157" s="235"/>
      <c r="E157" s="235"/>
      <c r="F157" s="286" t="s">
        <v>323</v>
      </c>
      <c r="G157" s="235"/>
      <c r="H157" s="285" t="s">
        <v>357</v>
      </c>
      <c r="I157" s="285" t="s">
        <v>319</v>
      </c>
      <c r="J157" s="285">
        <v>50</v>
      </c>
      <c r="K157" s="281"/>
    </row>
    <row r="158" spans="2:11" s="1" customFormat="1" ht="15" customHeight="1">
      <c r="B158" s="258"/>
      <c r="C158" s="285" t="s">
        <v>342</v>
      </c>
      <c r="D158" s="235"/>
      <c r="E158" s="235"/>
      <c r="F158" s="286" t="s">
        <v>323</v>
      </c>
      <c r="G158" s="235"/>
      <c r="H158" s="285" t="s">
        <v>357</v>
      </c>
      <c r="I158" s="285" t="s">
        <v>319</v>
      </c>
      <c r="J158" s="285">
        <v>50</v>
      </c>
      <c r="K158" s="281"/>
    </row>
    <row r="159" spans="2:11" s="1" customFormat="1" ht="15" customHeight="1">
      <c r="B159" s="258"/>
      <c r="C159" s="285" t="s">
        <v>82</v>
      </c>
      <c r="D159" s="235"/>
      <c r="E159" s="235"/>
      <c r="F159" s="286" t="s">
        <v>317</v>
      </c>
      <c r="G159" s="235"/>
      <c r="H159" s="285" t="s">
        <v>379</v>
      </c>
      <c r="I159" s="285" t="s">
        <v>319</v>
      </c>
      <c r="J159" s="285" t="s">
        <v>380</v>
      </c>
      <c r="K159" s="281"/>
    </row>
    <row r="160" spans="2:11" s="1" customFormat="1" ht="15" customHeight="1">
      <c r="B160" s="258"/>
      <c r="C160" s="285" t="s">
        <v>381</v>
      </c>
      <c r="D160" s="235"/>
      <c r="E160" s="235"/>
      <c r="F160" s="286" t="s">
        <v>317</v>
      </c>
      <c r="G160" s="235"/>
      <c r="H160" s="285" t="s">
        <v>382</v>
      </c>
      <c r="I160" s="285" t="s">
        <v>352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383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311</v>
      </c>
      <c r="D166" s="248"/>
      <c r="E166" s="248"/>
      <c r="F166" s="248" t="s">
        <v>312</v>
      </c>
      <c r="G166" s="290"/>
      <c r="H166" s="291" t="s">
        <v>54</v>
      </c>
      <c r="I166" s="291" t="s">
        <v>57</v>
      </c>
      <c r="J166" s="248" t="s">
        <v>313</v>
      </c>
      <c r="K166" s="228"/>
    </row>
    <row r="167" spans="2:11" s="1" customFormat="1" ht="17.25" customHeight="1">
      <c r="B167" s="229"/>
      <c r="C167" s="250" t="s">
        <v>314</v>
      </c>
      <c r="D167" s="250"/>
      <c r="E167" s="250"/>
      <c r="F167" s="251" t="s">
        <v>315</v>
      </c>
      <c r="G167" s="292"/>
      <c r="H167" s="293"/>
      <c r="I167" s="293"/>
      <c r="J167" s="250" t="s">
        <v>316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320</v>
      </c>
      <c r="D169" s="235"/>
      <c r="E169" s="235"/>
      <c r="F169" s="256" t="s">
        <v>317</v>
      </c>
      <c r="G169" s="235"/>
      <c r="H169" s="235" t="s">
        <v>357</v>
      </c>
      <c r="I169" s="235" t="s">
        <v>319</v>
      </c>
      <c r="J169" s="235">
        <v>120</v>
      </c>
      <c r="K169" s="281"/>
    </row>
    <row r="170" spans="2:11" s="1" customFormat="1" ht="15" customHeight="1">
      <c r="B170" s="258"/>
      <c r="C170" s="235" t="s">
        <v>366</v>
      </c>
      <c r="D170" s="235"/>
      <c r="E170" s="235"/>
      <c r="F170" s="256" t="s">
        <v>317</v>
      </c>
      <c r="G170" s="235"/>
      <c r="H170" s="235" t="s">
        <v>367</v>
      </c>
      <c r="I170" s="235" t="s">
        <v>319</v>
      </c>
      <c r="J170" s="235" t="s">
        <v>368</v>
      </c>
      <c r="K170" s="281"/>
    </row>
    <row r="171" spans="2:11" s="1" customFormat="1" ht="15" customHeight="1">
      <c r="B171" s="258"/>
      <c r="C171" s="235" t="s">
        <v>265</v>
      </c>
      <c r="D171" s="235"/>
      <c r="E171" s="235"/>
      <c r="F171" s="256" t="s">
        <v>317</v>
      </c>
      <c r="G171" s="235"/>
      <c r="H171" s="235" t="s">
        <v>384</v>
      </c>
      <c r="I171" s="235" t="s">
        <v>319</v>
      </c>
      <c r="J171" s="235" t="s">
        <v>368</v>
      </c>
      <c r="K171" s="281"/>
    </row>
    <row r="172" spans="2:11" s="1" customFormat="1" ht="15" customHeight="1">
      <c r="B172" s="258"/>
      <c r="C172" s="235" t="s">
        <v>322</v>
      </c>
      <c r="D172" s="235"/>
      <c r="E172" s="235"/>
      <c r="F172" s="256" t="s">
        <v>323</v>
      </c>
      <c r="G172" s="235"/>
      <c r="H172" s="235" t="s">
        <v>384</v>
      </c>
      <c r="I172" s="235" t="s">
        <v>319</v>
      </c>
      <c r="J172" s="235">
        <v>50</v>
      </c>
      <c r="K172" s="281"/>
    </row>
    <row r="173" spans="2:11" s="1" customFormat="1" ht="15" customHeight="1">
      <c r="B173" s="258"/>
      <c r="C173" s="235" t="s">
        <v>325</v>
      </c>
      <c r="D173" s="235"/>
      <c r="E173" s="235"/>
      <c r="F173" s="256" t="s">
        <v>317</v>
      </c>
      <c r="G173" s="235"/>
      <c r="H173" s="235" t="s">
        <v>384</v>
      </c>
      <c r="I173" s="235" t="s">
        <v>327</v>
      </c>
      <c r="J173" s="235"/>
      <c r="K173" s="281"/>
    </row>
    <row r="174" spans="2:11" s="1" customFormat="1" ht="15" customHeight="1">
      <c r="B174" s="258"/>
      <c r="C174" s="235" t="s">
        <v>336</v>
      </c>
      <c r="D174" s="235"/>
      <c r="E174" s="235"/>
      <c r="F174" s="256" t="s">
        <v>323</v>
      </c>
      <c r="G174" s="235"/>
      <c r="H174" s="235" t="s">
        <v>384</v>
      </c>
      <c r="I174" s="235" t="s">
        <v>319</v>
      </c>
      <c r="J174" s="235">
        <v>50</v>
      </c>
      <c r="K174" s="281"/>
    </row>
    <row r="175" spans="2:11" s="1" customFormat="1" ht="15" customHeight="1">
      <c r="B175" s="258"/>
      <c r="C175" s="235" t="s">
        <v>344</v>
      </c>
      <c r="D175" s="235"/>
      <c r="E175" s="235"/>
      <c r="F175" s="256" t="s">
        <v>323</v>
      </c>
      <c r="G175" s="235"/>
      <c r="H175" s="235" t="s">
        <v>384</v>
      </c>
      <c r="I175" s="235" t="s">
        <v>319</v>
      </c>
      <c r="J175" s="235">
        <v>50</v>
      </c>
      <c r="K175" s="281"/>
    </row>
    <row r="176" spans="2:11" s="1" customFormat="1" ht="15" customHeight="1">
      <c r="B176" s="258"/>
      <c r="C176" s="235" t="s">
        <v>342</v>
      </c>
      <c r="D176" s="235"/>
      <c r="E176" s="235"/>
      <c r="F176" s="256" t="s">
        <v>323</v>
      </c>
      <c r="G176" s="235"/>
      <c r="H176" s="235" t="s">
        <v>384</v>
      </c>
      <c r="I176" s="235" t="s">
        <v>319</v>
      </c>
      <c r="J176" s="235">
        <v>50</v>
      </c>
      <c r="K176" s="281"/>
    </row>
    <row r="177" spans="2:11" s="1" customFormat="1" ht="15" customHeight="1">
      <c r="B177" s="258"/>
      <c r="C177" s="235" t="s">
        <v>91</v>
      </c>
      <c r="D177" s="235"/>
      <c r="E177" s="235"/>
      <c r="F177" s="256" t="s">
        <v>317</v>
      </c>
      <c r="G177" s="235"/>
      <c r="H177" s="235" t="s">
        <v>385</v>
      </c>
      <c r="I177" s="235" t="s">
        <v>386</v>
      </c>
      <c r="J177" s="235"/>
      <c r="K177" s="281"/>
    </row>
    <row r="178" spans="2:11" s="1" customFormat="1" ht="15" customHeight="1">
      <c r="B178" s="258"/>
      <c r="C178" s="235" t="s">
        <v>57</v>
      </c>
      <c r="D178" s="235"/>
      <c r="E178" s="235"/>
      <c r="F178" s="256" t="s">
        <v>317</v>
      </c>
      <c r="G178" s="235"/>
      <c r="H178" s="235" t="s">
        <v>387</v>
      </c>
      <c r="I178" s="235" t="s">
        <v>388</v>
      </c>
      <c r="J178" s="235">
        <v>1</v>
      </c>
      <c r="K178" s="281"/>
    </row>
    <row r="179" spans="2:11" s="1" customFormat="1" ht="15" customHeight="1">
      <c r="B179" s="258"/>
      <c r="C179" s="235" t="s">
        <v>53</v>
      </c>
      <c r="D179" s="235"/>
      <c r="E179" s="235"/>
      <c r="F179" s="256" t="s">
        <v>317</v>
      </c>
      <c r="G179" s="235"/>
      <c r="H179" s="235" t="s">
        <v>389</v>
      </c>
      <c r="I179" s="235" t="s">
        <v>319</v>
      </c>
      <c r="J179" s="235">
        <v>20</v>
      </c>
      <c r="K179" s="281"/>
    </row>
    <row r="180" spans="2:11" s="1" customFormat="1" ht="15" customHeight="1">
      <c r="B180" s="258"/>
      <c r="C180" s="235" t="s">
        <v>54</v>
      </c>
      <c r="D180" s="235"/>
      <c r="E180" s="235"/>
      <c r="F180" s="256" t="s">
        <v>317</v>
      </c>
      <c r="G180" s="235"/>
      <c r="H180" s="235" t="s">
        <v>390</v>
      </c>
      <c r="I180" s="235" t="s">
        <v>319</v>
      </c>
      <c r="J180" s="235">
        <v>255</v>
      </c>
      <c r="K180" s="281"/>
    </row>
    <row r="181" spans="2:11" s="1" customFormat="1" ht="15" customHeight="1">
      <c r="B181" s="258"/>
      <c r="C181" s="235" t="s">
        <v>92</v>
      </c>
      <c r="D181" s="235"/>
      <c r="E181" s="235"/>
      <c r="F181" s="256" t="s">
        <v>317</v>
      </c>
      <c r="G181" s="235"/>
      <c r="H181" s="235" t="s">
        <v>281</v>
      </c>
      <c r="I181" s="235" t="s">
        <v>319</v>
      </c>
      <c r="J181" s="235">
        <v>10</v>
      </c>
      <c r="K181" s="281"/>
    </row>
    <row r="182" spans="2:11" s="1" customFormat="1" ht="15" customHeight="1">
      <c r="B182" s="258"/>
      <c r="C182" s="235" t="s">
        <v>93</v>
      </c>
      <c r="D182" s="235"/>
      <c r="E182" s="235"/>
      <c r="F182" s="256" t="s">
        <v>317</v>
      </c>
      <c r="G182" s="235"/>
      <c r="H182" s="235" t="s">
        <v>391</v>
      </c>
      <c r="I182" s="235" t="s">
        <v>352</v>
      </c>
      <c r="J182" s="235"/>
      <c r="K182" s="281"/>
    </row>
    <row r="183" spans="2:11" s="1" customFormat="1" ht="15" customHeight="1">
      <c r="B183" s="258"/>
      <c r="C183" s="235" t="s">
        <v>392</v>
      </c>
      <c r="D183" s="235"/>
      <c r="E183" s="235"/>
      <c r="F183" s="256" t="s">
        <v>317</v>
      </c>
      <c r="G183" s="235"/>
      <c r="H183" s="235" t="s">
        <v>393</v>
      </c>
      <c r="I183" s="235" t="s">
        <v>352</v>
      </c>
      <c r="J183" s="235"/>
      <c r="K183" s="281"/>
    </row>
    <row r="184" spans="2:11" s="1" customFormat="1" ht="15" customHeight="1">
      <c r="B184" s="258"/>
      <c r="C184" s="235" t="s">
        <v>381</v>
      </c>
      <c r="D184" s="235"/>
      <c r="E184" s="235"/>
      <c r="F184" s="256" t="s">
        <v>317</v>
      </c>
      <c r="G184" s="235"/>
      <c r="H184" s="235" t="s">
        <v>394</v>
      </c>
      <c r="I184" s="235" t="s">
        <v>352</v>
      </c>
      <c r="J184" s="235"/>
      <c r="K184" s="281"/>
    </row>
    <row r="185" spans="2:11" s="1" customFormat="1" ht="15" customHeight="1">
      <c r="B185" s="258"/>
      <c r="C185" s="235" t="s">
        <v>95</v>
      </c>
      <c r="D185" s="235"/>
      <c r="E185" s="235"/>
      <c r="F185" s="256" t="s">
        <v>323</v>
      </c>
      <c r="G185" s="235"/>
      <c r="H185" s="235" t="s">
        <v>395</v>
      </c>
      <c r="I185" s="235" t="s">
        <v>319</v>
      </c>
      <c r="J185" s="235">
        <v>50</v>
      </c>
      <c r="K185" s="281"/>
    </row>
    <row r="186" spans="2:11" s="1" customFormat="1" ht="15" customHeight="1">
      <c r="B186" s="258"/>
      <c r="C186" s="235" t="s">
        <v>396</v>
      </c>
      <c r="D186" s="235"/>
      <c r="E186" s="235"/>
      <c r="F186" s="256" t="s">
        <v>323</v>
      </c>
      <c r="G186" s="235"/>
      <c r="H186" s="235" t="s">
        <v>397</v>
      </c>
      <c r="I186" s="235" t="s">
        <v>398</v>
      </c>
      <c r="J186" s="235"/>
      <c r="K186" s="281"/>
    </row>
    <row r="187" spans="2:11" s="1" customFormat="1" ht="15" customHeight="1">
      <c r="B187" s="258"/>
      <c r="C187" s="235" t="s">
        <v>399</v>
      </c>
      <c r="D187" s="235"/>
      <c r="E187" s="235"/>
      <c r="F187" s="256" t="s">
        <v>323</v>
      </c>
      <c r="G187" s="235"/>
      <c r="H187" s="235" t="s">
        <v>400</v>
      </c>
      <c r="I187" s="235" t="s">
        <v>398</v>
      </c>
      <c r="J187" s="235"/>
      <c r="K187" s="281"/>
    </row>
    <row r="188" spans="2:11" s="1" customFormat="1" ht="15" customHeight="1">
      <c r="B188" s="258"/>
      <c r="C188" s="235" t="s">
        <v>401</v>
      </c>
      <c r="D188" s="235"/>
      <c r="E188" s="235"/>
      <c r="F188" s="256" t="s">
        <v>323</v>
      </c>
      <c r="G188" s="235"/>
      <c r="H188" s="235" t="s">
        <v>402</v>
      </c>
      <c r="I188" s="235" t="s">
        <v>398</v>
      </c>
      <c r="J188" s="235"/>
      <c r="K188" s="281"/>
    </row>
    <row r="189" spans="2:11" s="1" customFormat="1" ht="15" customHeight="1">
      <c r="B189" s="258"/>
      <c r="C189" s="294" t="s">
        <v>403</v>
      </c>
      <c r="D189" s="235"/>
      <c r="E189" s="235"/>
      <c r="F189" s="256" t="s">
        <v>323</v>
      </c>
      <c r="G189" s="235"/>
      <c r="H189" s="235" t="s">
        <v>404</v>
      </c>
      <c r="I189" s="235" t="s">
        <v>405</v>
      </c>
      <c r="J189" s="295" t="s">
        <v>406</v>
      </c>
      <c r="K189" s="281"/>
    </row>
    <row r="190" spans="2:11" s="1" customFormat="1" ht="15" customHeight="1">
      <c r="B190" s="258"/>
      <c r="C190" s="294" t="s">
        <v>42</v>
      </c>
      <c r="D190" s="235"/>
      <c r="E190" s="235"/>
      <c r="F190" s="256" t="s">
        <v>317</v>
      </c>
      <c r="G190" s="235"/>
      <c r="H190" s="232" t="s">
        <v>407</v>
      </c>
      <c r="I190" s="235" t="s">
        <v>408</v>
      </c>
      <c r="J190" s="235"/>
      <c r="K190" s="281"/>
    </row>
    <row r="191" spans="2:11" s="1" customFormat="1" ht="15" customHeight="1">
      <c r="B191" s="258"/>
      <c r="C191" s="294" t="s">
        <v>409</v>
      </c>
      <c r="D191" s="235"/>
      <c r="E191" s="235"/>
      <c r="F191" s="256" t="s">
        <v>317</v>
      </c>
      <c r="G191" s="235"/>
      <c r="H191" s="235" t="s">
        <v>410</v>
      </c>
      <c r="I191" s="235" t="s">
        <v>352</v>
      </c>
      <c r="J191" s="235"/>
      <c r="K191" s="281"/>
    </row>
    <row r="192" spans="2:11" s="1" customFormat="1" ht="15" customHeight="1">
      <c r="B192" s="258"/>
      <c r="C192" s="294" t="s">
        <v>411</v>
      </c>
      <c r="D192" s="235"/>
      <c r="E192" s="235"/>
      <c r="F192" s="256" t="s">
        <v>317</v>
      </c>
      <c r="G192" s="235"/>
      <c r="H192" s="235" t="s">
        <v>412</v>
      </c>
      <c r="I192" s="235" t="s">
        <v>352</v>
      </c>
      <c r="J192" s="235"/>
      <c r="K192" s="281"/>
    </row>
    <row r="193" spans="2:11" s="1" customFormat="1" ht="15" customHeight="1">
      <c r="B193" s="258"/>
      <c r="C193" s="294" t="s">
        <v>413</v>
      </c>
      <c r="D193" s="235"/>
      <c r="E193" s="235"/>
      <c r="F193" s="256" t="s">
        <v>323</v>
      </c>
      <c r="G193" s="235"/>
      <c r="H193" s="235" t="s">
        <v>414</v>
      </c>
      <c r="I193" s="235" t="s">
        <v>352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415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416</v>
      </c>
      <c r="D200" s="297"/>
      <c r="E200" s="297"/>
      <c r="F200" s="297" t="s">
        <v>417</v>
      </c>
      <c r="G200" s="298"/>
      <c r="H200" s="352" t="s">
        <v>418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408</v>
      </c>
      <c r="D202" s="235"/>
      <c r="E202" s="235"/>
      <c r="F202" s="256" t="s">
        <v>43</v>
      </c>
      <c r="G202" s="235"/>
      <c r="H202" s="353" t="s">
        <v>419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44</v>
      </c>
      <c r="G203" s="235"/>
      <c r="H203" s="353" t="s">
        <v>420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47</v>
      </c>
      <c r="G204" s="235"/>
      <c r="H204" s="353" t="s">
        <v>421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45</v>
      </c>
      <c r="G205" s="235"/>
      <c r="H205" s="353" t="s">
        <v>422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46</v>
      </c>
      <c r="G206" s="235"/>
      <c r="H206" s="353" t="s">
        <v>423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364</v>
      </c>
      <c r="D208" s="235"/>
      <c r="E208" s="235"/>
      <c r="F208" s="256" t="s">
        <v>76</v>
      </c>
      <c r="G208" s="235"/>
      <c r="H208" s="353" t="s">
        <v>424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259</v>
      </c>
      <c r="G209" s="235"/>
      <c r="H209" s="353" t="s">
        <v>260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257</v>
      </c>
      <c r="G210" s="235"/>
      <c r="H210" s="353" t="s">
        <v>425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261</v>
      </c>
      <c r="G211" s="294"/>
      <c r="H211" s="354" t="s">
        <v>262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263</v>
      </c>
      <c r="G212" s="294"/>
      <c r="H212" s="354" t="s">
        <v>426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388</v>
      </c>
      <c r="D214" s="235"/>
      <c r="E214" s="235"/>
      <c r="F214" s="256">
        <v>1</v>
      </c>
      <c r="G214" s="294"/>
      <c r="H214" s="354" t="s">
        <v>427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428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429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430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Špačková Štěpánka</cp:lastModifiedBy>
  <dcterms:created xsi:type="dcterms:W3CDTF">2021-10-14T11:03:42Z</dcterms:created>
  <dcterms:modified xsi:type="dcterms:W3CDTF">2021-10-15T05:59:58Z</dcterms:modified>
  <cp:category/>
  <cp:version/>
  <cp:contentType/>
  <cp:contentStatus/>
</cp:coreProperties>
</file>