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uben.HORAK\Desktop\Fleška\2021\Vláďa Polda\21-12 Pítko Masaryčka\"/>
    </mc:Choice>
  </mc:AlternateContent>
  <bookViews>
    <workbookView xWindow="0" yWindow="0" windowWidth="0" windowHeight="0"/>
  </bookViews>
  <sheets>
    <sheet name="Rekapitulace stavby" sheetId="1" r:id="rId1"/>
    <sheet name="21-12 - PÍTKO NA MASARYKO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'21-12 - PÍTKO NA MASARYKO...'!$C$128:$K$258</definedName>
    <definedName name="_xlnm.Print_Area" localSheetId="1">'21-12 - PÍTKO NA MASARYKO...'!$C$4:$J$76,'21-12 - PÍTKO NA MASARYKO...'!$C$82:$J$112,'21-12 - PÍTKO NA MASARYKO...'!$C$118:$J$258</definedName>
    <definedName name="_xlnm.Print_Titles" localSheetId="1">'21-12 - PÍTKO NA MASARYKO...'!$128:$128</definedName>
    <definedName name="_xlnm.Print_Area" localSheetId="2">'Seznam figur'!$C$4:$G$84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95"/>
  <c i="2" r="J33"/>
  <c i="1" r="AX95"/>
  <c i="2" r="BI258"/>
  <c r="BH258"/>
  <c r="BG258"/>
  <c r="BF258"/>
  <c r="T258"/>
  <c r="T257"/>
  <c r="R258"/>
  <c r="R257"/>
  <c r="P258"/>
  <c r="P257"/>
  <c r="BI256"/>
  <c r="BH256"/>
  <c r="BG256"/>
  <c r="BF256"/>
  <c r="T256"/>
  <c r="T255"/>
  <c r="R256"/>
  <c r="R255"/>
  <c r="P256"/>
  <c r="P255"/>
  <c r="BI252"/>
  <c r="BH252"/>
  <c r="BG252"/>
  <c r="BF252"/>
  <c r="T252"/>
  <c r="R252"/>
  <c r="P252"/>
  <c r="BI251"/>
  <c r="BH251"/>
  <c r="BG251"/>
  <c r="BF251"/>
  <c r="T251"/>
  <c r="R251"/>
  <c r="P251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T227"/>
  <c r="R228"/>
  <c r="R227"/>
  <c r="P228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T177"/>
  <c r="R178"/>
  <c r="R177"/>
  <c r="P178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6"/>
  <c r="J125"/>
  <c r="F125"/>
  <c r="F123"/>
  <c r="E121"/>
  <c r="J90"/>
  <c r="J89"/>
  <c r="F89"/>
  <c r="F87"/>
  <c r="E85"/>
  <c r="J16"/>
  <c r="E16"/>
  <c r="F126"/>
  <c r="J15"/>
  <c r="J10"/>
  <c r="J123"/>
  <c i="1" r="L90"/>
  <c r="AM90"/>
  <c r="AM89"/>
  <c r="L89"/>
  <c r="AM87"/>
  <c r="L87"/>
  <c r="L85"/>
  <c r="L84"/>
  <c i="2" r="BK258"/>
  <c r="J256"/>
  <c r="J252"/>
  <c r="J247"/>
  <c r="BK246"/>
  <c r="BK234"/>
  <c r="J233"/>
  <c r="BK231"/>
  <c r="BK230"/>
  <c r="BK228"/>
  <c r="J222"/>
  <c r="BK220"/>
  <c r="BK218"/>
  <c r="J216"/>
  <c r="BK214"/>
  <c r="BK212"/>
  <c r="BK206"/>
  <c r="J204"/>
  <c r="BK200"/>
  <c r="J199"/>
  <c r="J196"/>
  <c r="J194"/>
  <c r="BK186"/>
  <c r="J182"/>
  <c r="J172"/>
  <c r="J162"/>
  <c r="J160"/>
  <c r="J156"/>
  <c r="J134"/>
  <c r="J132"/>
  <c r="BK256"/>
  <c r="BK244"/>
  <c r="J237"/>
  <c r="J224"/>
  <c r="BK222"/>
  <c r="J218"/>
  <c r="BK216"/>
  <c r="J214"/>
  <c r="BK213"/>
  <c r="J206"/>
  <c r="J203"/>
  <c r="BK202"/>
  <c r="J201"/>
  <c r="J200"/>
  <c r="BK199"/>
  <c r="BK198"/>
  <c r="J193"/>
  <c r="BK184"/>
  <c r="J178"/>
  <c r="BK176"/>
  <c r="BK174"/>
  <c r="BK158"/>
  <c r="BK149"/>
  <c r="BK143"/>
  <c r="J141"/>
  <c r="BK136"/>
  <c r="BK132"/>
  <c r="J258"/>
  <c r="J251"/>
  <c r="BK247"/>
  <c r="J244"/>
  <c r="BK241"/>
  <c r="BK237"/>
  <c r="BK233"/>
  <c r="J213"/>
  <c r="J212"/>
  <c r="BK204"/>
  <c r="BK203"/>
  <c r="J202"/>
  <c r="J197"/>
  <c r="BK196"/>
  <c r="J190"/>
  <c r="BK188"/>
  <c r="J186"/>
  <c r="J184"/>
  <c r="J174"/>
  <c r="BK172"/>
  <c r="J169"/>
  <c r="BK162"/>
  <c r="BK160"/>
  <c r="J158"/>
  <c r="BK156"/>
  <c r="BK154"/>
  <c r="J152"/>
  <c r="BK151"/>
  <c r="J136"/>
  <c r="BK134"/>
  <c i="1" r="AS94"/>
  <c i="2" r="BK252"/>
  <c r="BK251"/>
  <c r="J246"/>
  <c r="J241"/>
  <c r="J234"/>
  <c r="J231"/>
  <c r="J230"/>
  <c r="J228"/>
  <c r="BK224"/>
  <c r="J220"/>
  <c r="BK201"/>
  <c r="J198"/>
  <c r="BK197"/>
  <c r="BK194"/>
  <c r="BK193"/>
  <c r="BK190"/>
  <c r="J188"/>
  <c r="BK182"/>
  <c r="BK178"/>
  <c r="J176"/>
  <c r="BK169"/>
  <c r="J154"/>
  <c r="BK152"/>
  <c r="J151"/>
  <c r="J149"/>
  <c r="J143"/>
  <c r="BK141"/>
  <c l="1" r="T131"/>
  <c r="T171"/>
  <c r="BK181"/>
  <c r="J181"/>
  <c r="J99"/>
  <c r="T181"/>
  <c r="P192"/>
  <c r="P211"/>
  <c r="R215"/>
  <c r="BK229"/>
  <c r="J229"/>
  <c r="J105"/>
  <c r="P131"/>
  <c r="P171"/>
  <c r="P181"/>
  <c r="R192"/>
  <c r="R211"/>
  <c r="T215"/>
  <c r="R229"/>
  <c r="R226"/>
  <c r="R236"/>
  <c r="R131"/>
  <c r="R130"/>
  <c r="R171"/>
  <c r="R181"/>
  <c r="T192"/>
  <c r="T211"/>
  <c r="P215"/>
  <c r="P229"/>
  <c r="P226"/>
  <c r="BK236"/>
  <c r="J236"/>
  <c r="J107"/>
  <c r="T236"/>
  <c r="R245"/>
  <c r="BK250"/>
  <c r="J250"/>
  <c r="J109"/>
  <c r="R250"/>
  <c r="BK131"/>
  <c r="J131"/>
  <c r="J96"/>
  <c r="BK171"/>
  <c r="J171"/>
  <c r="J97"/>
  <c r="BK192"/>
  <c r="J192"/>
  <c r="J100"/>
  <c r="BK211"/>
  <c r="J211"/>
  <c r="J101"/>
  <c r="BK215"/>
  <c r="J215"/>
  <c r="J102"/>
  <c r="T229"/>
  <c r="T226"/>
  <c r="P236"/>
  <c r="BK245"/>
  <c r="J245"/>
  <c r="J108"/>
  <c r="P245"/>
  <c r="T245"/>
  <c r="P250"/>
  <c r="T250"/>
  <c r="BE132"/>
  <c r="BE156"/>
  <c r="BE172"/>
  <c r="BE184"/>
  <c r="BE198"/>
  <c r="BE202"/>
  <c r="BE203"/>
  <c r="BE204"/>
  <c r="BE206"/>
  <c r="BE212"/>
  <c r="BE213"/>
  <c r="BE216"/>
  <c r="BE256"/>
  <c r="J87"/>
  <c r="F90"/>
  <c r="BE141"/>
  <c r="BE158"/>
  <c r="BE174"/>
  <c r="BE176"/>
  <c r="BE178"/>
  <c r="BE182"/>
  <c r="BE193"/>
  <c r="BE199"/>
  <c r="BE200"/>
  <c r="BE218"/>
  <c r="BE220"/>
  <c r="BE224"/>
  <c r="BE230"/>
  <c r="BE234"/>
  <c r="BE244"/>
  <c r="BE252"/>
  <c r="BK227"/>
  <c r="J227"/>
  <c r="J104"/>
  <c r="BE154"/>
  <c r="BE160"/>
  <c r="BE162"/>
  <c r="BE186"/>
  <c r="BE194"/>
  <c r="BE196"/>
  <c r="BE228"/>
  <c r="BE231"/>
  <c r="BE233"/>
  <c r="BE246"/>
  <c r="BE247"/>
  <c r="BE251"/>
  <c r="BE134"/>
  <c r="BE136"/>
  <c r="BE143"/>
  <c r="BE149"/>
  <c r="BE151"/>
  <c r="BE152"/>
  <c r="BE169"/>
  <c r="BE188"/>
  <c r="BE190"/>
  <c r="BE197"/>
  <c r="BE201"/>
  <c r="BE214"/>
  <c r="BE222"/>
  <c r="BE237"/>
  <c r="BE241"/>
  <c r="BE258"/>
  <c r="BK177"/>
  <c r="J177"/>
  <c r="J98"/>
  <c r="BK255"/>
  <c r="J255"/>
  <c r="J110"/>
  <c r="BK257"/>
  <c r="J257"/>
  <c r="J111"/>
  <c r="F35"/>
  <c i="1" r="BD95"/>
  <c r="BD94"/>
  <c r="W33"/>
  <c i="2" r="F33"/>
  <c i="1" r="BB95"/>
  <c r="BB94"/>
  <c r="AX94"/>
  <c i="2" r="J32"/>
  <c i="1" r="AW95"/>
  <c i="2" r="F32"/>
  <c i="1" r="BA95"/>
  <c r="BA94"/>
  <c r="AW94"/>
  <c r="AK30"/>
  <c i="2" r="F34"/>
  <c i="1" r="BC95"/>
  <c r="BC94"/>
  <c r="AY94"/>
  <c i="2" l="1" r="P130"/>
  <c r="R235"/>
  <c r="R129"/>
  <c r="T130"/>
  <c r="P235"/>
  <c r="T235"/>
  <c r="BK130"/>
  <c r="J130"/>
  <c r="J95"/>
  <c r="BK235"/>
  <c r="J235"/>
  <c r="J106"/>
  <c r="BK226"/>
  <c r="J226"/>
  <c r="J103"/>
  <c r="J31"/>
  <c i="1" r="AV95"/>
  <c r="AT95"/>
  <c r="W30"/>
  <c r="W32"/>
  <c r="W31"/>
  <c i="2" r="F31"/>
  <c i="1" r="AZ95"/>
  <c r="AZ94"/>
  <c r="W29"/>
  <c i="2" l="1" r="T129"/>
  <c r="P129"/>
  <c i="1" r="AU95"/>
  <c i="2" r="BK129"/>
  <c r="J129"/>
  <c r="J94"/>
  <c i="1" r="AV94"/>
  <c r="AK29"/>
  <c r="AU94"/>
  <c l="1" r="AT94"/>
  <c i="2" r="J28"/>
  <c i="1" r="AG95"/>
  <c r="AG94"/>
  <c r="AN94"/>
  <c l="1" r="AN95"/>
  <c i="2" r="J37"/>
  <c i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<sst xmlns="http://schemas.openxmlformats.org/spreadsheetml/2006/main">
  <si>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</si>
  <si>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</si>
  <si>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</si>
  <si>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</si>
  <si>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</si>
  <si>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{f0684d36-e388-4a4b-91fa-55c33b78f38a}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</si>
  <si>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</si>
  <si>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</si>
  <si>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</si>
  <si>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</si>
  <si>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</si>
  <si>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</si>
  <si>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</si>
  <si>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</si>
  <si>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21-12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</si>
  <si>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</si>
  <si>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</si>
  <si>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PÍTKO NA MASARYKOVĚ NÁMĚSTÍ, DĚČÍN I</t>
  </si>
  <si>
    <t>KSO:</t>
  </si>
  <si>
    <t>CC-CZ:</t>
  </si>
  <si>
    <t>Místo:</t>
  </si>
  <si>
    <t>p.p.č. 2866/4</t>
  </si>
  <si>
    <t>Datum:</t>
  </si>
  <si>
    <t>10. 3. 2021</t>
  </si>
  <si>
    <t>Zadavatel:</t>
  </si>
  <si>
    <t>IČ:</t>
  </si>
  <si>
    <t>STATUTÁRNÍ MĚSTO DĚČÍN</t>
  </si>
  <si>
    <t>DIČ:</t>
  </si>
  <si>
    <t>Uchazeč:</t>
  </si>
  <si>
    <t>Vyplň údaj</t>
  </si>
  <si>
    <t>Projektant:</t>
  </si>
  <si>
    <t>Ing. Vladimír POLDA</t>
  </si>
  <si>
    <t>True</t>
  </si>
  <si>
    <t>Zpracovatel:</t>
  </si>
  <si>
    <t>Ing. J. Duben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</si>
  <si>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</si>
  <si>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</si>
  <si>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</si>
  <si>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</si>
  <si>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</si>
  <si>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</si>
  <si>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</si>
  <si>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</si>
  <si>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</si>
  <si>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</si>
  <si>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</si>
  <si>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</si>
  <si>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</si>
  <si>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</si>
  <si>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</si>
  <si>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</si>
  <si>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</si>
  <si>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</si>
  <si>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</si>
  <si>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</si>
  <si>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</si>
  <si>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</si>
  <si>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</si>
  <si>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</si>
  <si>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</si>
  <si>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</si>
  <si>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</si>
  <si>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</si>
  <si>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</si>
  <si>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</si>
  <si>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</si>
  <si>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</si>
  <si>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</si>
  <si>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</si>
  <si>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</si>
  <si>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</si>
  <si>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</si>
  <si>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</si>
  <si>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</si>
  <si>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</si>
  <si>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</si>
  <si>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</si>
  <si>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</si>
  <si>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</si>
  <si>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</si>
  <si>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</si>
  <si>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</si>
  <si>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</si>
  <si>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S3</t>
  </si>
  <si>
    <t>2</t>
  </si>
  <si>
    <t>S2</t>
  </si>
  <si>
    <t>4</t>
  </si>
  <si>
    <t>KRYCÍ LIST SOUPISU PRACÍ</t>
  </si>
  <si>
    <t>S1</t>
  </si>
  <si>
    <t>5</t>
  </si>
  <si>
    <t>rýha</t>
  </si>
  <si>
    <t>16,641</t>
  </si>
  <si>
    <t>odvoz</t>
  </si>
  <si>
    <t>zásyp</t>
  </si>
  <si>
    <t>7,328</t>
  </si>
  <si>
    <t>obsyp</t>
  </si>
  <si>
    <t>5,673</t>
  </si>
  <si>
    <t>základ</t>
  </si>
  <si>
    <t>0,18</t>
  </si>
  <si>
    <t>lože</t>
  </si>
  <si>
    <t>3,46</t>
  </si>
  <si>
    <t>sutkam</t>
  </si>
  <si>
    <t>6,96</t>
  </si>
  <si>
    <t>sutbet</t>
  </si>
  <si>
    <t>5,625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</si>
  <si>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</si>
  <si>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</si>
  <si>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</si>
  <si>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</si>
  <si>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</si>
  <si>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</si>
  <si>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</si>
  <si>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</si>
  <si>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</si>
  <si>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</si>
  <si>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</si>
  <si>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</si>
  <si>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</si>
  <si>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</si>
  <si>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</si>
  <si>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</si>
  <si>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</si>
  <si>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</si>
  <si>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</si>
  <si>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</si>
  <si>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</si>
  <si>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</si>
  <si>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</si>
  <si>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</si>
  <si>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</si>
  <si>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</si>
  <si>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</si>
  <si>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</si>
  <si>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</si>
  <si>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</si>
  <si>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</si>
  <si>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</si>
  <si>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</si>
  <si>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</si>
  <si>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</si>
  <si>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</si>
  <si>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</si>
  <si>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</si>
  <si>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</si>
  <si>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</si>
  <si>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11310611R</t>
  </si>
  <si>
    <t>Rozebrání dlažeb z mozaiky komunikací pro pěší ručně - pro další použití</t>
  </si>
  <si>
    <t>m2</t>
  </si>
  <si>
    <t>-1306547658</t>
  </si>
  <si>
    <t>VV</t>
  </si>
  <si>
    <t>S2+S3</t>
  </si>
  <si>
    <t>11310612R</t>
  </si>
  <si>
    <t>Rozebrání dlažeb z kamenných dlaždic komunikací pro pěší ručně - pro další použití</t>
  </si>
  <si>
    <t>-209963981</t>
  </si>
  <si>
    <t>3</t>
  </si>
  <si>
    <t>113107122</t>
  </si>
  <si>
    <t>Odstranění podkladu z kameniva drceného tl 200 mm ručně</t>
  </si>
  <si>
    <t>-171277395</t>
  </si>
  <si>
    <t xml:space="preserve">"přeložka stávající dlažby s novými podkladními vrstvami - S1" 5 </t>
  </si>
  <si>
    <t>"přeložka stávající dlažby s novými podkladními vrstvami - S2" 4</t>
  </si>
  <si>
    <t>"přeložka stávající dlažby s novými podkladními vrstvami - S3" 15</t>
  </si>
  <si>
    <t>Součet</t>
  </si>
  <si>
    <t>113107132</t>
  </si>
  <si>
    <t>Odstranění podkladu z betonu prostého tl 300 mm ručně</t>
  </si>
  <si>
    <t>391308633</t>
  </si>
  <si>
    <t>S1+S2</t>
  </si>
  <si>
    <t>132312211</t>
  </si>
  <si>
    <t>Hloubení rýh š do 2000 mm v soudržných horninách třídy těžitelnosti II, skupiny 4 ručně</t>
  </si>
  <si>
    <t>m3</t>
  </si>
  <si>
    <t>-709702023</t>
  </si>
  <si>
    <t>"rýha pro potrubí v S3" 10,23*1,1*(1,5-0,27)</t>
  </si>
  <si>
    <t>"rýha pro potrubí v S2" 1,1*1,1*(1,5-0,54)</t>
  </si>
  <si>
    <t>"rýha pro potrubí v S1" 1,25*1,1*(1,5-0,44)</t>
  </si>
  <si>
    <t>"rozšíření pro základ pítka" základ</t>
  </si>
  <si>
    <t>6</t>
  </si>
  <si>
    <t>151101101</t>
  </si>
  <si>
    <t>Zřízení příložného pažení a rozepření stěn rýh hl do 2 m</t>
  </si>
  <si>
    <t>1837373636</t>
  </si>
  <si>
    <t>12,58*1,5*2</t>
  </si>
  <si>
    <t>7</t>
  </si>
  <si>
    <t>151101111</t>
  </si>
  <si>
    <t>Odstranění příložného pažení a rozepření stěn rýh hl do 2 m</t>
  </si>
  <si>
    <t>-1791646477</t>
  </si>
  <si>
    <t>8</t>
  </si>
  <si>
    <t>162751137</t>
  </si>
  <si>
    <t>Vodorovné přemístění do 10000 m výkopku/sypaniny z horniny třídy těžitelnosti II, skupiny 4 a 5</t>
  </si>
  <si>
    <t>1402909018</t>
  </si>
  <si>
    <t>9</t>
  </si>
  <si>
    <t>171201221</t>
  </si>
  <si>
    <t>Poplatek za uložení na skládce (skládkovné) zeminy a kamení kód odpadu 17 05 04</t>
  </si>
  <si>
    <t>t</t>
  </si>
  <si>
    <t>1731859588</t>
  </si>
  <si>
    <t>odvoz*1,85</t>
  </si>
  <si>
    <t>10</t>
  </si>
  <si>
    <t>171251201</t>
  </si>
  <si>
    <t>Uložení sypaniny na skládky nebo meziskládky</t>
  </si>
  <si>
    <t>2063765037</t>
  </si>
  <si>
    <t>11</t>
  </si>
  <si>
    <t>174111101</t>
  </si>
  <si>
    <t>Zásyp jam, šachet rýh nebo kolem objektů sypaninou se zhutněním ručně</t>
  </si>
  <si>
    <t>967871368</t>
  </si>
  <si>
    <t>rýha-lože-obsyp-základ</t>
  </si>
  <si>
    <t>12</t>
  </si>
  <si>
    <t>M</t>
  </si>
  <si>
    <t>58344171</t>
  </si>
  <si>
    <t>štěrkodrť frakce 0/32</t>
  </si>
  <si>
    <t>-2027944871</t>
  </si>
  <si>
    <t>7,328*2 'Přepočtené koeficientem množství</t>
  </si>
  <si>
    <t>13</t>
  </si>
  <si>
    <t>175111101</t>
  </si>
  <si>
    <t>Obsypání potrubí ručně sypaninou bez prohození, uloženou do 3 m</t>
  </si>
  <si>
    <t>354450600</t>
  </si>
  <si>
    <t>12,58*1,1*0,11</t>
  </si>
  <si>
    <t>12,58*1,1*0,3</t>
  </si>
  <si>
    <t>Mezisoučet</t>
  </si>
  <si>
    <t>-3,14*0,055*0,055*12,58</t>
  </si>
  <si>
    <t>-3,14*0,0125*0,0125*12,58</t>
  </si>
  <si>
    <t>14</t>
  </si>
  <si>
    <t>58331200</t>
  </si>
  <si>
    <t>štěrkopísek netříděný zásypový</t>
  </si>
  <si>
    <t>1122924976</t>
  </si>
  <si>
    <t>5,548*2 'Přepočtené koeficientem množství</t>
  </si>
  <si>
    <t>Zakládání</t>
  </si>
  <si>
    <t>275313711</t>
  </si>
  <si>
    <t>Základové patky z betonu tř. C 20/25</t>
  </si>
  <si>
    <t>-4899521</t>
  </si>
  <si>
    <t>"základ pro pítko" 1*0,4*0,45</t>
  </si>
  <si>
    <t>16</t>
  </si>
  <si>
    <t>275351121</t>
  </si>
  <si>
    <t>Zřízení bednění základových patek</t>
  </si>
  <si>
    <t>-1843550693</t>
  </si>
  <si>
    <t>"základ pro pítko" (1*2+0,4*2)*0,45</t>
  </si>
  <si>
    <t>17</t>
  </si>
  <si>
    <t>275351122</t>
  </si>
  <si>
    <t>Odstranění bednění základových patek</t>
  </si>
  <si>
    <t>-171192957</t>
  </si>
  <si>
    <t>Vodorovné konstrukce</t>
  </si>
  <si>
    <t>18</t>
  </si>
  <si>
    <t>451573111</t>
  </si>
  <si>
    <t>Lože pod potrubí otevřený výkop ze štěrkopísku</t>
  </si>
  <si>
    <t>1143526142</t>
  </si>
  <si>
    <t>"rýha pro potrubí" 12,58*1,1*(0,15+0,1)</t>
  </si>
  <si>
    <t>Komunikace pozemní</t>
  </si>
  <si>
    <t>19</t>
  </si>
  <si>
    <t>564851111</t>
  </si>
  <si>
    <t>Podklad ze štěrkodrtě ŠD tl 150 mm</t>
  </si>
  <si>
    <t>91845727</t>
  </si>
  <si>
    <t>S1+S2+S3</t>
  </si>
  <si>
    <t>20</t>
  </si>
  <si>
    <t>567142115</t>
  </si>
  <si>
    <t>Podklad ze směsi stmelené cementem SC C 8/10 (KSC I) tl 250 mm</t>
  </si>
  <si>
    <t>-364743122</t>
  </si>
  <si>
    <t>591111111</t>
  </si>
  <si>
    <t>Kladení dlažby z kostek velkých z kamene do lože z kameniva těženého tl 50 mm</t>
  </si>
  <si>
    <t>-939473072</t>
  </si>
  <si>
    <t>22</t>
  </si>
  <si>
    <t>591211111</t>
  </si>
  <si>
    <t>Kladení dlažby z kostek drobných z kamene do lože z kameniva těženého tl 50 mm</t>
  </si>
  <si>
    <t>-1659608437</t>
  </si>
  <si>
    <t>23</t>
  </si>
  <si>
    <t>596811220</t>
  </si>
  <si>
    <t>Kladení betonové dlažby komunikací pro pěší do lože z kameniva vel do 0,25 m2 plochy do 50 m2</t>
  </si>
  <si>
    <t>1698266538</t>
  </si>
  <si>
    <t>Trubní vedení</t>
  </si>
  <si>
    <t>24</t>
  </si>
  <si>
    <t>871265211</t>
  </si>
  <si>
    <t>Kanalizační potrubí z tvrdého PVC jednovrstvé tuhost třídy SN4 DN 110</t>
  </si>
  <si>
    <t>m</t>
  </si>
  <si>
    <t>608319998</t>
  </si>
  <si>
    <t>25</t>
  </si>
  <si>
    <t>871315211</t>
  </si>
  <si>
    <t>Kanalizační potrubí z tvrdého PVC jednovrstvé tuhost třídy SN4 DN 160</t>
  </si>
  <si>
    <t>1974059910</t>
  </si>
  <si>
    <t>"nová chránička" 6</t>
  </si>
  <si>
    <t>26</t>
  </si>
  <si>
    <t>877265211</t>
  </si>
  <si>
    <t>Montáž tvarovek z tvrdého PVC-systém KG nebo z polypropylenu-systém KG 2000 jednoosé DN 110</t>
  </si>
  <si>
    <t>kus</t>
  </si>
  <si>
    <t>714225319</t>
  </si>
  <si>
    <t>27</t>
  </si>
  <si>
    <t>28611349</t>
  </si>
  <si>
    <t>koleno kanalizace PVC KG 110x15°</t>
  </si>
  <si>
    <t>-1469287635</t>
  </si>
  <si>
    <t>28</t>
  </si>
  <si>
    <t>28611351</t>
  </si>
  <si>
    <t>koleno kanalizační PVC KG 110x45°</t>
  </si>
  <si>
    <t>-1640544918</t>
  </si>
  <si>
    <t>29</t>
  </si>
  <si>
    <t>28611353</t>
  </si>
  <si>
    <t>koleno kanalizační PVC KG 110x87°</t>
  </si>
  <si>
    <t>-1072881014</t>
  </si>
  <si>
    <t>30</t>
  </si>
  <si>
    <t>87731521R</t>
  </si>
  <si>
    <t>Napojení potrubí HT na potrubí KG</t>
  </si>
  <si>
    <t>soubor</t>
  </si>
  <si>
    <t>-849409371</t>
  </si>
  <si>
    <t>31</t>
  </si>
  <si>
    <t>87731522R</t>
  </si>
  <si>
    <t>Napojení pítka vodovodním potrubím HDPE 20x2,0 mm</t>
  </si>
  <si>
    <t>1653204212</t>
  </si>
  <si>
    <t>32</t>
  </si>
  <si>
    <t>892241111</t>
  </si>
  <si>
    <t>Tlaková zkouška vodou potrubí do 80</t>
  </si>
  <si>
    <t>-885319088</t>
  </si>
  <si>
    <t>33</t>
  </si>
  <si>
    <t>892271111</t>
  </si>
  <si>
    <t>Tlaková zkouška vodou potrubí DN 100 nebo 125</t>
  </si>
  <si>
    <t>2820716</t>
  </si>
  <si>
    <t>34</t>
  </si>
  <si>
    <t>899722112</t>
  </si>
  <si>
    <t>Krytí potrubí z plastů výstražnou fólií z PVC 25 cm</t>
  </si>
  <si>
    <t>1855657766</t>
  </si>
  <si>
    <t>2*12,58</t>
  </si>
  <si>
    <t>35</t>
  </si>
  <si>
    <t>89991411R</t>
  </si>
  <si>
    <t>Zatažení potrubí do chráničky</t>
  </si>
  <si>
    <t>2127283510</t>
  </si>
  <si>
    <t>"kanalizační přípojka do nové chráničky" 6</t>
  </si>
  <si>
    <t>"nová chránička do stávající chráničky" 6</t>
  </si>
  <si>
    <t>"vodovodní přípojka do stávající chráničky" 6</t>
  </si>
  <si>
    <t>Ostatní konstrukce a práce, bourání</t>
  </si>
  <si>
    <t>36</t>
  </si>
  <si>
    <t>93694113R</t>
  </si>
  <si>
    <t>Chránička pro přívodní potrubí pitné vody</t>
  </si>
  <si>
    <t>698235543</t>
  </si>
  <si>
    <t>37</t>
  </si>
  <si>
    <t>999999R01</t>
  </si>
  <si>
    <t>Vyčištění stávajícího vyústění - demontáž stávajících nefunkčních potrubí a cihelného odpadu</t>
  </si>
  <si>
    <t>-1499749215</t>
  </si>
  <si>
    <t>38</t>
  </si>
  <si>
    <t>999999R02</t>
  </si>
  <si>
    <t>Nerez pítko se zabudovanou miskou pro psy - 890x296 x h=900 mm, s vybavením rozvodu vody ve sloupku pítka s ukončením tlakovým výtokovým ventilem</t>
  </si>
  <si>
    <t>212338126</t>
  </si>
  <si>
    <t>997</t>
  </si>
  <si>
    <t>Přesun sutě</t>
  </si>
  <si>
    <t>39</t>
  </si>
  <si>
    <t>997221151</t>
  </si>
  <si>
    <t>Vodorovná doprava suti z kusových materiálů stavebním kolečkem do 50 m</t>
  </si>
  <si>
    <t>-1895673074</t>
  </si>
  <si>
    <t>"odvoz dlaždic/kostek pro další použití na mezideponii a zpět" 2*(5,339+1,175)</t>
  </si>
  <si>
    <t>40</t>
  </si>
  <si>
    <t>997221551</t>
  </si>
  <si>
    <t>Vodorovná doprava suti ze sypkých materiálů do 1 km</t>
  </si>
  <si>
    <t>1352725534</t>
  </si>
  <si>
    <t>sutkam+sutbet</t>
  </si>
  <si>
    <t>41</t>
  </si>
  <si>
    <t>997221559</t>
  </si>
  <si>
    <t>Příplatek ZKD 1 km u vodorovné dopravy suti ze sypkých materiálů</t>
  </si>
  <si>
    <t>-370926547</t>
  </si>
  <si>
    <t>(sutkam+sutbet)*9</t>
  </si>
  <si>
    <t>42</t>
  </si>
  <si>
    <t>997221615</t>
  </si>
  <si>
    <t>Poplatek za uložení na skládce (skládkovné) stavebního odpadu betonového kód odpadu 17 01 01</t>
  </si>
  <si>
    <t>-547574564</t>
  </si>
  <si>
    <t>43</t>
  </si>
  <si>
    <t>997221655</t>
  </si>
  <si>
    <t>831729888</t>
  </si>
  <si>
    <t>"vybouraný štěrk pro skladby S1-S3" 6,96</t>
  </si>
  <si>
    <t>PSV</t>
  </si>
  <si>
    <t>Práce a dodávky PSV</t>
  </si>
  <si>
    <t>721</t>
  </si>
  <si>
    <t>Zdravotechnika - vnitřní kanalizace</t>
  </si>
  <si>
    <t>44</t>
  </si>
  <si>
    <t>721174042</t>
  </si>
  <si>
    <t>Potrubí kanalizační z PP připojovací DN 40</t>
  </si>
  <si>
    <t>737103166</t>
  </si>
  <si>
    <t>722</t>
  </si>
  <si>
    <t>Zdravotechnika - vnitřní vodovod</t>
  </si>
  <si>
    <t>45</t>
  </si>
  <si>
    <t>722176113</t>
  </si>
  <si>
    <t>Montáž potrubí plastové spojované svary polyfuzně do D 25 mm</t>
  </si>
  <si>
    <t>830802639</t>
  </si>
  <si>
    <t>46</t>
  </si>
  <si>
    <t>28613109</t>
  </si>
  <si>
    <t>potrubí vodovodní PE100 PN 16 SDR11 6m 100m 25x2,3mm</t>
  </si>
  <si>
    <t>-489680587</t>
  </si>
  <si>
    <t>20,25*1,03 'Přepočtené koeficientem množství</t>
  </si>
  <si>
    <t>47</t>
  </si>
  <si>
    <t>72226216R</t>
  </si>
  <si>
    <t>Vodoměr fakturační Qn 1,5 m3/h</t>
  </si>
  <si>
    <t>1205997743</t>
  </si>
  <si>
    <t>48</t>
  </si>
  <si>
    <t>72227010R</t>
  </si>
  <si>
    <t>Úprava sestavy vodoměrové</t>
  </si>
  <si>
    <t>-697383706</t>
  </si>
  <si>
    <t>VRN</t>
  </si>
  <si>
    <t>Vedlejší rozpočtové náklady</t>
  </si>
  <si>
    <t>VRN1</t>
  </si>
  <si>
    <t>Průzkumné, geodetické a projektové práce</t>
  </si>
  <si>
    <t>49</t>
  </si>
  <si>
    <t>012103000</t>
  </si>
  <si>
    <t>Geodetické práce před výstavbou</t>
  </si>
  <si>
    <t>Kč</t>
  </si>
  <si>
    <t>1024</t>
  </si>
  <si>
    <t>-1827914345</t>
  </si>
  <si>
    <t>vytýčení hranic pozemků pro potřeby realizace stavby</t>
  </si>
  <si>
    <t>vytýčení inženýrských sítí v zájmovém území</t>
  </si>
  <si>
    <t>50</t>
  </si>
  <si>
    <t>012303000</t>
  </si>
  <si>
    <t>Geodetické práce po výstavbě</t>
  </si>
  <si>
    <t>1235199626</t>
  </si>
  <si>
    <t>zaměření nových tras inženýrských sítí</t>
  </si>
  <si>
    <t>51</t>
  </si>
  <si>
    <t>013254000</t>
  </si>
  <si>
    <t>Dokumentace skutečného provedení stavby</t>
  </si>
  <si>
    <t>1127225480</t>
  </si>
  <si>
    <t>VRN3</t>
  </si>
  <si>
    <t>Zařízení staveniště</t>
  </si>
  <si>
    <t>52</t>
  </si>
  <si>
    <t>030001000</t>
  </si>
  <si>
    <t>1129766895</t>
  </si>
  <si>
    <t>53</t>
  </si>
  <si>
    <t>035002000</t>
  </si>
  <si>
    <t>Pronájmy ploch, objektů</t>
  </si>
  <si>
    <t>1053051669</t>
  </si>
  <si>
    <t>poplatky za zábor veřejného prostranství</t>
  </si>
  <si>
    <t>VRN4</t>
  </si>
  <si>
    <t>Inženýrská činnost</t>
  </si>
  <si>
    <t>54</t>
  </si>
  <si>
    <t>043154000</t>
  </si>
  <si>
    <t>Zkoušky hutnicí</t>
  </si>
  <si>
    <t>-812740960</t>
  </si>
  <si>
    <t>55</t>
  </si>
  <si>
    <t>049103000</t>
  </si>
  <si>
    <t>Náklady vzniklé v souvislosti s realizací stavby</t>
  </si>
  <si>
    <t>-1889372461</t>
  </si>
  <si>
    <t>jednání s MM Děčín o zařízení staveniště na p.p.č.2866/4</t>
  </si>
  <si>
    <t>VRN6</t>
  </si>
  <si>
    <t>Územní vlivy</t>
  </si>
  <si>
    <t>56</t>
  </si>
  <si>
    <t>060001000</t>
  </si>
  <si>
    <t>490459796</t>
  </si>
  <si>
    <t>VRN7</t>
  </si>
  <si>
    <t>Provozní vlivy</t>
  </si>
  <si>
    <t>57</t>
  </si>
  <si>
    <t>072103001</t>
  </si>
  <si>
    <t>Projednání DIO a zajištění DIR komunikace II.a III. třídy</t>
  </si>
  <si>
    <t>1551472930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</si>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</sst>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21-12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PÍTKO NA MASARYKOVĚ NÁMĚSTÍ, DĚČÍN I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p.p.č. 2866/4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10. 3. 2021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STATUTÁRNÍ MĚSTO DĚČÍN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 Vladimír POLDA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 J. Duben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24.75" customHeight="1">
      <c r="A95" s="119" t="s">
        <v>79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'21-12 - PÍTKO NA MASARYKO...'!J28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'21-12 - PÍTKO NA MASARYKO...'!P129</f>
        <v>0</v>
      </c>
      <c r="AV95" s="128">
        <f>'21-12 - PÍTKO NA MASARYKO...'!J31</f>
        <v>0</v>
      </c>
      <c r="AW95" s="128">
        <f>'21-12 - PÍTKO NA MASARYKO...'!J32</f>
        <v>0</v>
      </c>
      <c r="AX95" s="128">
        <f>'21-12 - PÍTKO NA MASARYKO...'!J33</f>
        <v>0</v>
      </c>
      <c r="AY95" s="128">
        <f>'21-12 - PÍTKO NA MASARYKO...'!J34</f>
        <v>0</v>
      </c>
      <c r="AZ95" s="128">
        <f>'21-12 - PÍTKO NA MASARYKO...'!F31</f>
        <v>0</v>
      </c>
      <c r="BA95" s="128">
        <f>'21-12 - PÍTKO NA MASARYKO...'!F32</f>
        <v>0</v>
      </c>
      <c r="BB95" s="128">
        <f>'21-12 - PÍTKO NA MASARYKO...'!F33</f>
        <v>0</v>
      </c>
      <c r="BC95" s="128">
        <f>'21-12 - PÍTKO NA MASARYKO...'!F34</f>
        <v>0</v>
      </c>
      <c r="BD95" s="130">
        <f>'21-12 - PÍTKO NA MASARYKO...'!F35</f>
        <v>0</v>
      </c>
      <c r="BE95" s="7"/>
      <c r="BT95" s="131" t="s">
        <v>81</v>
      </c>
      <c r="BU95" s="131" t="s">
        <v>82</v>
      </c>
      <c r="BV95" s="131" t="s">
        <v>77</v>
      </c>
      <c r="BW95" s="131" t="s">
        <v>5</v>
      </c>
      <c r="BX95" s="131" t="s">
        <v>78</v>
      </c>
      <c r="CL95" s="131" t="s">
        <v>1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4UhZ+VeqEnUgOHpykHY4QFmofFZk3tu7iGudqDY6Png6fTTt7dlgxUZmGnqHPmYzUZyHrEHw8OdMg90a51tEIA==" hashValue="+AhsLhIRpXIIHFLfVyMVcVFJ3WD1Cq31YKlstJW2rYRTvIBQWsCh+86Rwi9s64H0kx4DbCZBEPglhrtc3DDwS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1-12 - PÍTKO NA MASARY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  <c r="AZ2" s="132" t="s">
        <v>83</v>
      </c>
      <c r="BA2" s="132" t="s">
        <v>1</v>
      </c>
      <c r="BB2" s="132" t="s">
        <v>1</v>
      </c>
      <c r="BC2" s="132" t="s">
        <v>8</v>
      </c>
      <c r="BD2" s="132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  <c r="AZ3" s="132" t="s">
        <v>85</v>
      </c>
      <c r="BA3" s="132" t="s">
        <v>1</v>
      </c>
      <c r="BB3" s="132" t="s">
        <v>1</v>
      </c>
      <c r="BC3" s="132" t="s">
        <v>86</v>
      </c>
      <c r="BD3" s="132" t="s">
        <v>84</v>
      </c>
    </row>
    <row r="4" s="1" customFormat="1" ht="24.96" customHeight="1">
      <c r="B4" s="21"/>
      <c r="D4" s="135" t="s">
        <v>87</v>
      </c>
      <c r="L4" s="21"/>
      <c r="M4" s="136" t="s">
        <v>10</v>
      </c>
      <c r="AT4" s="18" t="s">
        <v>4</v>
      </c>
      <c r="AZ4" s="132" t="s">
        <v>88</v>
      </c>
      <c r="BA4" s="132" t="s">
        <v>1</v>
      </c>
      <c r="BB4" s="132" t="s">
        <v>1</v>
      </c>
      <c r="BC4" s="132" t="s">
        <v>89</v>
      </c>
      <c r="BD4" s="132" t="s">
        <v>84</v>
      </c>
    </row>
    <row r="5" s="1" customFormat="1" ht="6.96" customHeight="1">
      <c r="B5" s="21"/>
      <c r="L5" s="21"/>
      <c r="AZ5" s="132" t="s">
        <v>90</v>
      </c>
      <c r="BA5" s="132" t="s">
        <v>1</v>
      </c>
      <c r="BB5" s="132" t="s">
        <v>1</v>
      </c>
      <c r="BC5" s="132" t="s">
        <v>91</v>
      </c>
      <c r="BD5" s="132" t="s">
        <v>84</v>
      </c>
    </row>
    <row r="6" s="2" customFormat="1" ht="12" customHeight="1">
      <c r="A6" s="39"/>
      <c r="B6" s="45"/>
      <c r="C6" s="39"/>
      <c r="D6" s="137" t="s">
        <v>16</v>
      </c>
      <c r="E6" s="39"/>
      <c r="F6" s="39"/>
      <c r="G6" s="39"/>
      <c r="H6" s="39"/>
      <c r="I6" s="39"/>
      <c r="J6" s="39"/>
      <c r="K6" s="39"/>
      <c r="L6" s="64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Z6" s="132" t="s">
        <v>92</v>
      </c>
      <c r="BA6" s="132" t="s">
        <v>1</v>
      </c>
      <c r="BB6" s="132" t="s">
        <v>1</v>
      </c>
      <c r="BC6" s="132" t="s">
        <v>91</v>
      </c>
      <c r="BD6" s="132" t="s">
        <v>84</v>
      </c>
    </row>
    <row r="7" s="2" customFormat="1" ht="16.5" customHeight="1">
      <c r="A7" s="39"/>
      <c r="B7" s="45"/>
      <c r="C7" s="39"/>
      <c r="D7" s="39"/>
      <c r="E7" s="138" t="s">
        <v>17</v>
      </c>
      <c r="F7" s="39"/>
      <c r="G7" s="39"/>
      <c r="H7" s="39"/>
      <c r="I7" s="39"/>
      <c r="J7" s="39"/>
      <c r="K7" s="39"/>
      <c r="L7" s="64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Z7" s="132" t="s">
        <v>93</v>
      </c>
      <c r="BA7" s="132" t="s">
        <v>1</v>
      </c>
      <c r="BB7" s="132" t="s">
        <v>1</v>
      </c>
      <c r="BC7" s="132" t="s">
        <v>94</v>
      </c>
      <c r="BD7" s="132" t="s">
        <v>84</v>
      </c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2" t="s">
        <v>95</v>
      </c>
      <c r="BA8" s="132" t="s">
        <v>1</v>
      </c>
      <c r="BB8" s="132" t="s">
        <v>1</v>
      </c>
      <c r="BC8" s="132" t="s">
        <v>96</v>
      </c>
      <c r="BD8" s="132" t="s">
        <v>84</v>
      </c>
    </row>
    <row r="9" s="2" customFormat="1" ht="12" customHeight="1">
      <c r="A9" s="39"/>
      <c r="B9" s="45"/>
      <c r="C9" s="39"/>
      <c r="D9" s="137" t="s">
        <v>18</v>
      </c>
      <c r="E9" s="39"/>
      <c r="F9" s="139" t="s">
        <v>1</v>
      </c>
      <c r="G9" s="39"/>
      <c r="H9" s="39"/>
      <c r="I9" s="137" t="s">
        <v>19</v>
      </c>
      <c r="J9" s="139" t="s">
        <v>1</v>
      </c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2" t="s">
        <v>97</v>
      </c>
      <c r="BA9" s="132" t="s">
        <v>1</v>
      </c>
      <c r="BB9" s="132" t="s">
        <v>1</v>
      </c>
      <c r="BC9" s="132" t="s">
        <v>98</v>
      </c>
      <c r="BD9" s="132" t="s">
        <v>84</v>
      </c>
    </row>
    <row r="10" s="2" customFormat="1" ht="12" customHeight="1">
      <c r="A10" s="39"/>
      <c r="B10" s="45"/>
      <c r="C10" s="39"/>
      <c r="D10" s="137" t="s">
        <v>20</v>
      </c>
      <c r="E10" s="39"/>
      <c r="F10" s="139" t="s">
        <v>21</v>
      </c>
      <c r="G10" s="39"/>
      <c r="H10" s="39"/>
      <c r="I10" s="137" t="s">
        <v>22</v>
      </c>
      <c r="J10" s="140" t="str">
        <f>'Rekapitulace stavby'!AN8</f>
        <v>10. 3. 2021</v>
      </c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2" t="s">
        <v>99</v>
      </c>
      <c r="BA10" s="132" t="s">
        <v>1</v>
      </c>
      <c r="BB10" s="132" t="s">
        <v>1</v>
      </c>
      <c r="BC10" s="132" t="s">
        <v>100</v>
      </c>
      <c r="BD10" s="132" t="s">
        <v>84</v>
      </c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2" t="s">
        <v>101</v>
      </c>
      <c r="BA11" s="132" t="s">
        <v>1</v>
      </c>
      <c r="BB11" s="132" t="s">
        <v>1</v>
      </c>
      <c r="BC11" s="132" t="s">
        <v>102</v>
      </c>
      <c r="BD11" s="132" t="s">
        <v>84</v>
      </c>
    </row>
    <row r="12" s="2" customFormat="1" ht="12" customHeight="1">
      <c r="A12" s="39"/>
      <c r="B12" s="45"/>
      <c r="C12" s="39"/>
      <c r="D12" s="137" t="s">
        <v>24</v>
      </c>
      <c r="E12" s="39"/>
      <c r="F12" s="39"/>
      <c r="G12" s="39"/>
      <c r="H12" s="39"/>
      <c r="I12" s="137" t="s">
        <v>25</v>
      </c>
      <c r="J12" s="139" t="s">
        <v>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2" t="s">
        <v>103</v>
      </c>
      <c r="BA12" s="132" t="s">
        <v>1</v>
      </c>
      <c r="BB12" s="132" t="s">
        <v>1</v>
      </c>
      <c r="BC12" s="132" t="s">
        <v>104</v>
      </c>
      <c r="BD12" s="132" t="s">
        <v>84</v>
      </c>
    </row>
    <row r="13" s="2" customFormat="1" ht="18" customHeight="1">
      <c r="A13" s="39"/>
      <c r="B13" s="45"/>
      <c r="C13" s="39"/>
      <c r="D13" s="39"/>
      <c r="E13" s="139" t="s">
        <v>26</v>
      </c>
      <c r="F13" s="39"/>
      <c r="G13" s="39"/>
      <c r="H13" s="39"/>
      <c r="I13" s="137" t="s">
        <v>27</v>
      </c>
      <c r="J13" s="139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7" t="s">
        <v>28</v>
      </c>
      <c r="E15" s="39"/>
      <c r="F15" s="39"/>
      <c r="G15" s="39"/>
      <c r="H15" s="39"/>
      <c r="I15" s="137" t="s">
        <v>25</v>
      </c>
      <c r="J15" s="34" t="str">
        <f>'Rekapitulace stavby'!AN13</f>
        <v>Vyplň údaj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9"/>
      <c r="G16" s="139"/>
      <c r="H16" s="139"/>
      <c r="I16" s="137" t="s">
        <v>27</v>
      </c>
      <c r="J16" s="34" t="str">
        <f>'Rekapitulace stavby'!AN14</f>
        <v>Vyplň údaj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7" t="s">
        <v>30</v>
      </c>
      <c r="E18" s="39"/>
      <c r="F18" s="39"/>
      <c r="G18" s="39"/>
      <c r="H18" s="39"/>
      <c r="I18" s="137" t="s">
        <v>25</v>
      </c>
      <c r="J18" s="139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9" t="s">
        <v>31</v>
      </c>
      <c r="F19" s="39"/>
      <c r="G19" s="39"/>
      <c r="H19" s="39"/>
      <c r="I19" s="137" t="s">
        <v>27</v>
      </c>
      <c r="J19" s="139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7" t="s">
        <v>33</v>
      </c>
      <c r="E21" s="39"/>
      <c r="F21" s="39"/>
      <c r="G21" s="39"/>
      <c r="H21" s="39"/>
      <c r="I21" s="137" t="s">
        <v>25</v>
      </c>
      <c r="J21" s="139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9" t="s">
        <v>34</v>
      </c>
      <c r="F22" s="39"/>
      <c r="G22" s="39"/>
      <c r="H22" s="39"/>
      <c r="I22" s="137" t="s">
        <v>27</v>
      </c>
      <c r="J22" s="139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7" t="s">
        <v>35</v>
      </c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16.5" customHeight="1">
      <c r="A25" s="141"/>
      <c r="B25" s="142"/>
      <c r="C25" s="141"/>
      <c r="D25" s="141"/>
      <c r="E25" s="143" t="s">
        <v>1</v>
      </c>
      <c r="F25" s="143"/>
      <c r="G25" s="143"/>
      <c r="H25" s="143"/>
      <c r="I25" s="141"/>
      <c r="J25" s="141"/>
      <c r="K25" s="141"/>
      <c r="L25" s="144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5"/>
      <c r="E27" s="145"/>
      <c r="F27" s="145"/>
      <c r="G27" s="145"/>
      <c r="H27" s="145"/>
      <c r="I27" s="145"/>
      <c r="J27" s="145"/>
      <c r="K27" s="145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6" t="s">
        <v>36</v>
      </c>
      <c r="E28" s="39"/>
      <c r="F28" s="39"/>
      <c r="G28" s="39"/>
      <c r="H28" s="39"/>
      <c r="I28" s="39"/>
      <c r="J28" s="147">
        <f>ROUND(J129, 2)</f>
        <v>0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8" t="s">
        <v>38</v>
      </c>
      <c r="G30" s="39"/>
      <c r="H30" s="39"/>
      <c r="I30" s="148" t="s">
        <v>37</v>
      </c>
      <c r="J30" s="148" t="s">
        <v>39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9" t="s">
        <v>40</v>
      </c>
      <c r="E31" s="137" t="s">
        <v>41</v>
      </c>
      <c r="F31" s="150">
        <f>ROUND((SUM(BE129:BE258)),  2)</f>
        <v>0</v>
      </c>
      <c r="G31" s="39"/>
      <c r="H31" s="39"/>
      <c r="I31" s="151">
        <v>0.20999999999999999</v>
      </c>
      <c r="J31" s="150">
        <f>ROUND(((SUM(BE129:BE258))*I31),  2)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7" t="s">
        <v>42</v>
      </c>
      <c r="F32" s="150">
        <f>ROUND((SUM(BF129:BF258)),  2)</f>
        <v>0</v>
      </c>
      <c r="G32" s="39"/>
      <c r="H32" s="39"/>
      <c r="I32" s="151">
        <v>0.14999999999999999</v>
      </c>
      <c r="J32" s="150">
        <f>ROUND(((SUM(BF129:BF258))*I32), 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7" t="s">
        <v>43</v>
      </c>
      <c r="F33" s="150">
        <f>ROUND((SUM(BG129:BG258)),  2)</f>
        <v>0</v>
      </c>
      <c r="G33" s="39"/>
      <c r="H33" s="39"/>
      <c r="I33" s="151">
        <v>0.20999999999999999</v>
      </c>
      <c r="J33" s="150">
        <f>0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7" t="s">
        <v>44</v>
      </c>
      <c r="F34" s="150">
        <f>ROUND((SUM(BH129:BH258)),  2)</f>
        <v>0</v>
      </c>
      <c r="G34" s="39"/>
      <c r="H34" s="39"/>
      <c r="I34" s="151">
        <v>0.14999999999999999</v>
      </c>
      <c r="J34" s="150">
        <f>0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45</v>
      </c>
      <c r="F35" s="150">
        <f>ROUND((SUM(BI129:BI258)),  2)</f>
        <v>0</v>
      </c>
      <c r="G35" s="39"/>
      <c r="H35" s="39"/>
      <c r="I35" s="151">
        <v>0</v>
      </c>
      <c r="J35" s="150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2"/>
      <c r="D37" s="153" t="s">
        <v>46</v>
      </c>
      <c r="E37" s="154"/>
      <c r="F37" s="154"/>
      <c r="G37" s="155" t="s">
        <v>47</v>
      </c>
      <c r="H37" s="156" t="s">
        <v>48</v>
      </c>
      <c r="I37" s="154"/>
      <c r="J37" s="157">
        <f>SUM(J28:J35)</f>
        <v>0</v>
      </c>
      <c r="K37" s="158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7" t="str">
        <f>E7</f>
        <v>PÍTKO NA MASARYKOVĚ NÁMĚSTÍ, DĚČÍN I</v>
      </c>
      <c r="F85" s="41"/>
      <c r="G85" s="41"/>
      <c r="H85" s="4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20</v>
      </c>
      <c r="D87" s="41"/>
      <c r="E87" s="41"/>
      <c r="F87" s="28" t="str">
        <f>F10</f>
        <v>p.p.č. 2866/4</v>
      </c>
      <c r="G87" s="41"/>
      <c r="H87" s="41"/>
      <c r="I87" s="33" t="s">
        <v>22</v>
      </c>
      <c r="J87" s="80" t="str">
        <f>IF(J10="","",J10)</f>
        <v>10. 3. 2021</v>
      </c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24</v>
      </c>
      <c r="D89" s="41"/>
      <c r="E89" s="41"/>
      <c r="F89" s="28" t="str">
        <f>E13</f>
        <v>STATUTÁRNÍ MĚSTO DĚČÍN</v>
      </c>
      <c r="G89" s="41"/>
      <c r="H89" s="41"/>
      <c r="I89" s="33" t="s">
        <v>30</v>
      </c>
      <c r="J89" s="37" t="str">
        <f>E19</f>
        <v>Ing. Vladimír POLDA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IF(E16="","",E16)</f>
        <v>Vyplň údaj</v>
      </c>
      <c r="G90" s="41"/>
      <c r="H90" s="41"/>
      <c r="I90" s="33" t="s">
        <v>33</v>
      </c>
      <c r="J90" s="37" t="str">
        <f>E22</f>
        <v>Ing. J. Duben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70" t="s">
        <v>106</v>
      </c>
      <c r="D92" s="171"/>
      <c r="E92" s="171"/>
      <c r="F92" s="171"/>
      <c r="G92" s="171"/>
      <c r="H92" s="171"/>
      <c r="I92" s="171"/>
      <c r="J92" s="172" t="s">
        <v>107</v>
      </c>
      <c r="K92" s="17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173" t="s">
        <v>108</v>
      </c>
      <c r="D94" s="41"/>
      <c r="E94" s="41"/>
      <c r="F94" s="41"/>
      <c r="G94" s="41"/>
      <c r="H94" s="41"/>
      <c r="I94" s="41"/>
      <c r="J94" s="111">
        <f>J129</f>
        <v>0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8" t="s">
        <v>109</v>
      </c>
    </row>
    <row r="95" s="9" customFormat="1" ht="24.96" customHeight="1">
      <c r="A95" s="9"/>
      <c r="B95" s="174"/>
      <c r="C95" s="175"/>
      <c r="D95" s="176" t="s">
        <v>110</v>
      </c>
      <c r="E95" s="177"/>
      <c r="F95" s="177"/>
      <c r="G95" s="177"/>
      <c r="H95" s="177"/>
      <c r="I95" s="177"/>
      <c r="J95" s="178">
        <f>J130</f>
        <v>0</v>
      </c>
      <c r="K95" s="175"/>
      <c r="L95" s="17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80"/>
      <c r="C96" s="181"/>
      <c r="D96" s="182" t="s">
        <v>111</v>
      </c>
      <c r="E96" s="183"/>
      <c r="F96" s="183"/>
      <c r="G96" s="183"/>
      <c r="H96" s="183"/>
      <c r="I96" s="183"/>
      <c r="J96" s="184">
        <f>J131</f>
        <v>0</v>
      </c>
      <c r="K96" s="181"/>
      <c r="L96" s="18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0"/>
      <c r="C97" s="181"/>
      <c r="D97" s="182" t="s">
        <v>112</v>
      </c>
      <c r="E97" s="183"/>
      <c r="F97" s="183"/>
      <c r="G97" s="183"/>
      <c r="H97" s="183"/>
      <c r="I97" s="183"/>
      <c r="J97" s="184">
        <f>J171</f>
        <v>0</v>
      </c>
      <c r="K97" s="181"/>
      <c r="L97" s="18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0"/>
      <c r="C98" s="181"/>
      <c r="D98" s="182" t="s">
        <v>113</v>
      </c>
      <c r="E98" s="183"/>
      <c r="F98" s="183"/>
      <c r="G98" s="183"/>
      <c r="H98" s="183"/>
      <c r="I98" s="183"/>
      <c r="J98" s="184">
        <f>J177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114</v>
      </c>
      <c r="E99" s="183"/>
      <c r="F99" s="183"/>
      <c r="G99" s="183"/>
      <c r="H99" s="183"/>
      <c r="I99" s="183"/>
      <c r="J99" s="184">
        <f>J181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115</v>
      </c>
      <c r="E100" s="183"/>
      <c r="F100" s="183"/>
      <c r="G100" s="183"/>
      <c r="H100" s="183"/>
      <c r="I100" s="183"/>
      <c r="J100" s="184">
        <f>J192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116</v>
      </c>
      <c r="E101" s="183"/>
      <c r="F101" s="183"/>
      <c r="G101" s="183"/>
      <c r="H101" s="183"/>
      <c r="I101" s="183"/>
      <c r="J101" s="184">
        <f>J211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117</v>
      </c>
      <c r="E102" s="183"/>
      <c r="F102" s="183"/>
      <c r="G102" s="183"/>
      <c r="H102" s="183"/>
      <c r="I102" s="183"/>
      <c r="J102" s="184">
        <f>J215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4"/>
      <c r="C103" s="175"/>
      <c r="D103" s="176" t="s">
        <v>118</v>
      </c>
      <c r="E103" s="177"/>
      <c r="F103" s="177"/>
      <c r="G103" s="177"/>
      <c r="H103" s="177"/>
      <c r="I103" s="177"/>
      <c r="J103" s="178">
        <f>J226</f>
        <v>0</v>
      </c>
      <c r="K103" s="175"/>
      <c r="L103" s="17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0"/>
      <c r="C104" s="181"/>
      <c r="D104" s="182" t="s">
        <v>119</v>
      </c>
      <c r="E104" s="183"/>
      <c r="F104" s="183"/>
      <c r="G104" s="183"/>
      <c r="H104" s="183"/>
      <c r="I104" s="183"/>
      <c r="J104" s="184">
        <f>J227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0"/>
      <c r="C105" s="181"/>
      <c r="D105" s="182" t="s">
        <v>120</v>
      </c>
      <c r="E105" s="183"/>
      <c r="F105" s="183"/>
      <c r="G105" s="183"/>
      <c r="H105" s="183"/>
      <c r="I105" s="183"/>
      <c r="J105" s="184">
        <f>J229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4"/>
      <c r="C106" s="175"/>
      <c r="D106" s="176" t="s">
        <v>121</v>
      </c>
      <c r="E106" s="177"/>
      <c r="F106" s="177"/>
      <c r="G106" s="177"/>
      <c r="H106" s="177"/>
      <c r="I106" s="177"/>
      <c r="J106" s="178">
        <f>J235</f>
        <v>0</v>
      </c>
      <c r="K106" s="175"/>
      <c r="L106" s="17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0"/>
      <c r="C107" s="181"/>
      <c r="D107" s="182" t="s">
        <v>122</v>
      </c>
      <c r="E107" s="183"/>
      <c r="F107" s="183"/>
      <c r="G107" s="183"/>
      <c r="H107" s="183"/>
      <c r="I107" s="183"/>
      <c r="J107" s="184">
        <f>J236</f>
        <v>0</v>
      </c>
      <c r="K107" s="181"/>
      <c r="L107" s="18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0"/>
      <c r="C108" s="181"/>
      <c r="D108" s="182" t="s">
        <v>123</v>
      </c>
      <c r="E108" s="183"/>
      <c r="F108" s="183"/>
      <c r="G108" s="183"/>
      <c r="H108" s="183"/>
      <c r="I108" s="183"/>
      <c r="J108" s="184">
        <f>J245</f>
        <v>0</v>
      </c>
      <c r="K108" s="181"/>
      <c r="L108" s="18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0"/>
      <c r="C109" s="181"/>
      <c r="D109" s="182" t="s">
        <v>124</v>
      </c>
      <c r="E109" s="183"/>
      <c r="F109" s="183"/>
      <c r="G109" s="183"/>
      <c r="H109" s="183"/>
      <c r="I109" s="183"/>
      <c r="J109" s="184">
        <f>J250</f>
        <v>0</v>
      </c>
      <c r="K109" s="181"/>
      <c r="L109" s="18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0"/>
      <c r="C110" s="181"/>
      <c r="D110" s="182" t="s">
        <v>125</v>
      </c>
      <c r="E110" s="183"/>
      <c r="F110" s="183"/>
      <c r="G110" s="183"/>
      <c r="H110" s="183"/>
      <c r="I110" s="183"/>
      <c r="J110" s="184">
        <f>J255</f>
        <v>0</v>
      </c>
      <c r="K110" s="181"/>
      <c r="L110" s="18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0"/>
      <c r="C111" s="181"/>
      <c r="D111" s="182" t="s">
        <v>126</v>
      </c>
      <c r="E111" s="183"/>
      <c r="F111" s="183"/>
      <c r="G111" s="183"/>
      <c r="H111" s="183"/>
      <c r="I111" s="183"/>
      <c r="J111" s="184">
        <f>J257</f>
        <v>0</v>
      </c>
      <c r="K111" s="181"/>
      <c r="L111" s="18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127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E7</f>
        <v>PÍTKO NA MASARYKOVĚ NÁMĚSTÍ, DĚČÍN I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F10</f>
        <v>p.p.č. 2866/4</v>
      </c>
      <c r="G123" s="41"/>
      <c r="H123" s="41"/>
      <c r="I123" s="33" t="s">
        <v>22</v>
      </c>
      <c r="J123" s="80" t="str">
        <f>IF(J10="","",J10)</f>
        <v>10. 3. 2021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24</v>
      </c>
      <c r="D125" s="41"/>
      <c r="E125" s="41"/>
      <c r="F125" s="28" t="str">
        <f>E13</f>
        <v>STATUTÁRNÍ MĚSTO DĚČÍN</v>
      </c>
      <c r="G125" s="41"/>
      <c r="H125" s="41"/>
      <c r="I125" s="33" t="s">
        <v>30</v>
      </c>
      <c r="J125" s="37" t="str">
        <f>E19</f>
        <v>Ing. Vladimír POLDA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IF(E16="","",E16)</f>
        <v>Vyplň údaj</v>
      </c>
      <c r="G126" s="41"/>
      <c r="H126" s="41"/>
      <c r="I126" s="33" t="s">
        <v>33</v>
      </c>
      <c r="J126" s="37" t="str">
        <f>E22</f>
        <v>Ing. J. Duben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86"/>
      <c r="B128" s="187"/>
      <c r="C128" s="188" t="s">
        <v>128</v>
      </c>
      <c r="D128" s="189" t="s">
        <v>61</v>
      </c>
      <c r="E128" s="189" t="s">
        <v>57</v>
      </c>
      <c r="F128" s="189" t="s">
        <v>58</v>
      </c>
      <c r="G128" s="189" t="s">
        <v>129</v>
      </c>
      <c r="H128" s="189" t="s">
        <v>130</v>
      </c>
      <c r="I128" s="189" t="s">
        <v>131</v>
      </c>
      <c r="J128" s="190" t="s">
        <v>107</v>
      </c>
      <c r="K128" s="191" t="s">
        <v>132</v>
      </c>
      <c r="L128" s="192"/>
      <c r="M128" s="101" t="s">
        <v>1</v>
      </c>
      <c r="N128" s="102" t="s">
        <v>40</v>
      </c>
      <c r="O128" s="102" t="s">
        <v>133</v>
      </c>
      <c r="P128" s="102" t="s">
        <v>134</v>
      </c>
      <c r="Q128" s="102" t="s">
        <v>135</v>
      </c>
      <c r="R128" s="102" t="s">
        <v>136</v>
      </c>
      <c r="S128" s="102" t="s">
        <v>137</v>
      </c>
      <c r="T128" s="103" t="s">
        <v>138</v>
      </c>
      <c r="U128" s="186"/>
      <c r="V128" s="186"/>
      <c r="W128" s="186"/>
      <c r="X128" s="186"/>
      <c r="Y128" s="186"/>
      <c r="Z128" s="186"/>
      <c r="AA128" s="186"/>
      <c r="AB128" s="186"/>
      <c r="AC128" s="186"/>
      <c r="AD128" s="186"/>
      <c r="AE128" s="186"/>
    </row>
    <row r="129" s="2" customFormat="1" ht="22.8" customHeight="1">
      <c r="A129" s="39"/>
      <c r="B129" s="40"/>
      <c r="C129" s="108" t="s">
        <v>139</v>
      </c>
      <c r="D129" s="41"/>
      <c r="E129" s="41"/>
      <c r="F129" s="41"/>
      <c r="G129" s="41"/>
      <c r="H129" s="41"/>
      <c r="I129" s="41"/>
      <c r="J129" s="193">
        <f>BK129</f>
        <v>0</v>
      </c>
      <c r="K129" s="41"/>
      <c r="L129" s="45"/>
      <c r="M129" s="104"/>
      <c r="N129" s="194"/>
      <c r="O129" s="105"/>
      <c r="P129" s="195">
        <f>P130+P226+P235</f>
        <v>0</v>
      </c>
      <c r="Q129" s="105"/>
      <c r="R129" s="195">
        <f>R130+R226+R235</f>
        <v>30.362685760000005</v>
      </c>
      <c r="S129" s="105"/>
      <c r="T129" s="196">
        <f>T130+T226+T235</f>
        <v>12.584999999999999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109</v>
      </c>
      <c r="BK129" s="197">
        <f>BK130+BK226+BK235</f>
        <v>0</v>
      </c>
    </row>
    <row r="130" s="12" customFormat="1" ht="25.92" customHeight="1">
      <c r="A130" s="12"/>
      <c r="B130" s="198"/>
      <c r="C130" s="199"/>
      <c r="D130" s="200" t="s">
        <v>75</v>
      </c>
      <c r="E130" s="201" t="s">
        <v>140</v>
      </c>
      <c r="F130" s="201" t="s">
        <v>141</v>
      </c>
      <c r="G130" s="199"/>
      <c r="H130" s="199"/>
      <c r="I130" s="202"/>
      <c r="J130" s="203">
        <f>BK130</f>
        <v>0</v>
      </c>
      <c r="K130" s="199"/>
      <c r="L130" s="204"/>
      <c r="M130" s="205"/>
      <c r="N130" s="206"/>
      <c r="O130" s="206"/>
      <c r="P130" s="207">
        <f>P131+P171+P177+P181+P192+P211+P215</f>
        <v>0</v>
      </c>
      <c r="Q130" s="206"/>
      <c r="R130" s="207">
        <f>R131+R171+R177+R181+R192+R211+R215</f>
        <v>30.337977400000003</v>
      </c>
      <c r="S130" s="206"/>
      <c r="T130" s="208">
        <f>T131+T171+T177+T181+T192+T211+T215</f>
        <v>12.584999999999999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81</v>
      </c>
      <c r="AT130" s="210" t="s">
        <v>75</v>
      </c>
      <c r="AU130" s="210" t="s">
        <v>76</v>
      </c>
      <c r="AY130" s="209" t="s">
        <v>142</v>
      </c>
      <c r="BK130" s="211">
        <f>BK131+BK171+BK177+BK181+BK192+BK211+BK215</f>
        <v>0</v>
      </c>
    </row>
    <row r="131" s="12" customFormat="1" ht="22.8" customHeight="1">
      <c r="A131" s="12"/>
      <c r="B131" s="198"/>
      <c r="C131" s="199"/>
      <c r="D131" s="200" t="s">
        <v>75</v>
      </c>
      <c r="E131" s="212" t="s">
        <v>81</v>
      </c>
      <c r="F131" s="212" t="s">
        <v>143</v>
      </c>
      <c r="G131" s="199"/>
      <c r="H131" s="199"/>
      <c r="I131" s="202"/>
      <c r="J131" s="213">
        <f>BK131</f>
        <v>0</v>
      </c>
      <c r="K131" s="199"/>
      <c r="L131" s="204"/>
      <c r="M131" s="205"/>
      <c r="N131" s="206"/>
      <c r="O131" s="206"/>
      <c r="P131" s="207">
        <f>SUM(P132:P170)</f>
        <v>0</v>
      </c>
      <c r="Q131" s="206"/>
      <c r="R131" s="207">
        <f>SUM(R132:R170)</f>
        <v>25.783701600000001</v>
      </c>
      <c r="S131" s="206"/>
      <c r="T131" s="208">
        <f>SUM(T132:T170)</f>
        <v>12.584999999999999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81</v>
      </c>
      <c r="AT131" s="210" t="s">
        <v>75</v>
      </c>
      <c r="AU131" s="210" t="s">
        <v>81</v>
      </c>
      <c r="AY131" s="209" t="s">
        <v>142</v>
      </c>
      <c r="BK131" s="211">
        <f>SUM(BK132:BK170)</f>
        <v>0</v>
      </c>
    </row>
    <row r="132" s="2" customFormat="1" ht="24.15" customHeight="1">
      <c r="A132" s="39"/>
      <c r="B132" s="40"/>
      <c r="C132" s="214" t="s">
        <v>81</v>
      </c>
      <c r="D132" s="214" t="s">
        <v>144</v>
      </c>
      <c r="E132" s="215" t="s">
        <v>145</v>
      </c>
      <c r="F132" s="216" t="s">
        <v>146</v>
      </c>
      <c r="G132" s="217" t="s">
        <v>147</v>
      </c>
      <c r="H132" s="218">
        <v>19</v>
      </c>
      <c r="I132" s="219"/>
      <c r="J132" s="220">
        <f>ROUND(I132*H132,2)</f>
        <v>0</v>
      </c>
      <c r="K132" s="221"/>
      <c r="L132" s="45"/>
      <c r="M132" s="222" t="s">
        <v>1</v>
      </c>
      <c r="N132" s="223" t="s">
        <v>41</v>
      </c>
      <c r="O132" s="92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6" t="s">
        <v>86</v>
      </c>
      <c r="AT132" s="226" t="s">
        <v>144</v>
      </c>
      <c r="AU132" s="226" t="s">
        <v>84</v>
      </c>
      <c r="AY132" s="18" t="s">
        <v>142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8" t="s">
        <v>81</v>
      </c>
      <c r="BK132" s="227">
        <f>ROUND(I132*H132,2)</f>
        <v>0</v>
      </c>
      <c r="BL132" s="18" t="s">
        <v>86</v>
      </c>
      <c r="BM132" s="226" t="s">
        <v>148</v>
      </c>
    </row>
    <row r="133" s="13" customFormat="1">
      <c r="A133" s="13"/>
      <c r="B133" s="228"/>
      <c r="C133" s="229"/>
      <c r="D133" s="230" t="s">
        <v>149</v>
      </c>
      <c r="E133" s="231" t="s">
        <v>1</v>
      </c>
      <c r="F133" s="232" t="s">
        <v>150</v>
      </c>
      <c r="G133" s="229"/>
      <c r="H133" s="233">
        <v>19</v>
      </c>
      <c r="I133" s="234"/>
      <c r="J133" s="229"/>
      <c r="K133" s="229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149</v>
      </c>
      <c r="AU133" s="239" t="s">
        <v>84</v>
      </c>
      <c r="AV133" s="13" t="s">
        <v>84</v>
      </c>
      <c r="AW133" s="13" t="s">
        <v>32</v>
      </c>
      <c r="AX133" s="13" t="s">
        <v>81</v>
      </c>
      <c r="AY133" s="239" t="s">
        <v>142</v>
      </c>
    </row>
    <row r="134" s="2" customFormat="1" ht="24.15" customHeight="1">
      <c r="A134" s="39"/>
      <c r="B134" s="40"/>
      <c r="C134" s="214" t="s">
        <v>84</v>
      </c>
      <c r="D134" s="214" t="s">
        <v>144</v>
      </c>
      <c r="E134" s="215" t="s">
        <v>151</v>
      </c>
      <c r="F134" s="216" t="s">
        <v>152</v>
      </c>
      <c r="G134" s="217" t="s">
        <v>147</v>
      </c>
      <c r="H134" s="218">
        <v>5</v>
      </c>
      <c r="I134" s="219"/>
      <c r="J134" s="220">
        <f>ROUND(I134*H134,2)</f>
        <v>0</v>
      </c>
      <c r="K134" s="221"/>
      <c r="L134" s="45"/>
      <c r="M134" s="222" t="s">
        <v>1</v>
      </c>
      <c r="N134" s="223" t="s">
        <v>41</v>
      </c>
      <c r="O134" s="92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6" t="s">
        <v>86</v>
      </c>
      <c r="AT134" s="226" t="s">
        <v>144</v>
      </c>
      <c r="AU134" s="226" t="s">
        <v>84</v>
      </c>
      <c r="AY134" s="18" t="s">
        <v>142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8" t="s">
        <v>81</v>
      </c>
      <c r="BK134" s="227">
        <f>ROUND(I134*H134,2)</f>
        <v>0</v>
      </c>
      <c r="BL134" s="18" t="s">
        <v>86</v>
      </c>
      <c r="BM134" s="226" t="s">
        <v>153</v>
      </c>
    </row>
    <row r="135" s="13" customFormat="1">
      <c r="A135" s="13"/>
      <c r="B135" s="228"/>
      <c r="C135" s="229"/>
      <c r="D135" s="230" t="s">
        <v>149</v>
      </c>
      <c r="E135" s="231" t="s">
        <v>1</v>
      </c>
      <c r="F135" s="232" t="s">
        <v>88</v>
      </c>
      <c r="G135" s="229"/>
      <c r="H135" s="233">
        <v>5</v>
      </c>
      <c r="I135" s="234"/>
      <c r="J135" s="229"/>
      <c r="K135" s="229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149</v>
      </c>
      <c r="AU135" s="239" t="s">
        <v>84</v>
      </c>
      <c r="AV135" s="13" t="s">
        <v>84</v>
      </c>
      <c r="AW135" s="13" t="s">
        <v>32</v>
      </c>
      <c r="AX135" s="13" t="s">
        <v>81</v>
      </c>
      <c r="AY135" s="239" t="s">
        <v>142</v>
      </c>
    </row>
    <row r="136" s="2" customFormat="1" ht="24.15" customHeight="1">
      <c r="A136" s="39"/>
      <c r="B136" s="40"/>
      <c r="C136" s="214" t="s">
        <v>154</v>
      </c>
      <c r="D136" s="214" t="s">
        <v>144</v>
      </c>
      <c r="E136" s="215" t="s">
        <v>155</v>
      </c>
      <c r="F136" s="216" t="s">
        <v>156</v>
      </c>
      <c r="G136" s="217" t="s">
        <v>147</v>
      </c>
      <c r="H136" s="218">
        <v>24</v>
      </c>
      <c r="I136" s="219"/>
      <c r="J136" s="220">
        <f>ROUND(I136*H136,2)</f>
        <v>0</v>
      </c>
      <c r="K136" s="221"/>
      <c r="L136" s="45"/>
      <c r="M136" s="222" t="s">
        <v>1</v>
      </c>
      <c r="N136" s="223" t="s">
        <v>41</v>
      </c>
      <c r="O136" s="92"/>
      <c r="P136" s="224">
        <f>O136*H136</f>
        <v>0</v>
      </c>
      <c r="Q136" s="224">
        <v>0</v>
      </c>
      <c r="R136" s="224">
        <f>Q136*H136</f>
        <v>0</v>
      </c>
      <c r="S136" s="224">
        <v>0.28999999999999998</v>
      </c>
      <c r="T136" s="225">
        <f>S136*H136</f>
        <v>6.9599999999999991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6" t="s">
        <v>86</v>
      </c>
      <c r="AT136" s="226" t="s">
        <v>144</v>
      </c>
      <c r="AU136" s="226" t="s">
        <v>84</v>
      </c>
      <c r="AY136" s="18" t="s">
        <v>142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8" t="s">
        <v>81</v>
      </c>
      <c r="BK136" s="227">
        <f>ROUND(I136*H136,2)</f>
        <v>0</v>
      </c>
      <c r="BL136" s="18" t="s">
        <v>86</v>
      </c>
      <c r="BM136" s="226" t="s">
        <v>157</v>
      </c>
    </row>
    <row r="137" s="13" customFormat="1">
      <c r="A137" s="13"/>
      <c r="B137" s="228"/>
      <c r="C137" s="229"/>
      <c r="D137" s="230" t="s">
        <v>149</v>
      </c>
      <c r="E137" s="231" t="s">
        <v>88</v>
      </c>
      <c r="F137" s="232" t="s">
        <v>158</v>
      </c>
      <c r="G137" s="229"/>
      <c r="H137" s="233">
        <v>5</v>
      </c>
      <c r="I137" s="234"/>
      <c r="J137" s="229"/>
      <c r="K137" s="229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149</v>
      </c>
      <c r="AU137" s="239" t="s">
        <v>84</v>
      </c>
      <c r="AV137" s="13" t="s">
        <v>84</v>
      </c>
      <c r="AW137" s="13" t="s">
        <v>32</v>
      </c>
      <c r="AX137" s="13" t="s">
        <v>76</v>
      </c>
      <c r="AY137" s="239" t="s">
        <v>142</v>
      </c>
    </row>
    <row r="138" s="13" customFormat="1">
      <c r="A138" s="13"/>
      <c r="B138" s="228"/>
      <c r="C138" s="229"/>
      <c r="D138" s="230" t="s">
        <v>149</v>
      </c>
      <c r="E138" s="231" t="s">
        <v>85</v>
      </c>
      <c r="F138" s="232" t="s">
        <v>159</v>
      </c>
      <c r="G138" s="229"/>
      <c r="H138" s="233">
        <v>4</v>
      </c>
      <c r="I138" s="234"/>
      <c r="J138" s="229"/>
      <c r="K138" s="229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149</v>
      </c>
      <c r="AU138" s="239" t="s">
        <v>84</v>
      </c>
      <c r="AV138" s="13" t="s">
        <v>84</v>
      </c>
      <c r="AW138" s="13" t="s">
        <v>32</v>
      </c>
      <c r="AX138" s="13" t="s">
        <v>76</v>
      </c>
      <c r="AY138" s="239" t="s">
        <v>142</v>
      </c>
    </row>
    <row r="139" s="13" customFormat="1">
      <c r="A139" s="13"/>
      <c r="B139" s="228"/>
      <c r="C139" s="229"/>
      <c r="D139" s="230" t="s">
        <v>149</v>
      </c>
      <c r="E139" s="231" t="s">
        <v>83</v>
      </c>
      <c r="F139" s="232" t="s">
        <v>160</v>
      </c>
      <c r="G139" s="229"/>
      <c r="H139" s="233">
        <v>15</v>
      </c>
      <c r="I139" s="234"/>
      <c r="J139" s="229"/>
      <c r="K139" s="229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149</v>
      </c>
      <c r="AU139" s="239" t="s">
        <v>84</v>
      </c>
      <c r="AV139" s="13" t="s">
        <v>84</v>
      </c>
      <c r="AW139" s="13" t="s">
        <v>32</v>
      </c>
      <c r="AX139" s="13" t="s">
        <v>76</v>
      </c>
      <c r="AY139" s="239" t="s">
        <v>142</v>
      </c>
    </row>
    <row r="140" s="14" customFormat="1">
      <c r="A140" s="14"/>
      <c r="B140" s="240"/>
      <c r="C140" s="241"/>
      <c r="D140" s="230" t="s">
        <v>149</v>
      </c>
      <c r="E140" s="242" t="s">
        <v>1</v>
      </c>
      <c r="F140" s="243" t="s">
        <v>161</v>
      </c>
      <c r="G140" s="241"/>
      <c r="H140" s="244">
        <v>24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149</v>
      </c>
      <c r="AU140" s="250" t="s">
        <v>84</v>
      </c>
      <c r="AV140" s="14" t="s">
        <v>86</v>
      </c>
      <c r="AW140" s="14" t="s">
        <v>32</v>
      </c>
      <c r="AX140" s="14" t="s">
        <v>81</v>
      </c>
      <c r="AY140" s="250" t="s">
        <v>142</v>
      </c>
    </row>
    <row r="141" s="2" customFormat="1" ht="24.15" customHeight="1">
      <c r="A141" s="39"/>
      <c r="B141" s="40"/>
      <c r="C141" s="214" t="s">
        <v>86</v>
      </c>
      <c r="D141" s="214" t="s">
        <v>144</v>
      </c>
      <c r="E141" s="215" t="s">
        <v>162</v>
      </c>
      <c r="F141" s="216" t="s">
        <v>163</v>
      </c>
      <c r="G141" s="217" t="s">
        <v>147</v>
      </c>
      <c r="H141" s="218">
        <v>9</v>
      </c>
      <c r="I141" s="219"/>
      <c r="J141" s="220">
        <f>ROUND(I141*H141,2)</f>
        <v>0</v>
      </c>
      <c r="K141" s="221"/>
      <c r="L141" s="45"/>
      <c r="M141" s="222" t="s">
        <v>1</v>
      </c>
      <c r="N141" s="223" t="s">
        <v>41</v>
      </c>
      <c r="O141" s="92"/>
      <c r="P141" s="224">
        <f>O141*H141</f>
        <v>0</v>
      </c>
      <c r="Q141" s="224">
        <v>0</v>
      </c>
      <c r="R141" s="224">
        <f>Q141*H141</f>
        <v>0</v>
      </c>
      <c r="S141" s="224">
        <v>0.625</v>
      </c>
      <c r="T141" s="225">
        <f>S141*H141</f>
        <v>5.625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6" t="s">
        <v>86</v>
      </c>
      <c r="AT141" s="226" t="s">
        <v>144</v>
      </c>
      <c r="AU141" s="226" t="s">
        <v>84</v>
      </c>
      <c r="AY141" s="18" t="s">
        <v>142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8" t="s">
        <v>81</v>
      </c>
      <c r="BK141" s="227">
        <f>ROUND(I141*H141,2)</f>
        <v>0</v>
      </c>
      <c r="BL141" s="18" t="s">
        <v>86</v>
      </c>
      <c r="BM141" s="226" t="s">
        <v>164</v>
      </c>
    </row>
    <row r="142" s="13" customFormat="1">
      <c r="A142" s="13"/>
      <c r="B142" s="228"/>
      <c r="C142" s="229"/>
      <c r="D142" s="230" t="s">
        <v>149</v>
      </c>
      <c r="E142" s="231" t="s">
        <v>1</v>
      </c>
      <c r="F142" s="232" t="s">
        <v>165</v>
      </c>
      <c r="G142" s="229"/>
      <c r="H142" s="233">
        <v>9</v>
      </c>
      <c r="I142" s="234"/>
      <c r="J142" s="229"/>
      <c r="K142" s="229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149</v>
      </c>
      <c r="AU142" s="239" t="s">
        <v>84</v>
      </c>
      <c r="AV142" s="13" t="s">
        <v>84</v>
      </c>
      <c r="AW142" s="13" t="s">
        <v>32</v>
      </c>
      <c r="AX142" s="13" t="s">
        <v>81</v>
      </c>
      <c r="AY142" s="239" t="s">
        <v>142</v>
      </c>
    </row>
    <row r="143" s="2" customFormat="1" ht="24.15" customHeight="1">
      <c r="A143" s="39"/>
      <c r="B143" s="40"/>
      <c r="C143" s="214" t="s">
        <v>89</v>
      </c>
      <c r="D143" s="214" t="s">
        <v>144</v>
      </c>
      <c r="E143" s="215" t="s">
        <v>166</v>
      </c>
      <c r="F143" s="216" t="s">
        <v>167</v>
      </c>
      <c r="G143" s="217" t="s">
        <v>168</v>
      </c>
      <c r="H143" s="218">
        <v>16.640999999999998</v>
      </c>
      <c r="I143" s="219"/>
      <c r="J143" s="220">
        <f>ROUND(I143*H143,2)</f>
        <v>0</v>
      </c>
      <c r="K143" s="221"/>
      <c r="L143" s="45"/>
      <c r="M143" s="222" t="s">
        <v>1</v>
      </c>
      <c r="N143" s="223" t="s">
        <v>41</v>
      </c>
      <c r="O143" s="92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6" t="s">
        <v>86</v>
      </c>
      <c r="AT143" s="226" t="s">
        <v>144</v>
      </c>
      <c r="AU143" s="226" t="s">
        <v>84</v>
      </c>
      <c r="AY143" s="18" t="s">
        <v>142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8" t="s">
        <v>81</v>
      </c>
      <c r="BK143" s="227">
        <f>ROUND(I143*H143,2)</f>
        <v>0</v>
      </c>
      <c r="BL143" s="18" t="s">
        <v>86</v>
      </c>
      <c r="BM143" s="226" t="s">
        <v>169</v>
      </c>
    </row>
    <row r="144" s="13" customFormat="1">
      <c r="A144" s="13"/>
      <c r="B144" s="228"/>
      <c r="C144" s="229"/>
      <c r="D144" s="230" t="s">
        <v>149</v>
      </c>
      <c r="E144" s="231" t="s">
        <v>1</v>
      </c>
      <c r="F144" s="232" t="s">
        <v>170</v>
      </c>
      <c r="G144" s="229"/>
      <c r="H144" s="233">
        <v>13.840999999999999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149</v>
      </c>
      <c r="AU144" s="239" t="s">
        <v>84</v>
      </c>
      <c r="AV144" s="13" t="s">
        <v>84</v>
      </c>
      <c r="AW144" s="13" t="s">
        <v>32</v>
      </c>
      <c r="AX144" s="13" t="s">
        <v>76</v>
      </c>
      <c r="AY144" s="239" t="s">
        <v>142</v>
      </c>
    </row>
    <row r="145" s="13" customFormat="1">
      <c r="A145" s="13"/>
      <c r="B145" s="228"/>
      <c r="C145" s="229"/>
      <c r="D145" s="230" t="s">
        <v>149</v>
      </c>
      <c r="E145" s="231" t="s">
        <v>1</v>
      </c>
      <c r="F145" s="232" t="s">
        <v>171</v>
      </c>
      <c r="G145" s="229"/>
      <c r="H145" s="233">
        <v>1.1619999999999999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149</v>
      </c>
      <c r="AU145" s="239" t="s">
        <v>84</v>
      </c>
      <c r="AV145" s="13" t="s">
        <v>84</v>
      </c>
      <c r="AW145" s="13" t="s">
        <v>32</v>
      </c>
      <c r="AX145" s="13" t="s">
        <v>76</v>
      </c>
      <c r="AY145" s="239" t="s">
        <v>142</v>
      </c>
    </row>
    <row r="146" s="13" customFormat="1">
      <c r="A146" s="13"/>
      <c r="B146" s="228"/>
      <c r="C146" s="229"/>
      <c r="D146" s="230" t="s">
        <v>149</v>
      </c>
      <c r="E146" s="231" t="s">
        <v>1</v>
      </c>
      <c r="F146" s="232" t="s">
        <v>172</v>
      </c>
      <c r="G146" s="229"/>
      <c r="H146" s="233">
        <v>1.458</v>
      </c>
      <c r="I146" s="234"/>
      <c r="J146" s="229"/>
      <c r="K146" s="229"/>
      <c r="L146" s="235"/>
      <c r="M146" s="236"/>
      <c r="N146" s="237"/>
      <c r="O146" s="237"/>
      <c r="P146" s="237"/>
      <c r="Q146" s="237"/>
      <c r="R146" s="237"/>
      <c r="S146" s="237"/>
      <c r="T146" s="23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9" t="s">
        <v>149</v>
      </c>
      <c r="AU146" s="239" t="s">
        <v>84</v>
      </c>
      <c r="AV146" s="13" t="s">
        <v>84</v>
      </c>
      <c r="AW146" s="13" t="s">
        <v>32</v>
      </c>
      <c r="AX146" s="13" t="s">
        <v>76</v>
      </c>
      <c r="AY146" s="239" t="s">
        <v>142</v>
      </c>
    </row>
    <row r="147" s="13" customFormat="1">
      <c r="A147" s="13"/>
      <c r="B147" s="228"/>
      <c r="C147" s="229"/>
      <c r="D147" s="230" t="s">
        <v>149</v>
      </c>
      <c r="E147" s="231" t="s">
        <v>1</v>
      </c>
      <c r="F147" s="232" t="s">
        <v>173</v>
      </c>
      <c r="G147" s="229"/>
      <c r="H147" s="233">
        <v>0.17999999999999999</v>
      </c>
      <c r="I147" s="234"/>
      <c r="J147" s="229"/>
      <c r="K147" s="229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149</v>
      </c>
      <c r="AU147" s="239" t="s">
        <v>84</v>
      </c>
      <c r="AV147" s="13" t="s">
        <v>84</v>
      </c>
      <c r="AW147" s="13" t="s">
        <v>32</v>
      </c>
      <c r="AX147" s="13" t="s">
        <v>76</v>
      </c>
      <c r="AY147" s="239" t="s">
        <v>142</v>
      </c>
    </row>
    <row r="148" s="14" customFormat="1">
      <c r="A148" s="14"/>
      <c r="B148" s="240"/>
      <c r="C148" s="241"/>
      <c r="D148" s="230" t="s">
        <v>149</v>
      </c>
      <c r="E148" s="242" t="s">
        <v>90</v>
      </c>
      <c r="F148" s="243" t="s">
        <v>161</v>
      </c>
      <c r="G148" s="241"/>
      <c r="H148" s="244">
        <v>16.640999999999998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0" t="s">
        <v>149</v>
      </c>
      <c r="AU148" s="250" t="s">
        <v>84</v>
      </c>
      <c r="AV148" s="14" t="s">
        <v>86</v>
      </c>
      <c r="AW148" s="14" t="s">
        <v>32</v>
      </c>
      <c r="AX148" s="14" t="s">
        <v>81</v>
      </c>
      <c r="AY148" s="250" t="s">
        <v>142</v>
      </c>
    </row>
    <row r="149" s="2" customFormat="1" ht="14.4" customHeight="1">
      <c r="A149" s="39"/>
      <c r="B149" s="40"/>
      <c r="C149" s="214" t="s">
        <v>174</v>
      </c>
      <c r="D149" s="214" t="s">
        <v>144</v>
      </c>
      <c r="E149" s="215" t="s">
        <v>175</v>
      </c>
      <c r="F149" s="216" t="s">
        <v>176</v>
      </c>
      <c r="G149" s="217" t="s">
        <v>147</v>
      </c>
      <c r="H149" s="218">
        <v>37.740000000000002</v>
      </c>
      <c r="I149" s="219"/>
      <c r="J149" s="220">
        <f>ROUND(I149*H149,2)</f>
        <v>0</v>
      </c>
      <c r="K149" s="221"/>
      <c r="L149" s="45"/>
      <c r="M149" s="222" t="s">
        <v>1</v>
      </c>
      <c r="N149" s="223" t="s">
        <v>41</v>
      </c>
      <c r="O149" s="92"/>
      <c r="P149" s="224">
        <f>O149*H149</f>
        <v>0</v>
      </c>
      <c r="Q149" s="224">
        <v>0.00084000000000000003</v>
      </c>
      <c r="R149" s="224">
        <f>Q149*H149</f>
        <v>0.031701600000000003</v>
      </c>
      <c r="S149" s="224">
        <v>0</v>
      </c>
      <c r="T149" s="22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6" t="s">
        <v>86</v>
      </c>
      <c r="AT149" s="226" t="s">
        <v>144</v>
      </c>
      <c r="AU149" s="226" t="s">
        <v>84</v>
      </c>
      <c r="AY149" s="18" t="s">
        <v>142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8" t="s">
        <v>81</v>
      </c>
      <c r="BK149" s="227">
        <f>ROUND(I149*H149,2)</f>
        <v>0</v>
      </c>
      <c r="BL149" s="18" t="s">
        <v>86</v>
      </c>
      <c r="BM149" s="226" t="s">
        <v>177</v>
      </c>
    </row>
    <row r="150" s="13" customFormat="1">
      <c r="A150" s="13"/>
      <c r="B150" s="228"/>
      <c r="C150" s="229"/>
      <c r="D150" s="230" t="s">
        <v>149</v>
      </c>
      <c r="E150" s="231" t="s">
        <v>1</v>
      </c>
      <c r="F150" s="232" t="s">
        <v>178</v>
      </c>
      <c r="G150" s="229"/>
      <c r="H150" s="233">
        <v>37.740000000000002</v>
      </c>
      <c r="I150" s="234"/>
      <c r="J150" s="229"/>
      <c r="K150" s="229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149</v>
      </c>
      <c r="AU150" s="239" t="s">
        <v>84</v>
      </c>
      <c r="AV150" s="13" t="s">
        <v>84</v>
      </c>
      <c r="AW150" s="13" t="s">
        <v>32</v>
      </c>
      <c r="AX150" s="13" t="s">
        <v>81</v>
      </c>
      <c r="AY150" s="239" t="s">
        <v>142</v>
      </c>
    </row>
    <row r="151" s="2" customFormat="1" ht="24.15" customHeight="1">
      <c r="A151" s="39"/>
      <c r="B151" s="40"/>
      <c r="C151" s="214" t="s">
        <v>179</v>
      </c>
      <c r="D151" s="214" t="s">
        <v>144</v>
      </c>
      <c r="E151" s="215" t="s">
        <v>180</v>
      </c>
      <c r="F151" s="216" t="s">
        <v>181</v>
      </c>
      <c r="G151" s="217" t="s">
        <v>147</v>
      </c>
      <c r="H151" s="218">
        <v>37.740000000000002</v>
      </c>
      <c r="I151" s="219"/>
      <c r="J151" s="220">
        <f>ROUND(I151*H151,2)</f>
        <v>0</v>
      </c>
      <c r="K151" s="221"/>
      <c r="L151" s="45"/>
      <c r="M151" s="222" t="s">
        <v>1</v>
      </c>
      <c r="N151" s="223" t="s">
        <v>41</v>
      </c>
      <c r="O151" s="92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6" t="s">
        <v>86</v>
      </c>
      <c r="AT151" s="226" t="s">
        <v>144</v>
      </c>
      <c r="AU151" s="226" t="s">
        <v>84</v>
      </c>
      <c r="AY151" s="18" t="s">
        <v>142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8" t="s">
        <v>81</v>
      </c>
      <c r="BK151" s="227">
        <f>ROUND(I151*H151,2)</f>
        <v>0</v>
      </c>
      <c r="BL151" s="18" t="s">
        <v>86</v>
      </c>
      <c r="BM151" s="226" t="s">
        <v>182</v>
      </c>
    </row>
    <row r="152" s="2" customFormat="1" ht="24.15" customHeight="1">
      <c r="A152" s="39"/>
      <c r="B152" s="40"/>
      <c r="C152" s="214" t="s">
        <v>183</v>
      </c>
      <c r="D152" s="214" t="s">
        <v>144</v>
      </c>
      <c r="E152" s="215" t="s">
        <v>184</v>
      </c>
      <c r="F152" s="216" t="s">
        <v>185</v>
      </c>
      <c r="G152" s="217" t="s">
        <v>168</v>
      </c>
      <c r="H152" s="218">
        <v>16.640999999999998</v>
      </c>
      <c r="I152" s="219"/>
      <c r="J152" s="220">
        <f>ROUND(I152*H152,2)</f>
        <v>0</v>
      </c>
      <c r="K152" s="221"/>
      <c r="L152" s="45"/>
      <c r="M152" s="222" t="s">
        <v>1</v>
      </c>
      <c r="N152" s="223" t="s">
        <v>41</v>
      </c>
      <c r="O152" s="92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6" t="s">
        <v>86</v>
      </c>
      <c r="AT152" s="226" t="s">
        <v>144</v>
      </c>
      <c r="AU152" s="226" t="s">
        <v>84</v>
      </c>
      <c r="AY152" s="18" t="s">
        <v>142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8" t="s">
        <v>81</v>
      </c>
      <c r="BK152" s="227">
        <f>ROUND(I152*H152,2)</f>
        <v>0</v>
      </c>
      <c r="BL152" s="18" t="s">
        <v>86</v>
      </c>
      <c r="BM152" s="226" t="s">
        <v>186</v>
      </c>
    </row>
    <row r="153" s="13" customFormat="1">
      <c r="A153" s="13"/>
      <c r="B153" s="228"/>
      <c r="C153" s="229"/>
      <c r="D153" s="230" t="s">
        <v>149</v>
      </c>
      <c r="E153" s="231" t="s">
        <v>92</v>
      </c>
      <c r="F153" s="232" t="s">
        <v>90</v>
      </c>
      <c r="G153" s="229"/>
      <c r="H153" s="233">
        <v>16.640999999999998</v>
      </c>
      <c r="I153" s="234"/>
      <c r="J153" s="229"/>
      <c r="K153" s="229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149</v>
      </c>
      <c r="AU153" s="239" t="s">
        <v>84</v>
      </c>
      <c r="AV153" s="13" t="s">
        <v>84</v>
      </c>
      <c r="AW153" s="13" t="s">
        <v>32</v>
      </c>
      <c r="AX153" s="13" t="s">
        <v>81</v>
      </c>
      <c r="AY153" s="239" t="s">
        <v>142</v>
      </c>
    </row>
    <row r="154" s="2" customFormat="1" ht="24.15" customHeight="1">
      <c r="A154" s="39"/>
      <c r="B154" s="40"/>
      <c r="C154" s="214" t="s">
        <v>187</v>
      </c>
      <c r="D154" s="214" t="s">
        <v>144</v>
      </c>
      <c r="E154" s="215" t="s">
        <v>188</v>
      </c>
      <c r="F154" s="216" t="s">
        <v>189</v>
      </c>
      <c r="G154" s="217" t="s">
        <v>190</v>
      </c>
      <c r="H154" s="218">
        <v>30.786000000000001</v>
      </c>
      <c r="I154" s="219"/>
      <c r="J154" s="220">
        <f>ROUND(I154*H154,2)</f>
        <v>0</v>
      </c>
      <c r="K154" s="221"/>
      <c r="L154" s="45"/>
      <c r="M154" s="222" t="s">
        <v>1</v>
      </c>
      <c r="N154" s="223" t="s">
        <v>41</v>
      </c>
      <c r="O154" s="92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6" t="s">
        <v>86</v>
      </c>
      <c r="AT154" s="226" t="s">
        <v>144</v>
      </c>
      <c r="AU154" s="226" t="s">
        <v>84</v>
      </c>
      <c r="AY154" s="18" t="s">
        <v>142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8" t="s">
        <v>81</v>
      </c>
      <c r="BK154" s="227">
        <f>ROUND(I154*H154,2)</f>
        <v>0</v>
      </c>
      <c r="BL154" s="18" t="s">
        <v>86</v>
      </c>
      <c r="BM154" s="226" t="s">
        <v>191</v>
      </c>
    </row>
    <row r="155" s="13" customFormat="1">
      <c r="A155" s="13"/>
      <c r="B155" s="228"/>
      <c r="C155" s="229"/>
      <c r="D155" s="230" t="s">
        <v>149</v>
      </c>
      <c r="E155" s="231" t="s">
        <v>1</v>
      </c>
      <c r="F155" s="232" t="s">
        <v>192</v>
      </c>
      <c r="G155" s="229"/>
      <c r="H155" s="233">
        <v>30.786000000000001</v>
      </c>
      <c r="I155" s="234"/>
      <c r="J155" s="229"/>
      <c r="K155" s="229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149</v>
      </c>
      <c r="AU155" s="239" t="s">
        <v>84</v>
      </c>
      <c r="AV155" s="13" t="s">
        <v>84</v>
      </c>
      <c r="AW155" s="13" t="s">
        <v>32</v>
      </c>
      <c r="AX155" s="13" t="s">
        <v>81</v>
      </c>
      <c r="AY155" s="239" t="s">
        <v>142</v>
      </c>
    </row>
    <row r="156" s="2" customFormat="1" ht="14.4" customHeight="1">
      <c r="A156" s="39"/>
      <c r="B156" s="40"/>
      <c r="C156" s="214" t="s">
        <v>193</v>
      </c>
      <c r="D156" s="214" t="s">
        <v>144</v>
      </c>
      <c r="E156" s="215" t="s">
        <v>194</v>
      </c>
      <c r="F156" s="216" t="s">
        <v>195</v>
      </c>
      <c r="G156" s="217" t="s">
        <v>168</v>
      </c>
      <c r="H156" s="218">
        <v>16.640999999999998</v>
      </c>
      <c r="I156" s="219"/>
      <c r="J156" s="220">
        <f>ROUND(I156*H156,2)</f>
        <v>0</v>
      </c>
      <c r="K156" s="221"/>
      <c r="L156" s="45"/>
      <c r="M156" s="222" t="s">
        <v>1</v>
      </c>
      <c r="N156" s="223" t="s">
        <v>41</v>
      </c>
      <c r="O156" s="92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6" t="s">
        <v>86</v>
      </c>
      <c r="AT156" s="226" t="s">
        <v>144</v>
      </c>
      <c r="AU156" s="226" t="s">
        <v>84</v>
      </c>
      <c r="AY156" s="18" t="s">
        <v>142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81</v>
      </c>
      <c r="BK156" s="227">
        <f>ROUND(I156*H156,2)</f>
        <v>0</v>
      </c>
      <c r="BL156" s="18" t="s">
        <v>86</v>
      </c>
      <c r="BM156" s="226" t="s">
        <v>196</v>
      </c>
    </row>
    <row r="157" s="13" customFormat="1">
      <c r="A157" s="13"/>
      <c r="B157" s="228"/>
      <c r="C157" s="229"/>
      <c r="D157" s="230" t="s">
        <v>149</v>
      </c>
      <c r="E157" s="231" t="s">
        <v>1</v>
      </c>
      <c r="F157" s="232" t="s">
        <v>92</v>
      </c>
      <c r="G157" s="229"/>
      <c r="H157" s="233">
        <v>16.640999999999998</v>
      </c>
      <c r="I157" s="234"/>
      <c r="J157" s="229"/>
      <c r="K157" s="229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149</v>
      </c>
      <c r="AU157" s="239" t="s">
        <v>84</v>
      </c>
      <c r="AV157" s="13" t="s">
        <v>84</v>
      </c>
      <c r="AW157" s="13" t="s">
        <v>32</v>
      </c>
      <c r="AX157" s="13" t="s">
        <v>81</v>
      </c>
      <c r="AY157" s="239" t="s">
        <v>142</v>
      </c>
    </row>
    <row r="158" s="2" customFormat="1" ht="24.15" customHeight="1">
      <c r="A158" s="39"/>
      <c r="B158" s="40"/>
      <c r="C158" s="214" t="s">
        <v>197</v>
      </c>
      <c r="D158" s="214" t="s">
        <v>144</v>
      </c>
      <c r="E158" s="215" t="s">
        <v>198</v>
      </c>
      <c r="F158" s="216" t="s">
        <v>199</v>
      </c>
      <c r="G158" s="217" t="s">
        <v>168</v>
      </c>
      <c r="H158" s="218">
        <v>7.3280000000000003</v>
      </c>
      <c r="I158" s="219"/>
      <c r="J158" s="220">
        <f>ROUND(I158*H158,2)</f>
        <v>0</v>
      </c>
      <c r="K158" s="221"/>
      <c r="L158" s="45"/>
      <c r="M158" s="222" t="s">
        <v>1</v>
      </c>
      <c r="N158" s="223" t="s">
        <v>41</v>
      </c>
      <c r="O158" s="92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6" t="s">
        <v>86</v>
      </c>
      <c r="AT158" s="226" t="s">
        <v>144</v>
      </c>
      <c r="AU158" s="226" t="s">
        <v>84</v>
      </c>
      <c r="AY158" s="18" t="s">
        <v>142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8" t="s">
        <v>81</v>
      </c>
      <c r="BK158" s="227">
        <f>ROUND(I158*H158,2)</f>
        <v>0</v>
      </c>
      <c r="BL158" s="18" t="s">
        <v>86</v>
      </c>
      <c r="BM158" s="226" t="s">
        <v>200</v>
      </c>
    </row>
    <row r="159" s="13" customFormat="1">
      <c r="A159" s="13"/>
      <c r="B159" s="228"/>
      <c r="C159" s="229"/>
      <c r="D159" s="230" t="s">
        <v>149</v>
      </c>
      <c r="E159" s="231" t="s">
        <v>93</v>
      </c>
      <c r="F159" s="232" t="s">
        <v>201</v>
      </c>
      <c r="G159" s="229"/>
      <c r="H159" s="233">
        <v>7.3280000000000003</v>
      </c>
      <c r="I159" s="234"/>
      <c r="J159" s="229"/>
      <c r="K159" s="229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149</v>
      </c>
      <c r="AU159" s="239" t="s">
        <v>84</v>
      </c>
      <c r="AV159" s="13" t="s">
        <v>84</v>
      </c>
      <c r="AW159" s="13" t="s">
        <v>32</v>
      </c>
      <c r="AX159" s="13" t="s">
        <v>81</v>
      </c>
      <c r="AY159" s="239" t="s">
        <v>142</v>
      </c>
    </row>
    <row r="160" s="2" customFormat="1" ht="14.4" customHeight="1">
      <c r="A160" s="39"/>
      <c r="B160" s="40"/>
      <c r="C160" s="251" t="s">
        <v>202</v>
      </c>
      <c r="D160" s="251" t="s">
        <v>203</v>
      </c>
      <c r="E160" s="252" t="s">
        <v>204</v>
      </c>
      <c r="F160" s="253" t="s">
        <v>205</v>
      </c>
      <c r="G160" s="254" t="s">
        <v>190</v>
      </c>
      <c r="H160" s="255">
        <v>14.656000000000001</v>
      </c>
      <c r="I160" s="256"/>
      <c r="J160" s="257">
        <f>ROUND(I160*H160,2)</f>
        <v>0</v>
      </c>
      <c r="K160" s="258"/>
      <c r="L160" s="259"/>
      <c r="M160" s="260" t="s">
        <v>1</v>
      </c>
      <c r="N160" s="261" t="s">
        <v>41</v>
      </c>
      <c r="O160" s="92"/>
      <c r="P160" s="224">
        <f>O160*H160</f>
        <v>0</v>
      </c>
      <c r="Q160" s="224">
        <v>1</v>
      </c>
      <c r="R160" s="224">
        <f>Q160*H160</f>
        <v>14.656000000000001</v>
      </c>
      <c r="S160" s="224">
        <v>0</v>
      </c>
      <c r="T160" s="22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6" t="s">
        <v>183</v>
      </c>
      <c r="AT160" s="226" t="s">
        <v>203</v>
      </c>
      <c r="AU160" s="226" t="s">
        <v>84</v>
      </c>
      <c r="AY160" s="18" t="s">
        <v>142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8" t="s">
        <v>81</v>
      </c>
      <c r="BK160" s="227">
        <f>ROUND(I160*H160,2)</f>
        <v>0</v>
      </c>
      <c r="BL160" s="18" t="s">
        <v>86</v>
      </c>
      <c r="BM160" s="226" t="s">
        <v>206</v>
      </c>
    </row>
    <row r="161" s="13" customFormat="1">
      <c r="A161" s="13"/>
      <c r="B161" s="228"/>
      <c r="C161" s="229"/>
      <c r="D161" s="230" t="s">
        <v>149</v>
      </c>
      <c r="E161" s="229"/>
      <c r="F161" s="232" t="s">
        <v>207</v>
      </c>
      <c r="G161" s="229"/>
      <c r="H161" s="233">
        <v>14.656000000000001</v>
      </c>
      <c r="I161" s="234"/>
      <c r="J161" s="229"/>
      <c r="K161" s="229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149</v>
      </c>
      <c r="AU161" s="239" t="s">
        <v>84</v>
      </c>
      <c r="AV161" s="13" t="s">
        <v>84</v>
      </c>
      <c r="AW161" s="13" t="s">
        <v>4</v>
      </c>
      <c r="AX161" s="13" t="s">
        <v>81</v>
      </c>
      <c r="AY161" s="239" t="s">
        <v>142</v>
      </c>
    </row>
    <row r="162" s="2" customFormat="1" ht="24.15" customHeight="1">
      <c r="A162" s="39"/>
      <c r="B162" s="40"/>
      <c r="C162" s="214" t="s">
        <v>208</v>
      </c>
      <c r="D162" s="214" t="s">
        <v>144</v>
      </c>
      <c r="E162" s="215" t="s">
        <v>209</v>
      </c>
      <c r="F162" s="216" t="s">
        <v>210</v>
      </c>
      <c r="G162" s="217" t="s">
        <v>168</v>
      </c>
      <c r="H162" s="218">
        <v>5.548</v>
      </c>
      <c r="I162" s="219"/>
      <c r="J162" s="220">
        <f>ROUND(I162*H162,2)</f>
        <v>0</v>
      </c>
      <c r="K162" s="221"/>
      <c r="L162" s="45"/>
      <c r="M162" s="222" t="s">
        <v>1</v>
      </c>
      <c r="N162" s="223" t="s">
        <v>41</v>
      </c>
      <c r="O162" s="92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6" t="s">
        <v>86</v>
      </c>
      <c r="AT162" s="226" t="s">
        <v>144</v>
      </c>
      <c r="AU162" s="226" t="s">
        <v>84</v>
      </c>
      <c r="AY162" s="18" t="s">
        <v>142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8" t="s">
        <v>81</v>
      </c>
      <c r="BK162" s="227">
        <f>ROUND(I162*H162,2)</f>
        <v>0</v>
      </c>
      <c r="BL162" s="18" t="s">
        <v>86</v>
      </c>
      <c r="BM162" s="226" t="s">
        <v>211</v>
      </c>
    </row>
    <row r="163" s="13" customFormat="1">
      <c r="A163" s="13"/>
      <c r="B163" s="228"/>
      <c r="C163" s="229"/>
      <c r="D163" s="230" t="s">
        <v>149</v>
      </c>
      <c r="E163" s="231" t="s">
        <v>1</v>
      </c>
      <c r="F163" s="232" t="s">
        <v>212</v>
      </c>
      <c r="G163" s="229"/>
      <c r="H163" s="233">
        <v>1.522</v>
      </c>
      <c r="I163" s="234"/>
      <c r="J163" s="229"/>
      <c r="K163" s="229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149</v>
      </c>
      <c r="AU163" s="239" t="s">
        <v>84</v>
      </c>
      <c r="AV163" s="13" t="s">
        <v>84</v>
      </c>
      <c r="AW163" s="13" t="s">
        <v>32</v>
      </c>
      <c r="AX163" s="13" t="s">
        <v>76</v>
      </c>
      <c r="AY163" s="239" t="s">
        <v>142</v>
      </c>
    </row>
    <row r="164" s="13" customFormat="1">
      <c r="A164" s="13"/>
      <c r="B164" s="228"/>
      <c r="C164" s="229"/>
      <c r="D164" s="230" t="s">
        <v>149</v>
      </c>
      <c r="E164" s="231" t="s">
        <v>1</v>
      </c>
      <c r="F164" s="232" t="s">
        <v>213</v>
      </c>
      <c r="G164" s="229"/>
      <c r="H164" s="233">
        <v>4.1509999999999998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149</v>
      </c>
      <c r="AU164" s="239" t="s">
        <v>84</v>
      </c>
      <c r="AV164" s="13" t="s">
        <v>84</v>
      </c>
      <c r="AW164" s="13" t="s">
        <v>32</v>
      </c>
      <c r="AX164" s="13" t="s">
        <v>76</v>
      </c>
      <c r="AY164" s="239" t="s">
        <v>142</v>
      </c>
    </row>
    <row r="165" s="15" customFormat="1">
      <c r="A165" s="15"/>
      <c r="B165" s="262"/>
      <c r="C165" s="263"/>
      <c r="D165" s="230" t="s">
        <v>149</v>
      </c>
      <c r="E165" s="264" t="s">
        <v>95</v>
      </c>
      <c r="F165" s="265" t="s">
        <v>214</v>
      </c>
      <c r="G165" s="263"/>
      <c r="H165" s="266">
        <v>5.673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2" t="s">
        <v>149</v>
      </c>
      <c r="AU165" s="272" t="s">
        <v>84</v>
      </c>
      <c r="AV165" s="15" t="s">
        <v>154</v>
      </c>
      <c r="AW165" s="15" t="s">
        <v>32</v>
      </c>
      <c r="AX165" s="15" t="s">
        <v>76</v>
      </c>
      <c r="AY165" s="272" t="s">
        <v>142</v>
      </c>
    </row>
    <row r="166" s="13" customFormat="1">
      <c r="A166" s="13"/>
      <c r="B166" s="228"/>
      <c r="C166" s="229"/>
      <c r="D166" s="230" t="s">
        <v>149</v>
      </c>
      <c r="E166" s="231" t="s">
        <v>1</v>
      </c>
      <c r="F166" s="232" t="s">
        <v>215</v>
      </c>
      <c r="G166" s="229"/>
      <c r="H166" s="233">
        <v>-0.119</v>
      </c>
      <c r="I166" s="234"/>
      <c r="J166" s="229"/>
      <c r="K166" s="229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149</v>
      </c>
      <c r="AU166" s="239" t="s">
        <v>84</v>
      </c>
      <c r="AV166" s="13" t="s">
        <v>84</v>
      </c>
      <c r="AW166" s="13" t="s">
        <v>32</v>
      </c>
      <c r="AX166" s="13" t="s">
        <v>76</v>
      </c>
      <c r="AY166" s="239" t="s">
        <v>142</v>
      </c>
    </row>
    <row r="167" s="13" customFormat="1">
      <c r="A167" s="13"/>
      <c r="B167" s="228"/>
      <c r="C167" s="229"/>
      <c r="D167" s="230" t="s">
        <v>149</v>
      </c>
      <c r="E167" s="231" t="s">
        <v>1</v>
      </c>
      <c r="F167" s="232" t="s">
        <v>216</v>
      </c>
      <c r="G167" s="229"/>
      <c r="H167" s="233">
        <v>-0.0060000000000000001</v>
      </c>
      <c r="I167" s="234"/>
      <c r="J167" s="229"/>
      <c r="K167" s="229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149</v>
      </c>
      <c r="AU167" s="239" t="s">
        <v>84</v>
      </c>
      <c r="AV167" s="13" t="s">
        <v>84</v>
      </c>
      <c r="AW167" s="13" t="s">
        <v>32</v>
      </c>
      <c r="AX167" s="13" t="s">
        <v>76</v>
      </c>
      <c r="AY167" s="239" t="s">
        <v>142</v>
      </c>
    </row>
    <row r="168" s="14" customFormat="1">
      <c r="A168" s="14"/>
      <c r="B168" s="240"/>
      <c r="C168" s="241"/>
      <c r="D168" s="230" t="s">
        <v>149</v>
      </c>
      <c r="E168" s="242" t="s">
        <v>1</v>
      </c>
      <c r="F168" s="243" t="s">
        <v>161</v>
      </c>
      <c r="G168" s="241"/>
      <c r="H168" s="244">
        <v>5.548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149</v>
      </c>
      <c r="AU168" s="250" t="s">
        <v>84</v>
      </c>
      <c r="AV168" s="14" t="s">
        <v>86</v>
      </c>
      <c r="AW168" s="14" t="s">
        <v>32</v>
      </c>
      <c r="AX168" s="14" t="s">
        <v>81</v>
      </c>
      <c r="AY168" s="250" t="s">
        <v>142</v>
      </c>
    </row>
    <row r="169" s="2" customFormat="1" ht="14.4" customHeight="1">
      <c r="A169" s="39"/>
      <c r="B169" s="40"/>
      <c r="C169" s="251" t="s">
        <v>217</v>
      </c>
      <c r="D169" s="251" t="s">
        <v>203</v>
      </c>
      <c r="E169" s="252" t="s">
        <v>218</v>
      </c>
      <c r="F169" s="253" t="s">
        <v>219</v>
      </c>
      <c r="G169" s="254" t="s">
        <v>190</v>
      </c>
      <c r="H169" s="255">
        <v>11.096</v>
      </c>
      <c r="I169" s="256"/>
      <c r="J169" s="257">
        <f>ROUND(I169*H169,2)</f>
        <v>0</v>
      </c>
      <c r="K169" s="258"/>
      <c r="L169" s="259"/>
      <c r="M169" s="260" t="s">
        <v>1</v>
      </c>
      <c r="N169" s="261" t="s">
        <v>41</v>
      </c>
      <c r="O169" s="92"/>
      <c r="P169" s="224">
        <f>O169*H169</f>
        <v>0</v>
      </c>
      <c r="Q169" s="224">
        <v>1</v>
      </c>
      <c r="R169" s="224">
        <f>Q169*H169</f>
        <v>11.096</v>
      </c>
      <c r="S169" s="224">
        <v>0</v>
      </c>
      <c r="T169" s="22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6" t="s">
        <v>183</v>
      </c>
      <c r="AT169" s="226" t="s">
        <v>203</v>
      </c>
      <c r="AU169" s="226" t="s">
        <v>84</v>
      </c>
      <c r="AY169" s="18" t="s">
        <v>142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81</v>
      </c>
      <c r="BK169" s="227">
        <f>ROUND(I169*H169,2)</f>
        <v>0</v>
      </c>
      <c r="BL169" s="18" t="s">
        <v>86</v>
      </c>
      <c r="BM169" s="226" t="s">
        <v>220</v>
      </c>
    </row>
    <row r="170" s="13" customFormat="1">
      <c r="A170" s="13"/>
      <c r="B170" s="228"/>
      <c r="C170" s="229"/>
      <c r="D170" s="230" t="s">
        <v>149</v>
      </c>
      <c r="E170" s="229"/>
      <c r="F170" s="232" t="s">
        <v>221</v>
      </c>
      <c r="G170" s="229"/>
      <c r="H170" s="233">
        <v>11.096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149</v>
      </c>
      <c r="AU170" s="239" t="s">
        <v>84</v>
      </c>
      <c r="AV170" s="13" t="s">
        <v>84</v>
      </c>
      <c r="AW170" s="13" t="s">
        <v>4</v>
      </c>
      <c r="AX170" s="13" t="s">
        <v>81</v>
      </c>
      <c r="AY170" s="239" t="s">
        <v>142</v>
      </c>
    </row>
    <row r="171" s="12" customFormat="1" ht="22.8" customHeight="1">
      <c r="A171" s="12"/>
      <c r="B171" s="198"/>
      <c r="C171" s="199"/>
      <c r="D171" s="200" t="s">
        <v>75</v>
      </c>
      <c r="E171" s="212" t="s">
        <v>84</v>
      </c>
      <c r="F171" s="212" t="s">
        <v>222</v>
      </c>
      <c r="G171" s="199"/>
      <c r="H171" s="199"/>
      <c r="I171" s="202"/>
      <c r="J171" s="213">
        <f>BK171</f>
        <v>0</v>
      </c>
      <c r="K171" s="199"/>
      <c r="L171" s="204"/>
      <c r="M171" s="205"/>
      <c r="N171" s="206"/>
      <c r="O171" s="206"/>
      <c r="P171" s="207">
        <f>SUM(P172:P176)</f>
        <v>0</v>
      </c>
      <c r="Q171" s="206"/>
      <c r="R171" s="207">
        <f>SUM(R172:R176)</f>
        <v>0.4449186</v>
      </c>
      <c r="S171" s="206"/>
      <c r="T171" s="208">
        <f>SUM(T172:T176)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81</v>
      </c>
      <c r="AT171" s="210" t="s">
        <v>75</v>
      </c>
      <c r="AU171" s="210" t="s">
        <v>81</v>
      </c>
      <c r="AY171" s="209" t="s">
        <v>142</v>
      </c>
      <c r="BK171" s="211">
        <f>SUM(BK172:BK176)</f>
        <v>0</v>
      </c>
    </row>
    <row r="172" s="2" customFormat="1" ht="14.4" customHeight="1">
      <c r="A172" s="39"/>
      <c r="B172" s="40"/>
      <c r="C172" s="214" t="s">
        <v>8</v>
      </c>
      <c r="D172" s="214" t="s">
        <v>144</v>
      </c>
      <c r="E172" s="215" t="s">
        <v>223</v>
      </c>
      <c r="F172" s="216" t="s">
        <v>224</v>
      </c>
      <c r="G172" s="217" t="s">
        <v>168</v>
      </c>
      <c r="H172" s="218">
        <v>0.17999999999999999</v>
      </c>
      <c r="I172" s="219"/>
      <c r="J172" s="220">
        <f>ROUND(I172*H172,2)</f>
        <v>0</v>
      </c>
      <c r="K172" s="221"/>
      <c r="L172" s="45"/>
      <c r="M172" s="222" t="s">
        <v>1</v>
      </c>
      <c r="N172" s="223" t="s">
        <v>41</v>
      </c>
      <c r="O172" s="92"/>
      <c r="P172" s="224">
        <f>O172*H172</f>
        <v>0</v>
      </c>
      <c r="Q172" s="224">
        <v>2.45329</v>
      </c>
      <c r="R172" s="224">
        <f>Q172*H172</f>
        <v>0.44159219999999999</v>
      </c>
      <c r="S172" s="224">
        <v>0</v>
      </c>
      <c r="T172" s="22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6" t="s">
        <v>86</v>
      </c>
      <c r="AT172" s="226" t="s">
        <v>144</v>
      </c>
      <c r="AU172" s="226" t="s">
        <v>84</v>
      </c>
      <c r="AY172" s="18" t="s">
        <v>142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8" t="s">
        <v>81</v>
      </c>
      <c r="BK172" s="227">
        <f>ROUND(I172*H172,2)</f>
        <v>0</v>
      </c>
      <c r="BL172" s="18" t="s">
        <v>86</v>
      </c>
      <c r="BM172" s="226" t="s">
        <v>225</v>
      </c>
    </row>
    <row r="173" s="13" customFormat="1">
      <c r="A173" s="13"/>
      <c r="B173" s="228"/>
      <c r="C173" s="229"/>
      <c r="D173" s="230" t="s">
        <v>149</v>
      </c>
      <c r="E173" s="231" t="s">
        <v>97</v>
      </c>
      <c r="F173" s="232" t="s">
        <v>226</v>
      </c>
      <c r="G173" s="229"/>
      <c r="H173" s="233">
        <v>0.17999999999999999</v>
      </c>
      <c r="I173" s="234"/>
      <c r="J173" s="229"/>
      <c r="K173" s="229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149</v>
      </c>
      <c r="AU173" s="239" t="s">
        <v>84</v>
      </c>
      <c r="AV173" s="13" t="s">
        <v>84</v>
      </c>
      <c r="AW173" s="13" t="s">
        <v>32</v>
      </c>
      <c r="AX173" s="13" t="s">
        <v>81</v>
      </c>
      <c r="AY173" s="239" t="s">
        <v>142</v>
      </c>
    </row>
    <row r="174" s="2" customFormat="1" ht="14.4" customHeight="1">
      <c r="A174" s="39"/>
      <c r="B174" s="40"/>
      <c r="C174" s="214" t="s">
        <v>227</v>
      </c>
      <c r="D174" s="214" t="s">
        <v>144</v>
      </c>
      <c r="E174" s="215" t="s">
        <v>228</v>
      </c>
      <c r="F174" s="216" t="s">
        <v>229</v>
      </c>
      <c r="G174" s="217" t="s">
        <v>147</v>
      </c>
      <c r="H174" s="218">
        <v>1.26</v>
      </c>
      <c r="I174" s="219"/>
      <c r="J174" s="220">
        <f>ROUND(I174*H174,2)</f>
        <v>0</v>
      </c>
      <c r="K174" s="221"/>
      <c r="L174" s="45"/>
      <c r="M174" s="222" t="s">
        <v>1</v>
      </c>
      <c r="N174" s="223" t="s">
        <v>41</v>
      </c>
      <c r="O174" s="92"/>
      <c r="P174" s="224">
        <f>O174*H174</f>
        <v>0</v>
      </c>
      <c r="Q174" s="224">
        <v>0.00264</v>
      </c>
      <c r="R174" s="224">
        <f>Q174*H174</f>
        <v>0.0033264000000000002</v>
      </c>
      <c r="S174" s="224">
        <v>0</v>
      </c>
      <c r="T174" s="22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6" t="s">
        <v>86</v>
      </c>
      <c r="AT174" s="226" t="s">
        <v>144</v>
      </c>
      <c r="AU174" s="226" t="s">
        <v>84</v>
      </c>
      <c r="AY174" s="18" t="s">
        <v>142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8" t="s">
        <v>81</v>
      </c>
      <c r="BK174" s="227">
        <f>ROUND(I174*H174,2)</f>
        <v>0</v>
      </c>
      <c r="BL174" s="18" t="s">
        <v>86</v>
      </c>
      <c r="BM174" s="226" t="s">
        <v>230</v>
      </c>
    </row>
    <row r="175" s="13" customFormat="1">
      <c r="A175" s="13"/>
      <c r="B175" s="228"/>
      <c r="C175" s="229"/>
      <c r="D175" s="230" t="s">
        <v>149</v>
      </c>
      <c r="E175" s="231" t="s">
        <v>1</v>
      </c>
      <c r="F175" s="232" t="s">
        <v>231</v>
      </c>
      <c r="G175" s="229"/>
      <c r="H175" s="233">
        <v>1.26</v>
      </c>
      <c r="I175" s="234"/>
      <c r="J175" s="229"/>
      <c r="K175" s="229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149</v>
      </c>
      <c r="AU175" s="239" t="s">
        <v>84</v>
      </c>
      <c r="AV175" s="13" t="s">
        <v>84</v>
      </c>
      <c r="AW175" s="13" t="s">
        <v>32</v>
      </c>
      <c r="AX175" s="13" t="s">
        <v>81</v>
      </c>
      <c r="AY175" s="239" t="s">
        <v>142</v>
      </c>
    </row>
    <row r="176" s="2" customFormat="1" ht="14.4" customHeight="1">
      <c r="A176" s="39"/>
      <c r="B176" s="40"/>
      <c r="C176" s="214" t="s">
        <v>232</v>
      </c>
      <c r="D176" s="214" t="s">
        <v>144</v>
      </c>
      <c r="E176" s="215" t="s">
        <v>233</v>
      </c>
      <c r="F176" s="216" t="s">
        <v>234</v>
      </c>
      <c r="G176" s="217" t="s">
        <v>147</v>
      </c>
      <c r="H176" s="218">
        <v>1.26</v>
      </c>
      <c r="I176" s="219"/>
      <c r="J176" s="220">
        <f>ROUND(I176*H176,2)</f>
        <v>0</v>
      </c>
      <c r="K176" s="221"/>
      <c r="L176" s="45"/>
      <c r="M176" s="222" t="s">
        <v>1</v>
      </c>
      <c r="N176" s="223" t="s">
        <v>41</v>
      </c>
      <c r="O176" s="92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6" t="s">
        <v>86</v>
      </c>
      <c r="AT176" s="226" t="s">
        <v>144</v>
      </c>
      <c r="AU176" s="226" t="s">
        <v>84</v>
      </c>
      <c r="AY176" s="18" t="s">
        <v>142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81</v>
      </c>
      <c r="BK176" s="227">
        <f>ROUND(I176*H176,2)</f>
        <v>0</v>
      </c>
      <c r="BL176" s="18" t="s">
        <v>86</v>
      </c>
      <c r="BM176" s="226" t="s">
        <v>235</v>
      </c>
    </row>
    <row r="177" s="12" customFormat="1" ht="22.8" customHeight="1">
      <c r="A177" s="12"/>
      <c r="B177" s="198"/>
      <c r="C177" s="199"/>
      <c r="D177" s="200" t="s">
        <v>75</v>
      </c>
      <c r="E177" s="212" t="s">
        <v>86</v>
      </c>
      <c r="F177" s="212" t="s">
        <v>236</v>
      </c>
      <c r="G177" s="199"/>
      <c r="H177" s="199"/>
      <c r="I177" s="202"/>
      <c r="J177" s="213">
        <f>BK177</f>
        <v>0</v>
      </c>
      <c r="K177" s="199"/>
      <c r="L177" s="204"/>
      <c r="M177" s="205"/>
      <c r="N177" s="206"/>
      <c r="O177" s="206"/>
      <c r="P177" s="207">
        <f>SUM(P178:P180)</f>
        <v>0</v>
      </c>
      <c r="Q177" s="206"/>
      <c r="R177" s="207">
        <f>SUM(R178:R180)</f>
        <v>0</v>
      </c>
      <c r="S177" s="206"/>
      <c r="T177" s="208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9" t="s">
        <v>81</v>
      </c>
      <c r="AT177" s="210" t="s">
        <v>75</v>
      </c>
      <c r="AU177" s="210" t="s">
        <v>81</v>
      </c>
      <c r="AY177" s="209" t="s">
        <v>142</v>
      </c>
      <c r="BK177" s="211">
        <f>SUM(BK178:BK180)</f>
        <v>0</v>
      </c>
    </row>
    <row r="178" s="2" customFormat="1" ht="14.4" customHeight="1">
      <c r="A178" s="39"/>
      <c r="B178" s="40"/>
      <c r="C178" s="214" t="s">
        <v>237</v>
      </c>
      <c r="D178" s="214" t="s">
        <v>144</v>
      </c>
      <c r="E178" s="215" t="s">
        <v>238</v>
      </c>
      <c r="F178" s="216" t="s">
        <v>239</v>
      </c>
      <c r="G178" s="217" t="s">
        <v>168</v>
      </c>
      <c r="H178" s="218">
        <v>3.46</v>
      </c>
      <c r="I178" s="219"/>
      <c r="J178" s="220">
        <f>ROUND(I178*H178,2)</f>
        <v>0</v>
      </c>
      <c r="K178" s="221"/>
      <c r="L178" s="45"/>
      <c r="M178" s="222" t="s">
        <v>1</v>
      </c>
      <c r="N178" s="223" t="s">
        <v>41</v>
      </c>
      <c r="O178" s="92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6" t="s">
        <v>86</v>
      </c>
      <c r="AT178" s="226" t="s">
        <v>144</v>
      </c>
      <c r="AU178" s="226" t="s">
        <v>84</v>
      </c>
      <c r="AY178" s="18" t="s">
        <v>142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8" t="s">
        <v>81</v>
      </c>
      <c r="BK178" s="227">
        <f>ROUND(I178*H178,2)</f>
        <v>0</v>
      </c>
      <c r="BL178" s="18" t="s">
        <v>86</v>
      </c>
      <c r="BM178" s="226" t="s">
        <v>240</v>
      </c>
    </row>
    <row r="179" s="13" customFormat="1">
      <c r="A179" s="13"/>
      <c r="B179" s="228"/>
      <c r="C179" s="229"/>
      <c r="D179" s="230" t="s">
        <v>149</v>
      </c>
      <c r="E179" s="231" t="s">
        <v>1</v>
      </c>
      <c r="F179" s="232" t="s">
        <v>241</v>
      </c>
      <c r="G179" s="229"/>
      <c r="H179" s="233">
        <v>3.46</v>
      </c>
      <c r="I179" s="234"/>
      <c r="J179" s="229"/>
      <c r="K179" s="229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149</v>
      </c>
      <c r="AU179" s="239" t="s">
        <v>84</v>
      </c>
      <c r="AV179" s="13" t="s">
        <v>84</v>
      </c>
      <c r="AW179" s="13" t="s">
        <v>32</v>
      </c>
      <c r="AX179" s="13" t="s">
        <v>76</v>
      </c>
      <c r="AY179" s="239" t="s">
        <v>142</v>
      </c>
    </row>
    <row r="180" s="14" customFormat="1">
      <c r="A180" s="14"/>
      <c r="B180" s="240"/>
      <c r="C180" s="241"/>
      <c r="D180" s="230" t="s">
        <v>149</v>
      </c>
      <c r="E180" s="242" t="s">
        <v>99</v>
      </c>
      <c r="F180" s="243" t="s">
        <v>161</v>
      </c>
      <c r="G180" s="241"/>
      <c r="H180" s="244">
        <v>3.46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149</v>
      </c>
      <c r="AU180" s="250" t="s">
        <v>84</v>
      </c>
      <c r="AV180" s="14" t="s">
        <v>86</v>
      </c>
      <c r="AW180" s="14" t="s">
        <v>32</v>
      </c>
      <c r="AX180" s="14" t="s">
        <v>81</v>
      </c>
      <c r="AY180" s="250" t="s">
        <v>142</v>
      </c>
    </row>
    <row r="181" s="12" customFormat="1" ht="22.8" customHeight="1">
      <c r="A181" s="12"/>
      <c r="B181" s="198"/>
      <c r="C181" s="199"/>
      <c r="D181" s="200" t="s">
        <v>75</v>
      </c>
      <c r="E181" s="212" t="s">
        <v>89</v>
      </c>
      <c r="F181" s="212" t="s">
        <v>242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SUM(P182:P191)</f>
        <v>0</v>
      </c>
      <c r="Q181" s="206"/>
      <c r="R181" s="207">
        <f>SUM(R182:R191)</f>
        <v>3.9952999999999999</v>
      </c>
      <c r="S181" s="206"/>
      <c r="T181" s="208">
        <f>SUM(T182:T191)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81</v>
      </c>
      <c r="AT181" s="210" t="s">
        <v>75</v>
      </c>
      <c r="AU181" s="210" t="s">
        <v>81</v>
      </c>
      <c r="AY181" s="209" t="s">
        <v>142</v>
      </c>
      <c r="BK181" s="211">
        <f>SUM(BK182:BK191)</f>
        <v>0</v>
      </c>
    </row>
    <row r="182" s="2" customFormat="1" ht="14.4" customHeight="1">
      <c r="A182" s="39"/>
      <c r="B182" s="40"/>
      <c r="C182" s="214" t="s">
        <v>243</v>
      </c>
      <c r="D182" s="214" t="s">
        <v>144</v>
      </c>
      <c r="E182" s="215" t="s">
        <v>244</v>
      </c>
      <c r="F182" s="216" t="s">
        <v>245</v>
      </c>
      <c r="G182" s="217" t="s">
        <v>147</v>
      </c>
      <c r="H182" s="218">
        <v>24</v>
      </c>
      <c r="I182" s="219"/>
      <c r="J182" s="220">
        <f>ROUND(I182*H182,2)</f>
        <v>0</v>
      </c>
      <c r="K182" s="221"/>
      <c r="L182" s="45"/>
      <c r="M182" s="222" t="s">
        <v>1</v>
      </c>
      <c r="N182" s="223" t="s">
        <v>41</v>
      </c>
      <c r="O182" s="92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6" t="s">
        <v>86</v>
      </c>
      <c r="AT182" s="226" t="s">
        <v>144</v>
      </c>
      <c r="AU182" s="226" t="s">
        <v>84</v>
      </c>
      <c r="AY182" s="18" t="s">
        <v>142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8" t="s">
        <v>81</v>
      </c>
      <c r="BK182" s="227">
        <f>ROUND(I182*H182,2)</f>
        <v>0</v>
      </c>
      <c r="BL182" s="18" t="s">
        <v>86</v>
      </c>
      <c r="BM182" s="226" t="s">
        <v>246</v>
      </c>
    </row>
    <row r="183" s="13" customFormat="1">
      <c r="A183" s="13"/>
      <c r="B183" s="228"/>
      <c r="C183" s="229"/>
      <c r="D183" s="230" t="s">
        <v>149</v>
      </c>
      <c r="E183" s="231" t="s">
        <v>1</v>
      </c>
      <c r="F183" s="232" t="s">
        <v>247</v>
      </c>
      <c r="G183" s="229"/>
      <c r="H183" s="233">
        <v>24</v>
      </c>
      <c r="I183" s="234"/>
      <c r="J183" s="229"/>
      <c r="K183" s="229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149</v>
      </c>
      <c r="AU183" s="239" t="s">
        <v>84</v>
      </c>
      <c r="AV183" s="13" t="s">
        <v>84</v>
      </c>
      <c r="AW183" s="13" t="s">
        <v>32</v>
      </c>
      <c r="AX183" s="13" t="s">
        <v>81</v>
      </c>
      <c r="AY183" s="239" t="s">
        <v>142</v>
      </c>
    </row>
    <row r="184" s="2" customFormat="1" ht="24.15" customHeight="1">
      <c r="A184" s="39"/>
      <c r="B184" s="40"/>
      <c r="C184" s="214" t="s">
        <v>248</v>
      </c>
      <c r="D184" s="214" t="s">
        <v>144</v>
      </c>
      <c r="E184" s="215" t="s">
        <v>249</v>
      </c>
      <c r="F184" s="216" t="s">
        <v>250</v>
      </c>
      <c r="G184" s="217" t="s">
        <v>147</v>
      </c>
      <c r="H184" s="218">
        <v>9</v>
      </c>
      <c r="I184" s="219"/>
      <c r="J184" s="220">
        <f>ROUND(I184*H184,2)</f>
        <v>0</v>
      </c>
      <c r="K184" s="221"/>
      <c r="L184" s="45"/>
      <c r="M184" s="222" t="s">
        <v>1</v>
      </c>
      <c r="N184" s="223" t="s">
        <v>41</v>
      </c>
      <c r="O184" s="92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6" t="s">
        <v>86</v>
      </c>
      <c r="AT184" s="226" t="s">
        <v>144</v>
      </c>
      <c r="AU184" s="226" t="s">
        <v>84</v>
      </c>
      <c r="AY184" s="18" t="s">
        <v>142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81</v>
      </c>
      <c r="BK184" s="227">
        <f>ROUND(I184*H184,2)</f>
        <v>0</v>
      </c>
      <c r="BL184" s="18" t="s">
        <v>86</v>
      </c>
      <c r="BM184" s="226" t="s">
        <v>251</v>
      </c>
    </row>
    <row r="185" s="13" customFormat="1">
      <c r="A185" s="13"/>
      <c r="B185" s="228"/>
      <c r="C185" s="229"/>
      <c r="D185" s="230" t="s">
        <v>149</v>
      </c>
      <c r="E185" s="231" t="s">
        <v>1</v>
      </c>
      <c r="F185" s="232" t="s">
        <v>165</v>
      </c>
      <c r="G185" s="229"/>
      <c r="H185" s="233">
        <v>9</v>
      </c>
      <c r="I185" s="234"/>
      <c r="J185" s="229"/>
      <c r="K185" s="229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149</v>
      </c>
      <c r="AU185" s="239" t="s">
        <v>84</v>
      </c>
      <c r="AV185" s="13" t="s">
        <v>84</v>
      </c>
      <c r="AW185" s="13" t="s">
        <v>32</v>
      </c>
      <c r="AX185" s="13" t="s">
        <v>81</v>
      </c>
      <c r="AY185" s="239" t="s">
        <v>142</v>
      </c>
    </row>
    <row r="186" s="2" customFormat="1" ht="24.15" customHeight="1">
      <c r="A186" s="39"/>
      <c r="B186" s="40"/>
      <c r="C186" s="214" t="s">
        <v>7</v>
      </c>
      <c r="D186" s="214" t="s">
        <v>144</v>
      </c>
      <c r="E186" s="215" t="s">
        <v>252</v>
      </c>
      <c r="F186" s="216" t="s">
        <v>253</v>
      </c>
      <c r="G186" s="217" t="s">
        <v>147</v>
      </c>
      <c r="H186" s="218">
        <v>15</v>
      </c>
      <c r="I186" s="219"/>
      <c r="J186" s="220">
        <f>ROUND(I186*H186,2)</f>
        <v>0</v>
      </c>
      <c r="K186" s="221"/>
      <c r="L186" s="45"/>
      <c r="M186" s="222" t="s">
        <v>1</v>
      </c>
      <c r="N186" s="223" t="s">
        <v>41</v>
      </c>
      <c r="O186" s="92"/>
      <c r="P186" s="224">
        <f>O186*H186</f>
        <v>0</v>
      </c>
      <c r="Q186" s="224">
        <v>0.1837</v>
      </c>
      <c r="R186" s="224">
        <f>Q186*H186</f>
        <v>2.7555000000000001</v>
      </c>
      <c r="S186" s="224">
        <v>0</v>
      </c>
      <c r="T186" s="22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6" t="s">
        <v>86</v>
      </c>
      <c r="AT186" s="226" t="s">
        <v>144</v>
      </c>
      <c r="AU186" s="226" t="s">
        <v>84</v>
      </c>
      <c r="AY186" s="18" t="s">
        <v>142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8" t="s">
        <v>81</v>
      </c>
      <c r="BK186" s="227">
        <f>ROUND(I186*H186,2)</f>
        <v>0</v>
      </c>
      <c r="BL186" s="18" t="s">
        <v>86</v>
      </c>
      <c r="BM186" s="226" t="s">
        <v>254</v>
      </c>
    </row>
    <row r="187" s="13" customFormat="1">
      <c r="A187" s="13"/>
      <c r="B187" s="228"/>
      <c r="C187" s="229"/>
      <c r="D187" s="230" t="s">
        <v>149</v>
      </c>
      <c r="E187" s="231" t="s">
        <v>1</v>
      </c>
      <c r="F187" s="232" t="s">
        <v>83</v>
      </c>
      <c r="G187" s="229"/>
      <c r="H187" s="233">
        <v>15</v>
      </c>
      <c r="I187" s="234"/>
      <c r="J187" s="229"/>
      <c r="K187" s="229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149</v>
      </c>
      <c r="AU187" s="239" t="s">
        <v>84</v>
      </c>
      <c r="AV187" s="13" t="s">
        <v>84</v>
      </c>
      <c r="AW187" s="13" t="s">
        <v>32</v>
      </c>
      <c r="AX187" s="13" t="s">
        <v>81</v>
      </c>
      <c r="AY187" s="239" t="s">
        <v>142</v>
      </c>
    </row>
    <row r="188" s="2" customFormat="1" ht="24.15" customHeight="1">
      <c r="A188" s="39"/>
      <c r="B188" s="40"/>
      <c r="C188" s="214" t="s">
        <v>255</v>
      </c>
      <c r="D188" s="214" t="s">
        <v>144</v>
      </c>
      <c r="E188" s="215" t="s">
        <v>256</v>
      </c>
      <c r="F188" s="216" t="s">
        <v>257</v>
      </c>
      <c r="G188" s="217" t="s">
        <v>147</v>
      </c>
      <c r="H188" s="218">
        <v>4</v>
      </c>
      <c r="I188" s="219"/>
      <c r="J188" s="220">
        <f>ROUND(I188*H188,2)</f>
        <v>0</v>
      </c>
      <c r="K188" s="221"/>
      <c r="L188" s="45"/>
      <c r="M188" s="222" t="s">
        <v>1</v>
      </c>
      <c r="N188" s="223" t="s">
        <v>41</v>
      </c>
      <c r="O188" s="92"/>
      <c r="P188" s="224">
        <f>O188*H188</f>
        <v>0</v>
      </c>
      <c r="Q188" s="224">
        <v>0.1837</v>
      </c>
      <c r="R188" s="224">
        <f>Q188*H188</f>
        <v>0.73480000000000001</v>
      </c>
      <c r="S188" s="224">
        <v>0</v>
      </c>
      <c r="T188" s="22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6" t="s">
        <v>86</v>
      </c>
      <c r="AT188" s="226" t="s">
        <v>144</v>
      </c>
      <c r="AU188" s="226" t="s">
        <v>84</v>
      </c>
      <c r="AY188" s="18" t="s">
        <v>142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8" t="s">
        <v>81</v>
      </c>
      <c r="BK188" s="227">
        <f>ROUND(I188*H188,2)</f>
        <v>0</v>
      </c>
      <c r="BL188" s="18" t="s">
        <v>86</v>
      </c>
      <c r="BM188" s="226" t="s">
        <v>258</v>
      </c>
    </row>
    <row r="189" s="13" customFormat="1">
      <c r="A189" s="13"/>
      <c r="B189" s="228"/>
      <c r="C189" s="229"/>
      <c r="D189" s="230" t="s">
        <v>149</v>
      </c>
      <c r="E189" s="231" t="s">
        <v>1</v>
      </c>
      <c r="F189" s="232" t="s">
        <v>85</v>
      </c>
      <c r="G189" s="229"/>
      <c r="H189" s="233">
        <v>4</v>
      </c>
      <c r="I189" s="234"/>
      <c r="J189" s="229"/>
      <c r="K189" s="229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149</v>
      </c>
      <c r="AU189" s="239" t="s">
        <v>84</v>
      </c>
      <c r="AV189" s="13" t="s">
        <v>84</v>
      </c>
      <c r="AW189" s="13" t="s">
        <v>32</v>
      </c>
      <c r="AX189" s="13" t="s">
        <v>81</v>
      </c>
      <c r="AY189" s="239" t="s">
        <v>142</v>
      </c>
    </row>
    <row r="190" s="2" customFormat="1" ht="24.15" customHeight="1">
      <c r="A190" s="39"/>
      <c r="B190" s="40"/>
      <c r="C190" s="214" t="s">
        <v>259</v>
      </c>
      <c r="D190" s="214" t="s">
        <v>144</v>
      </c>
      <c r="E190" s="215" t="s">
        <v>260</v>
      </c>
      <c r="F190" s="216" t="s">
        <v>261</v>
      </c>
      <c r="G190" s="217" t="s">
        <v>147</v>
      </c>
      <c r="H190" s="218">
        <v>5</v>
      </c>
      <c r="I190" s="219"/>
      <c r="J190" s="220">
        <f>ROUND(I190*H190,2)</f>
        <v>0</v>
      </c>
      <c r="K190" s="221"/>
      <c r="L190" s="45"/>
      <c r="M190" s="222" t="s">
        <v>1</v>
      </c>
      <c r="N190" s="223" t="s">
        <v>41</v>
      </c>
      <c r="O190" s="92"/>
      <c r="P190" s="224">
        <f>O190*H190</f>
        <v>0</v>
      </c>
      <c r="Q190" s="224">
        <v>0.10100000000000001</v>
      </c>
      <c r="R190" s="224">
        <f>Q190*H190</f>
        <v>0.505</v>
      </c>
      <c r="S190" s="224">
        <v>0</v>
      </c>
      <c r="T190" s="22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6" t="s">
        <v>86</v>
      </c>
      <c r="AT190" s="226" t="s">
        <v>144</v>
      </c>
      <c r="AU190" s="226" t="s">
        <v>84</v>
      </c>
      <c r="AY190" s="18" t="s">
        <v>142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81</v>
      </c>
      <c r="BK190" s="227">
        <f>ROUND(I190*H190,2)</f>
        <v>0</v>
      </c>
      <c r="BL190" s="18" t="s">
        <v>86</v>
      </c>
      <c r="BM190" s="226" t="s">
        <v>262</v>
      </c>
    </row>
    <row r="191" s="13" customFormat="1">
      <c r="A191" s="13"/>
      <c r="B191" s="228"/>
      <c r="C191" s="229"/>
      <c r="D191" s="230" t="s">
        <v>149</v>
      </c>
      <c r="E191" s="231" t="s">
        <v>1</v>
      </c>
      <c r="F191" s="232" t="s">
        <v>88</v>
      </c>
      <c r="G191" s="229"/>
      <c r="H191" s="233">
        <v>5</v>
      </c>
      <c r="I191" s="234"/>
      <c r="J191" s="229"/>
      <c r="K191" s="229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149</v>
      </c>
      <c r="AU191" s="239" t="s">
        <v>84</v>
      </c>
      <c r="AV191" s="13" t="s">
        <v>84</v>
      </c>
      <c r="AW191" s="13" t="s">
        <v>32</v>
      </c>
      <c r="AX191" s="13" t="s">
        <v>81</v>
      </c>
      <c r="AY191" s="239" t="s">
        <v>142</v>
      </c>
    </row>
    <row r="192" s="12" customFormat="1" ht="22.8" customHeight="1">
      <c r="A192" s="12"/>
      <c r="B192" s="198"/>
      <c r="C192" s="199"/>
      <c r="D192" s="200" t="s">
        <v>75</v>
      </c>
      <c r="E192" s="212" t="s">
        <v>183</v>
      </c>
      <c r="F192" s="212" t="s">
        <v>263</v>
      </c>
      <c r="G192" s="199"/>
      <c r="H192" s="199"/>
      <c r="I192" s="202"/>
      <c r="J192" s="213">
        <f>BK192</f>
        <v>0</v>
      </c>
      <c r="K192" s="199"/>
      <c r="L192" s="204"/>
      <c r="M192" s="205"/>
      <c r="N192" s="206"/>
      <c r="O192" s="206"/>
      <c r="P192" s="207">
        <f>SUM(P193:P210)</f>
        <v>0</v>
      </c>
      <c r="Q192" s="206"/>
      <c r="R192" s="207">
        <f>SUM(R193:R210)</f>
        <v>0.11339219999999999</v>
      </c>
      <c r="S192" s="206"/>
      <c r="T192" s="208">
        <f>SUM(T193:T210)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9" t="s">
        <v>81</v>
      </c>
      <c r="AT192" s="210" t="s">
        <v>75</v>
      </c>
      <c r="AU192" s="210" t="s">
        <v>81</v>
      </c>
      <c r="AY192" s="209" t="s">
        <v>142</v>
      </c>
      <c r="BK192" s="211">
        <f>SUM(BK193:BK210)</f>
        <v>0</v>
      </c>
    </row>
    <row r="193" s="2" customFormat="1" ht="24.15" customHeight="1">
      <c r="A193" s="39"/>
      <c r="B193" s="40"/>
      <c r="C193" s="214" t="s">
        <v>264</v>
      </c>
      <c r="D193" s="214" t="s">
        <v>144</v>
      </c>
      <c r="E193" s="215" t="s">
        <v>265</v>
      </c>
      <c r="F193" s="216" t="s">
        <v>266</v>
      </c>
      <c r="G193" s="217" t="s">
        <v>267</v>
      </c>
      <c r="H193" s="218">
        <v>20.100000000000001</v>
      </c>
      <c r="I193" s="219"/>
      <c r="J193" s="220">
        <f>ROUND(I193*H193,2)</f>
        <v>0</v>
      </c>
      <c r="K193" s="221"/>
      <c r="L193" s="45"/>
      <c r="M193" s="222" t="s">
        <v>1</v>
      </c>
      <c r="N193" s="223" t="s">
        <v>41</v>
      </c>
      <c r="O193" s="92"/>
      <c r="P193" s="224">
        <f>O193*H193</f>
        <v>0</v>
      </c>
      <c r="Q193" s="224">
        <v>0.00131</v>
      </c>
      <c r="R193" s="224">
        <f>Q193*H193</f>
        <v>0.026331</v>
      </c>
      <c r="S193" s="224">
        <v>0</v>
      </c>
      <c r="T193" s="22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6" t="s">
        <v>86</v>
      </c>
      <c r="AT193" s="226" t="s">
        <v>144</v>
      </c>
      <c r="AU193" s="226" t="s">
        <v>84</v>
      </c>
      <c r="AY193" s="18" t="s">
        <v>142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8" t="s">
        <v>81</v>
      </c>
      <c r="BK193" s="227">
        <f>ROUND(I193*H193,2)</f>
        <v>0</v>
      </c>
      <c r="BL193" s="18" t="s">
        <v>86</v>
      </c>
      <c r="BM193" s="226" t="s">
        <v>268</v>
      </c>
    </row>
    <row r="194" s="2" customFormat="1" ht="24.15" customHeight="1">
      <c r="A194" s="39"/>
      <c r="B194" s="40"/>
      <c r="C194" s="214" t="s">
        <v>269</v>
      </c>
      <c r="D194" s="214" t="s">
        <v>144</v>
      </c>
      <c r="E194" s="215" t="s">
        <v>270</v>
      </c>
      <c r="F194" s="216" t="s">
        <v>271</v>
      </c>
      <c r="G194" s="217" t="s">
        <v>267</v>
      </c>
      <c r="H194" s="218">
        <v>6</v>
      </c>
      <c r="I194" s="219"/>
      <c r="J194" s="220">
        <f>ROUND(I194*H194,2)</f>
        <v>0</v>
      </c>
      <c r="K194" s="221"/>
      <c r="L194" s="45"/>
      <c r="M194" s="222" t="s">
        <v>1</v>
      </c>
      <c r="N194" s="223" t="s">
        <v>41</v>
      </c>
      <c r="O194" s="92"/>
      <c r="P194" s="224">
        <f>O194*H194</f>
        <v>0</v>
      </c>
      <c r="Q194" s="224">
        <v>0.01235</v>
      </c>
      <c r="R194" s="224">
        <f>Q194*H194</f>
        <v>0.074099999999999999</v>
      </c>
      <c r="S194" s="224">
        <v>0</v>
      </c>
      <c r="T194" s="22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6" t="s">
        <v>86</v>
      </c>
      <c r="AT194" s="226" t="s">
        <v>144</v>
      </c>
      <c r="AU194" s="226" t="s">
        <v>84</v>
      </c>
      <c r="AY194" s="18" t="s">
        <v>142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8" t="s">
        <v>81</v>
      </c>
      <c r="BK194" s="227">
        <f>ROUND(I194*H194,2)</f>
        <v>0</v>
      </c>
      <c r="BL194" s="18" t="s">
        <v>86</v>
      </c>
      <c r="BM194" s="226" t="s">
        <v>272</v>
      </c>
    </row>
    <row r="195" s="13" customFormat="1">
      <c r="A195" s="13"/>
      <c r="B195" s="228"/>
      <c r="C195" s="229"/>
      <c r="D195" s="230" t="s">
        <v>149</v>
      </c>
      <c r="E195" s="231" t="s">
        <v>1</v>
      </c>
      <c r="F195" s="232" t="s">
        <v>273</v>
      </c>
      <c r="G195" s="229"/>
      <c r="H195" s="233">
        <v>6</v>
      </c>
      <c r="I195" s="234"/>
      <c r="J195" s="229"/>
      <c r="K195" s="229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149</v>
      </c>
      <c r="AU195" s="239" t="s">
        <v>84</v>
      </c>
      <c r="AV195" s="13" t="s">
        <v>84</v>
      </c>
      <c r="AW195" s="13" t="s">
        <v>32</v>
      </c>
      <c r="AX195" s="13" t="s">
        <v>81</v>
      </c>
      <c r="AY195" s="239" t="s">
        <v>142</v>
      </c>
    </row>
    <row r="196" s="2" customFormat="1" ht="24.15" customHeight="1">
      <c r="A196" s="39"/>
      <c r="B196" s="40"/>
      <c r="C196" s="214" t="s">
        <v>274</v>
      </c>
      <c r="D196" s="214" t="s">
        <v>144</v>
      </c>
      <c r="E196" s="215" t="s">
        <v>275</v>
      </c>
      <c r="F196" s="216" t="s">
        <v>276</v>
      </c>
      <c r="G196" s="217" t="s">
        <v>277</v>
      </c>
      <c r="H196" s="218">
        <v>10</v>
      </c>
      <c r="I196" s="219"/>
      <c r="J196" s="220">
        <f>ROUND(I196*H196,2)</f>
        <v>0</v>
      </c>
      <c r="K196" s="221"/>
      <c r="L196" s="45"/>
      <c r="M196" s="222" t="s">
        <v>1</v>
      </c>
      <c r="N196" s="223" t="s">
        <v>41</v>
      </c>
      <c r="O196" s="92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6" t="s">
        <v>86</v>
      </c>
      <c r="AT196" s="226" t="s">
        <v>144</v>
      </c>
      <c r="AU196" s="226" t="s">
        <v>84</v>
      </c>
      <c r="AY196" s="18" t="s">
        <v>142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8" t="s">
        <v>81</v>
      </c>
      <c r="BK196" s="227">
        <f>ROUND(I196*H196,2)</f>
        <v>0</v>
      </c>
      <c r="BL196" s="18" t="s">
        <v>86</v>
      </c>
      <c r="BM196" s="226" t="s">
        <v>278</v>
      </c>
    </row>
    <row r="197" s="2" customFormat="1" ht="14.4" customHeight="1">
      <c r="A197" s="39"/>
      <c r="B197" s="40"/>
      <c r="C197" s="251" t="s">
        <v>279</v>
      </c>
      <c r="D197" s="251" t="s">
        <v>203</v>
      </c>
      <c r="E197" s="252" t="s">
        <v>280</v>
      </c>
      <c r="F197" s="253" t="s">
        <v>281</v>
      </c>
      <c r="G197" s="254" t="s">
        <v>277</v>
      </c>
      <c r="H197" s="255">
        <v>2</v>
      </c>
      <c r="I197" s="256"/>
      <c r="J197" s="257">
        <f>ROUND(I197*H197,2)</f>
        <v>0</v>
      </c>
      <c r="K197" s="258"/>
      <c r="L197" s="259"/>
      <c r="M197" s="260" t="s">
        <v>1</v>
      </c>
      <c r="N197" s="261" t="s">
        <v>41</v>
      </c>
      <c r="O197" s="92"/>
      <c r="P197" s="224">
        <f>O197*H197</f>
        <v>0</v>
      </c>
      <c r="Q197" s="224">
        <v>0.00022000000000000001</v>
      </c>
      <c r="R197" s="224">
        <f>Q197*H197</f>
        <v>0.00044000000000000002</v>
      </c>
      <c r="S197" s="224">
        <v>0</v>
      </c>
      <c r="T197" s="22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6" t="s">
        <v>183</v>
      </c>
      <c r="AT197" s="226" t="s">
        <v>203</v>
      </c>
      <c r="AU197" s="226" t="s">
        <v>84</v>
      </c>
      <c r="AY197" s="18" t="s">
        <v>142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8" t="s">
        <v>81</v>
      </c>
      <c r="BK197" s="227">
        <f>ROUND(I197*H197,2)</f>
        <v>0</v>
      </c>
      <c r="BL197" s="18" t="s">
        <v>86</v>
      </c>
      <c r="BM197" s="226" t="s">
        <v>282</v>
      </c>
    </row>
    <row r="198" s="2" customFormat="1" ht="14.4" customHeight="1">
      <c r="A198" s="39"/>
      <c r="B198" s="40"/>
      <c r="C198" s="251" t="s">
        <v>283</v>
      </c>
      <c r="D198" s="251" t="s">
        <v>203</v>
      </c>
      <c r="E198" s="252" t="s">
        <v>284</v>
      </c>
      <c r="F198" s="253" t="s">
        <v>285</v>
      </c>
      <c r="G198" s="254" t="s">
        <v>277</v>
      </c>
      <c r="H198" s="255">
        <v>7</v>
      </c>
      <c r="I198" s="256"/>
      <c r="J198" s="257">
        <f>ROUND(I198*H198,2)</f>
        <v>0</v>
      </c>
      <c r="K198" s="258"/>
      <c r="L198" s="259"/>
      <c r="M198" s="260" t="s">
        <v>1</v>
      </c>
      <c r="N198" s="261" t="s">
        <v>41</v>
      </c>
      <c r="O198" s="92"/>
      <c r="P198" s="224">
        <f>O198*H198</f>
        <v>0</v>
      </c>
      <c r="Q198" s="224">
        <v>0.00027999999999999998</v>
      </c>
      <c r="R198" s="224">
        <f>Q198*H198</f>
        <v>0.0019599999999999999</v>
      </c>
      <c r="S198" s="224">
        <v>0</v>
      </c>
      <c r="T198" s="22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6" t="s">
        <v>183</v>
      </c>
      <c r="AT198" s="226" t="s">
        <v>203</v>
      </c>
      <c r="AU198" s="226" t="s">
        <v>84</v>
      </c>
      <c r="AY198" s="18" t="s">
        <v>142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8" t="s">
        <v>81</v>
      </c>
      <c r="BK198" s="227">
        <f>ROUND(I198*H198,2)</f>
        <v>0</v>
      </c>
      <c r="BL198" s="18" t="s">
        <v>86</v>
      </c>
      <c r="BM198" s="226" t="s">
        <v>286</v>
      </c>
    </row>
    <row r="199" s="2" customFormat="1" ht="14.4" customHeight="1">
      <c r="A199" s="39"/>
      <c r="B199" s="40"/>
      <c r="C199" s="251" t="s">
        <v>287</v>
      </c>
      <c r="D199" s="251" t="s">
        <v>203</v>
      </c>
      <c r="E199" s="252" t="s">
        <v>288</v>
      </c>
      <c r="F199" s="253" t="s">
        <v>289</v>
      </c>
      <c r="G199" s="254" t="s">
        <v>277</v>
      </c>
      <c r="H199" s="255">
        <v>1</v>
      </c>
      <c r="I199" s="256"/>
      <c r="J199" s="257">
        <f>ROUND(I199*H199,2)</f>
        <v>0</v>
      </c>
      <c r="K199" s="258"/>
      <c r="L199" s="259"/>
      <c r="M199" s="260" t="s">
        <v>1</v>
      </c>
      <c r="N199" s="261" t="s">
        <v>41</v>
      </c>
      <c r="O199" s="92"/>
      <c r="P199" s="224">
        <f>O199*H199</f>
        <v>0</v>
      </c>
      <c r="Q199" s="224">
        <v>0.00034000000000000002</v>
      </c>
      <c r="R199" s="224">
        <f>Q199*H199</f>
        <v>0.00034000000000000002</v>
      </c>
      <c r="S199" s="224">
        <v>0</v>
      </c>
      <c r="T199" s="22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6" t="s">
        <v>183</v>
      </c>
      <c r="AT199" s="226" t="s">
        <v>203</v>
      </c>
      <c r="AU199" s="226" t="s">
        <v>84</v>
      </c>
      <c r="AY199" s="18" t="s">
        <v>142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8" t="s">
        <v>81</v>
      </c>
      <c r="BK199" s="227">
        <f>ROUND(I199*H199,2)</f>
        <v>0</v>
      </c>
      <c r="BL199" s="18" t="s">
        <v>86</v>
      </c>
      <c r="BM199" s="226" t="s">
        <v>290</v>
      </c>
    </row>
    <row r="200" s="2" customFormat="1" ht="14.4" customHeight="1">
      <c r="A200" s="39"/>
      <c r="B200" s="40"/>
      <c r="C200" s="214" t="s">
        <v>291</v>
      </c>
      <c r="D200" s="214" t="s">
        <v>144</v>
      </c>
      <c r="E200" s="215" t="s">
        <v>292</v>
      </c>
      <c r="F200" s="216" t="s">
        <v>293</v>
      </c>
      <c r="G200" s="217" t="s">
        <v>294</v>
      </c>
      <c r="H200" s="218">
        <v>1</v>
      </c>
      <c r="I200" s="219"/>
      <c r="J200" s="220">
        <f>ROUND(I200*H200,2)</f>
        <v>0</v>
      </c>
      <c r="K200" s="221"/>
      <c r="L200" s="45"/>
      <c r="M200" s="222" t="s">
        <v>1</v>
      </c>
      <c r="N200" s="223" t="s">
        <v>41</v>
      </c>
      <c r="O200" s="92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6" t="s">
        <v>86</v>
      </c>
      <c r="AT200" s="226" t="s">
        <v>144</v>
      </c>
      <c r="AU200" s="226" t="s">
        <v>84</v>
      </c>
      <c r="AY200" s="18" t="s">
        <v>142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8" t="s">
        <v>81</v>
      </c>
      <c r="BK200" s="227">
        <f>ROUND(I200*H200,2)</f>
        <v>0</v>
      </c>
      <c r="BL200" s="18" t="s">
        <v>86</v>
      </c>
      <c r="BM200" s="226" t="s">
        <v>295</v>
      </c>
    </row>
    <row r="201" s="2" customFormat="1" ht="24.15" customHeight="1">
      <c r="A201" s="39"/>
      <c r="B201" s="40"/>
      <c r="C201" s="214" t="s">
        <v>296</v>
      </c>
      <c r="D201" s="214" t="s">
        <v>144</v>
      </c>
      <c r="E201" s="215" t="s">
        <v>297</v>
      </c>
      <c r="F201" s="216" t="s">
        <v>298</v>
      </c>
      <c r="G201" s="217" t="s">
        <v>294</v>
      </c>
      <c r="H201" s="218">
        <v>1</v>
      </c>
      <c r="I201" s="219"/>
      <c r="J201" s="220">
        <f>ROUND(I201*H201,2)</f>
        <v>0</v>
      </c>
      <c r="K201" s="221"/>
      <c r="L201" s="45"/>
      <c r="M201" s="222" t="s">
        <v>1</v>
      </c>
      <c r="N201" s="223" t="s">
        <v>41</v>
      </c>
      <c r="O201" s="92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6" t="s">
        <v>86</v>
      </c>
      <c r="AT201" s="226" t="s">
        <v>144</v>
      </c>
      <c r="AU201" s="226" t="s">
        <v>84</v>
      </c>
      <c r="AY201" s="18" t="s">
        <v>142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8" t="s">
        <v>81</v>
      </c>
      <c r="BK201" s="227">
        <f>ROUND(I201*H201,2)</f>
        <v>0</v>
      </c>
      <c r="BL201" s="18" t="s">
        <v>86</v>
      </c>
      <c r="BM201" s="226" t="s">
        <v>299</v>
      </c>
    </row>
    <row r="202" s="2" customFormat="1" ht="14.4" customHeight="1">
      <c r="A202" s="39"/>
      <c r="B202" s="40"/>
      <c r="C202" s="214" t="s">
        <v>300</v>
      </c>
      <c r="D202" s="214" t="s">
        <v>144</v>
      </c>
      <c r="E202" s="215" t="s">
        <v>301</v>
      </c>
      <c r="F202" s="216" t="s">
        <v>302</v>
      </c>
      <c r="G202" s="217" t="s">
        <v>267</v>
      </c>
      <c r="H202" s="218">
        <v>20.25</v>
      </c>
      <c r="I202" s="219"/>
      <c r="J202" s="220">
        <f>ROUND(I202*H202,2)</f>
        <v>0</v>
      </c>
      <c r="K202" s="221"/>
      <c r="L202" s="45"/>
      <c r="M202" s="222" t="s">
        <v>1</v>
      </c>
      <c r="N202" s="223" t="s">
        <v>41</v>
      </c>
      <c r="O202" s="92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6" t="s">
        <v>86</v>
      </c>
      <c r="AT202" s="226" t="s">
        <v>144</v>
      </c>
      <c r="AU202" s="226" t="s">
        <v>84</v>
      </c>
      <c r="AY202" s="18" t="s">
        <v>142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8" t="s">
        <v>81</v>
      </c>
      <c r="BK202" s="227">
        <f>ROUND(I202*H202,2)</f>
        <v>0</v>
      </c>
      <c r="BL202" s="18" t="s">
        <v>86</v>
      </c>
      <c r="BM202" s="226" t="s">
        <v>303</v>
      </c>
    </row>
    <row r="203" s="2" customFormat="1" ht="14.4" customHeight="1">
      <c r="A203" s="39"/>
      <c r="B203" s="40"/>
      <c r="C203" s="214" t="s">
        <v>304</v>
      </c>
      <c r="D203" s="214" t="s">
        <v>144</v>
      </c>
      <c r="E203" s="215" t="s">
        <v>305</v>
      </c>
      <c r="F203" s="216" t="s">
        <v>306</v>
      </c>
      <c r="G203" s="217" t="s">
        <v>267</v>
      </c>
      <c r="H203" s="218">
        <v>20.100000000000001</v>
      </c>
      <c r="I203" s="219"/>
      <c r="J203" s="220">
        <f>ROUND(I203*H203,2)</f>
        <v>0</v>
      </c>
      <c r="K203" s="221"/>
      <c r="L203" s="45"/>
      <c r="M203" s="222" t="s">
        <v>1</v>
      </c>
      <c r="N203" s="223" t="s">
        <v>41</v>
      </c>
      <c r="O203" s="92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6" t="s">
        <v>86</v>
      </c>
      <c r="AT203" s="226" t="s">
        <v>144</v>
      </c>
      <c r="AU203" s="226" t="s">
        <v>84</v>
      </c>
      <c r="AY203" s="18" t="s">
        <v>142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8" t="s">
        <v>81</v>
      </c>
      <c r="BK203" s="227">
        <f>ROUND(I203*H203,2)</f>
        <v>0</v>
      </c>
      <c r="BL203" s="18" t="s">
        <v>86</v>
      </c>
      <c r="BM203" s="226" t="s">
        <v>307</v>
      </c>
    </row>
    <row r="204" s="2" customFormat="1" ht="14.4" customHeight="1">
      <c r="A204" s="39"/>
      <c r="B204" s="40"/>
      <c r="C204" s="214" t="s">
        <v>308</v>
      </c>
      <c r="D204" s="214" t="s">
        <v>144</v>
      </c>
      <c r="E204" s="215" t="s">
        <v>309</v>
      </c>
      <c r="F204" s="216" t="s">
        <v>310</v>
      </c>
      <c r="G204" s="217" t="s">
        <v>267</v>
      </c>
      <c r="H204" s="218">
        <v>25.16</v>
      </c>
      <c r="I204" s="219"/>
      <c r="J204" s="220">
        <f>ROUND(I204*H204,2)</f>
        <v>0</v>
      </c>
      <c r="K204" s="221"/>
      <c r="L204" s="45"/>
      <c r="M204" s="222" t="s">
        <v>1</v>
      </c>
      <c r="N204" s="223" t="s">
        <v>41</v>
      </c>
      <c r="O204" s="92"/>
      <c r="P204" s="224">
        <f>O204*H204</f>
        <v>0</v>
      </c>
      <c r="Q204" s="224">
        <v>6.9999999999999994E-05</v>
      </c>
      <c r="R204" s="224">
        <f>Q204*H204</f>
        <v>0.0017611999999999999</v>
      </c>
      <c r="S204" s="224">
        <v>0</v>
      </c>
      <c r="T204" s="22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6" t="s">
        <v>86</v>
      </c>
      <c r="AT204" s="226" t="s">
        <v>144</v>
      </c>
      <c r="AU204" s="226" t="s">
        <v>84</v>
      </c>
      <c r="AY204" s="18" t="s">
        <v>142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8" t="s">
        <v>81</v>
      </c>
      <c r="BK204" s="227">
        <f>ROUND(I204*H204,2)</f>
        <v>0</v>
      </c>
      <c r="BL204" s="18" t="s">
        <v>86</v>
      </c>
      <c r="BM204" s="226" t="s">
        <v>311</v>
      </c>
    </row>
    <row r="205" s="13" customFormat="1">
      <c r="A205" s="13"/>
      <c r="B205" s="228"/>
      <c r="C205" s="229"/>
      <c r="D205" s="230" t="s">
        <v>149</v>
      </c>
      <c r="E205" s="231" t="s">
        <v>1</v>
      </c>
      <c r="F205" s="232" t="s">
        <v>312</v>
      </c>
      <c r="G205" s="229"/>
      <c r="H205" s="233">
        <v>25.16</v>
      </c>
      <c r="I205" s="234"/>
      <c r="J205" s="229"/>
      <c r="K205" s="229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149</v>
      </c>
      <c r="AU205" s="239" t="s">
        <v>84</v>
      </c>
      <c r="AV205" s="13" t="s">
        <v>84</v>
      </c>
      <c r="AW205" s="13" t="s">
        <v>32</v>
      </c>
      <c r="AX205" s="13" t="s">
        <v>81</v>
      </c>
      <c r="AY205" s="239" t="s">
        <v>142</v>
      </c>
    </row>
    <row r="206" s="2" customFormat="1" ht="14.4" customHeight="1">
      <c r="A206" s="39"/>
      <c r="B206" s="40"/>
      <c r="C206" s="214" t="s">
        <v>313</v>
      </c>
      <c r="D206" s="214" t="s">
        <v>144</v>
      </c>
      <c r="E206" s="215" t="s">
        <v>314</v>
      </c>
      <c r="F206" s="216" t="s">
        <v>315</v>
      </c>
      <c r="G206" s="217" t="s">
        <v>267</v>
      </c>
      <c r="H206" s="218">
        <v>18</v>
      </c>
      <c r="I206" s="219"/>
      <c r="J206" s="220">
        <f>ROUND(I206*H206,2)</f>
        <v>0</v>
      </c>
      <c r="K206" s="221"/>
      <c r="L206" s="45"/>
      <c r="M206" s="222" t="s">
        <v>1</v>
      </c>
      <c r="N206" s="223" t="s">
        <v>41</v>
      </c>
      <c r="O206" s="92"/>
      <c r="P206" s="224">
        <f>O206*H206</f>
        <v>0</v>
      </c>
      <c r="Q206" s="224">
        <v>0.00046999999999999999</v>
      </c>
      <c r="R206" s="224">
        <f>Q206*H206</f>
        <v>0.0084600000000000005</v>
      </c>
      <c r="S206" s="224">
        <v>0</v>
      </c>
      <c r="T206" s="22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6" t="s">
        <v>86</v>
      </c>
      <c r="AT206" s="226" t="s">
        <v>144</v>
      </c>
      <c r="AU206" s="226" t="s">
        <v>84</v>
      </c>
      <c r="AY206" s="18" t="s">
        <v>142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8" t="s">
        <v>81</v>
      </c>
      <c r="BK206" s="227">
        <f>ROUND(I206*H206,2)</f>
        <v>0</v>
      </c>
      <c r="BL206" s="18" t="s">
        <v>86</v>
      </c>
      <c r="BM206" s="226" t="s">
        <v>316</v>
      </c>
    </row>
    <row r="207" s="13" customFormat="1">
      <c r="A207" s="13"/>
      <c r="B207" s="228"/>
      <c r="C207" s="229"/>
      <c r="D207" s="230" t="s">
        <v>149</v>
      </c>
      <c r="E207" s="231" t="s">
        <v>1</v>
      </c>
      <c r="F207" s="232" t="s">
        <v>317</v>
      </c>
      <c r="G207" s="229"/>
      <c r="H207" s="233">
        <v>6</v>
      </c>
      <c r="I207" s="234"/>
      <c r="J207" s="229"/>
      <c r="K207" s="229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149</v>
      </c>
      <c r="AU207" s="239" t="s">
        <v>84</v>
      </c>
      <c r="AV207" s="13" t="s">
        <v>84</v>
      </c>
      <c r="AW207" s="13" t="s">
        <v>32</v>
      </c>
      <c r="AX207" s="13" t="s">
        <v>76</v>
      </c>
      <c r="AY207" s="239" t="s">
        <v>142</v>
      </c>
    </row>
    <row r="208" s="13" customFormat="1">
      <c r="A208" s="13"/>
      <c r="B208" s="228"/>
      <c r="C208" s="229"/>
      <c r="D208" s="230" t="s">
        <v>149</v>
      </c>
      <c r="E208" s="231" t="s">
        <v>1</v>
      </c>
      <c r="F208" s="232" t="s">
        <v>318</v>
      </c>
      <c r="G208" s="229"/>
      <c r="H208" s="233">
        <v>6</v>
      </c>
      <c r="I208" s="234"/>
      <c r="J208" s="229"/>
      <c r="K208" s="229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149</v>
      </c>
      <c r="AU208" s="239" t="s">
        <v>84</v>
      </c>
      <c r="AV208" s="13" t="s">
        <v>84</v>
      </c>
      <c r="AW208" s="13" t="s">
        <v>32</v>
      </c>
      <c r="AX208" s="13" t="s">
        <v>76</v>
      </c>
      <c r="AY208" s="239" t="s">
        <v>142</v>
      </c>
    </row>
    <row r="209" s="13" customFormat="1">
      <c r="A209" s="13"/>
      <c r="B209" s="228"/>
      <c r="C209" s="229"/>
      <c r="D209" s="230" t="s">
        <v>149</v>
      </c>
      <c r="E209" s="231" t="s">
        <v>1</v>
      </c>
      <c r="F209" s="232" t="s">
        <v>319</v>
      </c>
      <c r="G209" s="229"/>
      <c r="H209" s="233">
        <v>6</v>
      </c>
      <c r="I209" s="234"/>
      <c r="J209" s="229"/>
      <c r="K209" s="229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149</v>
      </c>
      <c r="AU209" s="239" t="s">
        <v>84</v>
      </c>
      <c r="AV209" s="13" t="s">
        <v>84</v>
      </c>
      <c r="AW209" s="13" t="s">
        <v>32</v>
      </c>
      <c r="AX209" s="13" t="s">
        <v>76</v>
      </c>
      <c r="AY209" s="239" t="s">
        <v>142</v>
      </c>
    </row>
    <row r="210" s="14" customFormat="1">
      <c r="A210" s="14"/>
      <c r="B210" s="240"/>
      <c r="C210" s="241"/>
      <c r="D210" s="230" t="s">
        <v>149</v>
      </c>
      <c r="E210" s="242" t="s">
        <v>1</v>
      </c>
      <c r="F210" s="243" t="s">
        <v>161</v>
      </c>
      <c r="G210" s="241"/>
      <c r="H210" s="244">
        <v>18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149</v>
      </c>
      <c r="AU210" s="250" t="s">
        <v>84</v>
      </c>
      <c r="AV210" s="14" t="s">
        <v>86</v>
      </c>
      <c r="AW210" s="14" t="s">
        <v>32</v>
      </c>
      <c r="AX210" s="14" t="s">
        <v>81</v>
      </c>
      <c r="AY210" s="250" t="s">
        <v>142</v>
      </c>
    </row>
    <row r="211" s="12" customFormat="1" ht="22.8" customHeight="1">
      <c r="A211" s="12"/>
      <c r="B211" s="198"/>
      <c r="C211" s="199"/>
      <c r="D211" s="200" t="s">
        <v>75</v>
      </c>
      <c r="E211" s="212" t="s">
        <v>187</v>
      </c>
      <c r="F211" s="212" t="s">
        <v>320</v>
      </c>
      <c r="G211" s="199"/>
      <c r="H211" s="199"/>
      <c r="I211" s="202"/>
      <c r="J211" s="213">
        <f>BK211</f>
        <v>0</v>
      </c>
      <c r="K211" s="199"/>
      <c r="L211" s="204"/>
      <c r="M211" s="205"/>
      <c r="N211" s="206"/>
      <c r="O211" s="206"/>
      <c r="P211" s="207">
        <f>SUM(P212:P214)</f>
        <v>0</v>
      </c>
      <c r="Q211" s="206"/>
      <c r="R211" s="207">
        <f>SUM(R212:R214)</f>
        <v>0.00066500000000000001</v>
      </c>
      <c r="S211" s="206"/>
      <c r="T211" s="208">
        <f>SUM(T212:T214)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9" t="s">
        <v>81</v>
      </c>
      <c r="AT211" s="210" t="s">
        <v>75</v>
      </c>
      <c r="AU211" s="210" t="s">
        <v>81</v>
      </c>
      <c r="AY211" s="209" t="s">
        <v>142</v>
      </c>
      <c r="BK211" s="211">
        <f>SUM(BK212:BK214)</f>
        <v>0</v>
      </c>
    </row>
    <row r="212" s="2" customFormat="1" ht="14.4" customHeight="1">
      <c r="A212" s="39"/>
      <c r="B212" s="40"/>
      <c r="C212" s="214" t="s">
        <v>321</v>
      </c>
      <c r="D212" s="214" t="s">
        <v>144</v>
      </c>
      <c r="E212" s="215" t="s">
        <v>322</v>
      </c>
      <c r="F212" s="216" t="s">
        <v>323</v>
      </c>
      <c r="G212" s="217" t="s">
        <v>267</v>
      </c>
      <c r="H212" s="218">
        <v>0.5</v>
      </c>
      <c r="I212" s="219"/>
      <c r="J212" s="220">
        <f>ROUND(I212*H212,2)</f>
        <v>0</v>
      </c>
      <c r="K212" s="221"/>
      <c r="L212" s="45"/>
      <c r="M212" s="222" t="s">
        <v>1</v>
      </c>
      <c r="N212" s="223" t="s">
        <v>41</v>
      </c>
      <c r="O212" s="92"/>
      <c r="P212" s="224">
        <f>O212*H212</f>
        <v>0</v>
      </c>
      <c r="Q212" s="224">
        <v>0.00133</v>
      </c>
      <c r="R212" s="224">
        <f>Q212*H212</f>
        <v>0.00066500000000000001</v>
      </c>
      <c r="S212" s="224">
        <v>0</v>
      </c>
      <c r="T212" s="22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6" t="s">
        <v>86</v>
      </c>
      <c r="AT212" s="226" t="s">
        <v>144</v>
      </c>
      <c r="AU212" s="226" t="s">
        <v>84</v>
      </c>
      <c r="AY212" s="18" t="s">
        <v>142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8" t="s">
        <v>81</v>
      </c>
      <c r="BK212" s="227">
        <f>ROUND(I212*H212,2)</f>
        <v>0</v>
      </c>
      <c r="BL212" s="18" t="s">
        <v>86</v>
      </c>
      <c r="BM212" s="226" t="s">
        <v>324</v>
      </c>
    </row>
    <row r="213" s="2" customFormat="1" ht="24.15" customHeight="1">
      <c r="A213" s="39"/>
      <c r="B213" s="40"/>
      <c r="C213" s="214" t="s">
        <v>325</v>
      </c>
      <c r="D213" s="214" t="s">
        <v>144</v>
      </c>
      <c r="E213" s="215" t="s">
        <v>326</v>
      </c>
      <c r="F213" s="216" t="s">
        <v>327</v>
      </c>
      <c r="G213" s="217" t="s">
        <v>294</v>
      </c>
      <c r="H213" s="218">
        <v>1</v>
      </c>
      <c r="I213" s="219"/>
      <c r="J213" s="220">
        <f>ROUND(I213*H213,2)</f>
        <v>0</v>
      </c>
      <c r="K213" s="221"/>
      <c r="L213" s="45"/>
      <c r="M213" s="222" t="s">
        <v>1</v>
      </c>
      <c r="N213" s="223" t="s">
        <v>41</v>
      </c>
      <c r="O213" s="92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6" t="s">
        <v>86</v>
      </c>
      <c r="AT213" s="226" t="s">
        <v>144</v>
      </c>
      <c r="AU213" s="226" t="s">
        <v>84</v>
      </c>
      <c r="AY213" s="18" t="s">
        <v>142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8" t="s">
        <v>81</v>
      </c>
      <c r="BK213" s="227">
        <f>ROUND(I213*H213,2)</f>
        <v>0</v>
      </c>
      <c r="BL213" s="18" t="s">
        <v>86</v>
      </c>
      <c r="BM213" s="226" t="s">
        <v>328</v>
      </c>
    </row>
    <row r="214" s="2" customFormat="1" ht="37.8" customHeight="1">
      <c r="A214" s="39"/>
      <c r="B214" s="40"/>
      <c r="C214" s="214" t="s">
        <v>329</v>
      </c>
      <c r="D214" s="214" t="s">
        <v>144</v>
      </c>
      <c r="E214" s="215" t="s">
        <v>330</v>
      </c>
      <c r="F214" s="216" t="s">
        <v>331</v>
      </c>
      <c r="G214" s="217" t="s">
        <v>294</v>
      </c>
      <c r="H214" s="218">
        <v>1</v>
      </c>
      <c r="I214" s="219"/>
      <c r="J214" s="220">
        <f>ROUND(I214*H214,2)</f>
        <v>0</v>
      </c>
      <c r="K214" s="221"/>
      <c r="L214" s="45"/>
      <c r="M214" s="222" t="s">
        <v>1</v>
      </c>
      <c r="N214" s="223" t="s">
        <v>41</v>
      </c>
      <c r="O214" s="92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6" t="s">
        <v>86</v>
      </c>
      <c r="AT214" s="226" t="s">
        <v>144</v>
      </c>
      <c r="AU214" s="226" t="s">
        <v>84</v>
      </c>
      <c r="AY214" s="18" t="s">
        <v>142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8" t="s">
        <v>81</v>
      </c>
      <c r="BK214" s="227">
        <f>ROUND(I214*H214,2)</f>
        <v>0</v>
      </c>
      <c r="BL214" s="18" t="s">
        <v>86</v>
      </c>
      <c r="BM214" s="226" t="s">
        <v>332</v>
      </c>
    </row>
    <row r="215" s="12" customFormat="1" ht="22.8" customHeight="1">
      <c r="A215" s="12"/>
      <c r="B215" s="198"/>
      <c r="C215" s="199"/>
      <c r="D215" s="200" t="s">
        <v>75</v>
      </c>
      <c r="E215" s="212" t="s">
        <v>333</v>
      </c>
      <c r="F215" s="212" t="s">
        <v>334</v>
      </c>
      <c r="G215" s="199"/>
      <c r="H215" s="199"/>
      <c r="I215" s="202"/>
      <c r="J215" s="213">
        <f>BK215</f>
        <v>0</v>
      </c>
      <c r="K215" s="199"/>
      <c r="L215" s="204"/>
      <c r="M215" s="205"/>
      <c r="N215" s="206"/>
      <c r="O215" s="206"/>
      <c r="P215" s="207">
        <f>SUM(P216:P225)</f>
        <v>0</v>
      </c>
      <c r="Q215" s="206"/>
      <c r="R215" s="207">
        <f>SUM(R216:R225)</f>
        <v>0</v>
      </c>
      <c r="S215" s="206"/>
      <c r="T215" s="208">
        <f>SUM(T216:T225)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9" t="s">
        <v>81</v>
      </c>
      <c r="AT215" s="210" t="s">
        <v>75</v>
      </c>
      <c r="AU215" s="210" t="s">
        <v>81</v>
      </c>
      <c r="AY215" s="209" t="s">
        <v>142</v>
      </c>
      <c r="BK215" s="211">
        <f>SUM(BK216:BK225)</f>
        <v>0</v>
      </c>
    </row>
    <row r="216" s="2" customFormat="1" ht="24.15" customHeight="1">
      <c r="A216" s="39"/>
      <c r="B216" s="40"/>
      <c r="C216" s="214" t="s">
        <v>335</v>
      </c>
      <c r="D216" s="214" t="s">
        <v>144</v>
      </c>
      <c r="E216" s="215" t="s">
        <v>336</v>
      </c>
      <c r="F216" s="216" t="s">
        <v>337</v>
      </c>
      <c r="G216" s="217" t="s">
        <v>190</v>
      </c>
      <c r="H216" s="218">
        <v>13.028000000000001</v>
      </c>
      <c r="I216" s="219"/>
      <c r="J216" s="220">
        <f>ROUND(I216*H216,2)</f>
        <v>0</v>
      </c>
      <c r="K216" s="221"/>
      <c r="L216" s="45"/>
      <c r="M216" s="222" t="s">
        <v>1</v>
      </c>
      <c r="N216" s="223" t="s">
        <v>41</v>
      </c>
      <c r="O216" s="92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6" t="s">
        <v>86</v>
      </c>
      <c r="AT216" s="226" t="s">
        <v>144</v>
      </c>
      <c r="AU216" s="226" t="s">
        <v>84</v>
      </c>
      <c r="AY216" s="18" t="s">
        <v>142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81</v>
      </c>
      <c r="BK216" s="227">
        <f>ROUND(I216*H216,2)</f>
        <v>0</v>
      </c>
      <c r="BL216" s="18" t="s">
        <v>86</v>
      </c>
      <c r="BM216" s="226" t="s">
        <v>338</v>
      </c>
    </row>
    <row r="217" s="13" customFormat="1">
      <c r="A217" s="13"/>
      <c r="B217" s="228"/>
      <c r="C217" s="229"/>
      <c r="D217" s="230" t="s">
        <v>149</v>
      </c>
      <c r="E217" s="231" t="s">
        <v>1</v>
      </c>
      <c r="F217" s="232" t="s">
        <v>339</v>
      </c>
      <c r="G217" s="229"/>
      <c r="H217" s="233">
        <v>13.028000000000001</v>
      </c>
      <c r="I217" s="234"/>
      <c r="J217" s="229"/>
      <c r="K217" s="229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149</v>
      </c>
      <c r="AU217" s="239" t="s">
        <v>84</v>
      </c>
      <c r="AV217" s="13" t="s">
        <v>84</v>
      </c>
      <c r="AW217" s="13" t="s">
        <v>32</v>
      </c>
      <c r="AX217" s="13" t="s">
        <v>81</v>
      </c>
      <c r="AY217" s="239" t="s">
        <v>142</v>
      </c>
    </row>
    <row r="218" s="2" customFormat="1" ht="14.4" customHeight="1">
      <c r="A218" s="39"/>
      <c r="B218" s="40"/>
      <c r="C218" s="214" t="s">
        <v>340</v>
      </c>
      <c r="D218" s="214" t="s">
        <v>144</v>
      </c>
      <c r="E218" s="215" t="s">
        <v>341</v>
      </c>
      <c r="F218" s="216" t="s">
        <v>342</v>
      </c>
      <c r="G218" s="217" t="s">
        <v>190</v>
      </c>
      <c r="H218" s="218">
        <v>12.585000000000001</v>
      </c>
      <c r="I218" s="219"/>
      <c r="J218" s="220">
        <f>ROUND(I218*H218,2)</f>
        <v>0</v>
      </c>
      <c r="K218" s="221"/>
      <c r="L218" s="45"/>
      <c r="M218" s="222" t="s">
        <v>1</v>
      </c>
      <c r="N218" s="223" t="s">
        <v>41</v>
      </c>
      <c r="O218" s="92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6" t="s">
        <v>86</v>
      </c>
      <c r="AT218" s="226" t="s">
        <v>144</v>
      </c>
      <c r="AU218" s="226" t="s">
        <v>84</v>
      </c>
      <c r="AY218" s="18" t="s">
        <v>142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8" t="s">
        <v>81</v>
      </c>
      <c r="BK218" s="227">
        <f>ROUND(I218*H218,2)</f>
        <v>0</v>
      </c>
      <c r="BL218" s="18" t="s">
        <v>86</v>
      </c>
      <c r="BM218" s="226" t="s">
        <v>343</v>
      </c>
    </row>
    <row r="219" s="13" customFormat="1">
      <c r="A219" s="13"/>
      <c r="B219" s="228"/>
      <c r="C219" s="229"/>
      <c r="D219" s="230" t="s">
        <v>149</v>
      </c>
      <c r="E219" s="231" t="s">
        <v>1</v>
      </c>
      <c r="F219" s="232" t="s">
        <v>344</v>
      </c>
      <c r="G219" s="229"/>
      <c r="H219" s="233">
        <v>12.585000000000001</v>
      </c>
      <c r="I219" s="234"/>
      <c r="J219" s="229"/>
      <c r="K219" s="229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149</v>
      </c>
      <c r="AU219" s="239" t="s">
        <v>84</v>
      </c>
      <c r="AV219" s="13" t="s">
        <v>84</v>
      </c>
      <c r="AW219" s="13" t="s">
        <v>32</v>
      </c>
      <c r="AX219" s="13" t="s">
        <v>81</v>
      </c>
      <c r="AY219" s="239" t="s">
        <v>142</v>
      </c>
    </row>
    <row r="220" s="2" customFormat="1" ht="24.15" customHeight="1">
      <c r="A220" s="39"/>
      <c r="B220" s="40"/>
      <c r="C220" s="214" t="s">
        <v>345</v>
      </c>
      <c r="D220" s="214" t="s">
        <v>144</v>
      </c>
      <c r="E220" s="215" t="s">
        <v>346</v>
      </c>
      <c r="F220" s="216" t="s">
        <v>347</v>
      </c>
      <c r="G220" s="217" t="s">
        <v>190</v>
      </c>
      <c r="H220" s="218">
        <v>113.265</v>
      </c>
      <c r="I220" s="219"/>
      <c r="J220" s="220">
        <f>ROUND(I220*H220,2)</f>
        <v>0</v>
      </c>
      <c r="K220" s="221"/>
      <c r="L220" s="45"/>
      <c r="M220" s="222" t="s">
        <v>1</v>
      </c>
      <c r="N220" s="223" t="s">
        <v>41</v>
      </c>
      <c r="O220" s="92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6" t="s">
        <v>86</v>
      </c>
      <c r="AT220" s="226" t="s">
        <v>144</v>
      </c>
      <c r="AU220" s="226" t="s">
        <v>84</v>
      </c>
      <c r="AY220" s="18" t="s">
        <v>142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8" t="s">
        <v>81</v>
      </c>
      <c r="BK220" s="227">
        <f>ROUND(I220*H220,2)</f>
        <v>0</v>
      </c>
      <c r="BL220" s="18" t="s">
        <v>86</v>
      </c>
      <c r="BM220" s="226" t="s">
        <v>348</v>
      </c>
    </row>
    <row r="221" s="13" customFormat="1">
      <c r="A221" s="13"/>
      <c r="B221" s="228"/>
      <c r="C221" s="229"/>
      <c r="D221" s="230" t="s">
        <v>149</v>
      </c>
      <c r="E221" s="231" t="s">
        <v>1</v>
      </c>
      <c r="F221" s="232" t="s">
        <v>349</v>
      </c>
      <c r="G221" s="229"/>
      <c r="H221" s="233">
        <v>113.265</v>
      </c>
      <c r="I221" s="234"/>
      <c r="J221" s="229"/>
      <c r="K221" s="229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149</v>
      </c>
      <c r="AU221" s="239" t="s">
        <v>84</v>
      </c>
      <c r="AV221" s="13" t="s">
        <v>84</v>
      </c>
      <c r="AW221" s="13" t="s">
        <v>32</v>
      </c>
      <c r="AX221" s="13" t="s">
        <v>81</v>
      </c>
      <c r="AY221" s="239" t="s">
        <v>142</v>
      </c>
    </row>
    <row r="222" s="2" customFormat="1" ht="24.15" customHeight="1">
      <c r="A222" s="39"/>
      <c r="B222" s="40"/>
      <c r="C222" s="214" t="s">
        <v>350</v>
      </c>
      <c r="D222" s="214" t="s">
        <v>144</v>
      </c>
      <c r="E222" s="215" t="s">
        <v>351</v>
      </c>
      <c r="F222" s="216" t="s">
        <v>352</v>
      </c>
      <c r="G222" s="217" t="s">
        <v>190</v>
      </c>
      <c r="H222" s="218">
        <v>5.625</v>
      </c>
      <c r="I222" s="219"/>
      <c r="J222" s="220">
        <f>ROUND(I222*H222,2)</f>
        <v>0</v>
      </c>
      <c r="K222" s="221"/>
      <c r="L222" s="45"/>
      <c r="M222" s="222" t="s">
        <v>1</v>
      </c>
      <c r="N222" s="223" t="s">
        <v>41</v>
      </c>
      <c r="O222" s="92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6" t="s">
        <v>86</v>
      </c>
      <c r="AT222" s="226" t="s">
        <v>144</v>
      </c>
      <c r="AU222" s="226" t="s">
        <v>84</v>
      </c>
      <c r="AY222" s="18" t="s">
        <v>142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8" t="s">
        <v>81</v>
      </c>
      <c r="BK222" s="227">
        <f>ROUND(I222*H222,2)</f>
        <v>0</v>
      </c>
      <c r="BL222" s="18" t="s">
        <v>86</v>
      </c>
      <c r="BM222" s="226" t="s">
        <v>353</v>
      </c>
    </row>
    <row r="223" s="13" customFormat="1">
      <c r="A223" s="13"/>
      <c r="B223" s="228"/>
      <c r="C223" s="229"/>
      <c r="D223" s="230" t="s">
        <v>149</v>
      </c>
      <c r="E223" s="231" t="s">
        <v>103</v>
      </c>
      <c r="F223" s="232" t="s">
        <v>104</v>
      </c>
      <c r="G223" s="229"/>
      <c r="H223" s="233">
        <v>5.625</v>
      </c>
      <c r="I223" s="234"/>
      <c r="J223" s="229"/>
      <c r="K223" s="229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149</v>
      </c>
      <c r="AU223" s="239" t="s">
        <v>84</v>
      </c>
      <c r="AV223" s="13" t="s">
        <v>84</v>
      </c>
      <c r="AW223" s="13" t="s">
        <v>32</v>
      </c>
      <c r="AX223" s="13" t="s">
        <v>81</v>
      </c>
      <c r="AY223" s="239" t="s">
        <v>142</v>
      </c>
    </row>
    <row r="224" s="2" customFormat="1" ht="24.15" customHeight="1">
      <c r="A224" s="39"/>
      <c r="B224" s="40"/>
      <c r="C224" s="214" t="s">
        <v>354</v>
      </c>
      <c r="D224" s="214" t="s">
        <v>144</v>
      </c>
      <c r="E224" s="215" t="s">
        <v>355</v>
      </c>
      <c r="F224" s="216" t="s">
        <v>189</v>
      </c>
      <c r="G224" s="217" t="s">
        <v>190</v>
      </c>
      <c r="H224" s="218">
        <v>6.96</v>
      </c>
      <c r="I224" s="219"/>
      <c r="J224" s="220">
        <f>ROUND(I224*H224,2)</f>
        <v>0</v>
      </c>
      <c r="K224" s="221"/>
      <c r="L224" s="45"/>
      <c r="M224" s="222" t="s">
        <v>1</v>
      </c>
      <c r="N224" s="223" t="s">
        <v>41</v>
      </c>
      <c r="O224" s="92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86</v>
      </c>
      <c r="AT224" s="226" t="s">
        <v>144</v>
      </c>
      <c r="AU224" s="226" t="s">
        <v>84</v>
      </c>
      <c r="AY224" s="18" t="s">
        <v>142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81</v>
      </c>
      <c r="BK224" s="227">
        <f>ROUND(I224*H224,2)</f>
        <v>0</v>
      </c>
      <c r="BL224" s="18" t="s">
        <v>86</v>
      </c>
      <c r="BM224" s="226" t="s">
        <v>356</v>
      </c>
    </row>
    <row r="225" s="13" customFormat="1">
      <c r="A225" s="13"/>
      <c r="B225" s="228"/>
      <c r="C225" s="229"/>
      <c r="D225" s="230" t="s">
        <v>149</v>
      </c>
      <c r="E225" s="231" t="s">
        <v>101</v>
      </c>
      <c r="F225" s="232" t="s">
        <v>357</v>
      </c>
      <c r="G225" s="229"/>
      <c r="H225" s="233">
        <v>6.96</v>
      </c>
      <c r="I225" s="234"/>
      <c r="J225" s="229"/>
      <c r="K225" s="229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149</v>
      </c>
      <c r="AU225" s="239" t="s">
        <v>84</v>
      </c>
      <c r="AV225" s="13" t="s">
        <v>84</v>
      </c>
      <c r="AW225" s="13" t="s">
        <v>32</v>
      </c>
      <c r="AX225" s="13" t="s">
        <v>81</v>
      </c>
      <c r="AY225" s="239" t="s">
        <v>142</v>
      </c>
    </row>
    <row r="226" s="12" customFormat="1" ht="25.92" customHeight="1">
      <c r="A226" s="12"/>
      <c r="B226" s="198"/>
      <c r="C226" s="199"/>
      <c r="D226" s="200" t="s">
        <v>75</v>
      </c>
      <c r="E226" s="201" t="s">
        <v>358</v>
      </c>
      <c r="F226" s="201" t="s">
        <v>359</v>
      </c>
      <c r="G226" s="199"/>
      <c r="H226" s="199"/>
      <c r="I226" s="202"/>
      <c r="J226" s="203">
        <f>BK226</f>
        <v>0</v>
      </c>
      <c r="K226" s="199"/>
      <c r="L226" s="204"/>
      <c r="M226" s="205"/>
      <c r="N226" s="206"/>
      <c r="O226" s="206"/>
      <c r="P226" s="207">
        <f>P227+P229</f>
        <v>0</v>
      </c>
      <c r="Q226" s="206"/>
      <c r="R226" s="207">
        <f>R227+R229</f>
        <v>0.024708360000000002</v>
      </c>
      <c r="S226" s="206"/>
      <c r="T226" s="208">
        <f>T227+T229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9" t="s">
        <v>84</v>
      </c>
      <c r="AT226" s="210" t="s">
        <v>75</v>
      </c>
      <c r="AU226" s="210" t="s">
        <v>76</v>
      </c>
      <c r="AY226" s="209" t="s">
        <v>142</v>
      </c>
      <c r="BK226" s="211">
        <f>BK227+BK229</f>
        <v>0</v>
      </c>
    </row>
    <row r="227" s="12" customFormat="1" ht="22.8" customHeight="1">
      <c r="A227" s="12"/>
      <c r="B227" s="198"/>
      <c r="C227" s="199"/>
      <c r="D227" s="200" t="s">
        <v>75</v>
      </c>
      <c r="E227" s="212" t="s">
        <v>360</v>
      </c>
      <c r="F227" s="212" t="s">
        <v>361</v>
      </c>
      <c r="G227" s="199"/>
      <c r="H227" s="199"/>
      <c r="I227" s="202"/>
      <c r="J227" s="213">
        <f>BK227</f>
        <v>0</v>
      </c>
      <c r="K227" s="199"/>
      <c r="L227" s="204"/>
      <c r="M227" s="205"/>
      <c r="N227" s="206"/>
      <c r="O227" s="206"/>
      <c r="P227" s="207">
        <f>P228</f>
        <v>0</v>
      </c>
      <c r="Q227" s="206"/>
      <c r="R227" s="207">
        <f>R228</f>
        <v>0.000205</v>
      </c>
      <c r="S227" s="206"/>
      <c r="T227" s="208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84</v>
      </c>
      <c r="AT227" s="210" t="s">
        <v>75</v>
      </c>
      <c r="AU227" s="210" t="s">
        <v>81</v>
      </c>
      <c r="AY227" s="209" t="s">
        <v>142</v>
      </c>
      <c r="BK227" s="211">
        <f>BK228</f>
        <v>0</v>
      </c>
    </row>
    <row r="228" s="2" customFormat="1" ht="14.4" customHeight="1">
      <c r="A228" s="39"/>
      <c r="B228" s="40"/>
      <c r="C228" s="214" t="s">
        <v>362</v>
      </c>
      <c r="D228" s="214" t="s">
        <v>144</v>
      </c>
      <c r="E228" s="215" t="s">
        <v>363</v>
      </c>
      <c r="F228" s="216" t="s">
        <v>364</v>
      </c>
      <c r="G228" s="217" t="s">
        <v>267</v>
      </c>
      <c r="H228" s="218">
        <v>0.5</v>
      </c>
      <c r="I228" s="219"/>
      <c r="J228" s="220">
        <f>ROUND(I228*H228,2)</f>
        <v>0</v>
      </c>
      <c r="K228" s="221"/>
      <c r="L228" s="45"/>
      <c r="M228" s="222" t="s">
        <v>1</v>
      </c>
      <c r="N228" s="223" t="s">
        <v>41</v>
      </c>
      <c r="O228" s="92"/>
      <c r="P228" s="224">
        <f>O228*H228</f>
        <v>0</v>
      </c>
      <c r="Q228" s="224">
        <v>0.00040999999999999999</v>
      </c>
      <c r="R228" s="224">
        <f>Q228*H228</f>
        <v>0.000205</v>
      </c>
      <c r="S228" s="224">
        <v>0</v>
      </c>
      <c r="T228" s="22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6" t="s">
        <v>227</v>
      </c>
      <c r="AT228" s="226" t="s">
        <v>144</v>
      </c>
      <c r="AU228" s="226" t="s">
        <v>84</v>
      </c>
      <c r="AY228" s="18" t="s">
        <v>142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8" t="s">
        <v>81</v>
      </c>
      <c r="BK228" s="227">
        <f>ROUND(I228*H228,2)</f>
        <v>0</v>
      </c>
      <c r="BL228" s="18" t="s">
        <v>227</v>
      </c>
      <c r="BM228" s="226" t="s">
        <v>365</v>
      </c>
    </row>
    <row r="229" s="12" customFormat="1" ht="22.8" customHeight="1">
      <c r="A229" s="12"/>
      <c r="B229" s="198"/>
      <c r="C229" s="199"/>
      <c r="D229" s="200" t="s">
        <v>75</v>
      </c>
      <c r="E229" s="212" t="s">
        <v>366</v>
      </c>
      <c r="F229" s="212" t="s">
        <v>367</v>
      </c>
      <c r="G229" s="199"/>
      <c r="H229" s="199"/>
      <c r="I229" s="202"/>
      <c r="J229" s="213">
        <f>BK229</f>
        <v>0</v>
      </c>
      <c r="K229" s="199"/>
      <c r="L229" s="204"/>
      <c r="M229" s="205"/>
      <c r="N229" s="206"/>
      <c r="O229" s="206"/>
      <c r="P229" s="207">
        <f>SUM(P230:P234)</f>
        <v>0</v>
      </c>
      <c r="Q229" s="206"/>
      <c r="R229" s="207">
        <f>SUM(R230:R234)</f>
        <v>0.024503360000000002</v>
      </c>
      <c r="S229" s="206"/>
      <c r="T229" s="208">
        <f>SUM(T230:T234)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9" t="s">
        <v>84</v>
      </c>
      <c r="AT229" s="210" t="s">
        <v>75</v>
      </c>
      <c r="AU229" s="210" t="s">
        <v>81</v>
      </c>
      <c r="AY229" s="209" t="s">
        <v>142</v>
      </c>
      <c r="BK229" s="211">
        <f>SUM(BK230:BK234)</f>
        <v>0</v>
      </c>
    </row>
    <row r="230" s="2" customFormat="1" ht="24.15" customHeight="1">
      <c r="A230" s="39"/>
      <c r="B230" s="40"/>
      <c r="C230" s="214" t="s">
        <v>368</v>
      </c>
      <c r="D230" s="214" t="s">
        <v>144</v>
      </c>
      <c r="E230" s="215" t="s">
        <v>369</v>
      </c>
      <c r="F230" s="216" t="s">
        <v>370</v>
      </c>
      <c r="G230" s="217" t="s">
        <v>267</v>
      </c>
      <c r="H230" s="218">
        <v>20.25</v>
      </c>
      <c r="I230" s="219"/>
      <c r="J230" s="220">
        <f>ROUND(I230*H230,2)</f>
        <v>0</v>
      </c>
      <c r="K230" s="221"/>
      <c r="L230" s="45"/>
      <c r="M230" s="222" t="s">
        <v>1</v>
      </c>
      <c r="N230" s="223" t="s">
        <v>41</v>
      </c>
      <c r="O230" s="92"/>
      <c r="P230" s="224">
        <f>O230*H230</f>
        <v>0</v>
      </c>
      <c r="Q230" s="224">
        <v>0.00042999999999999999</v>
      </c>
      <c r="R230" s="224">
        <f>Q230*H230</f>
        <v>0.0087075</v>
      </c>
      <c r="S230" s="224">
        <v>0</v>
      </c>
      <c r="T230" s="22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6" t="s">
        <v>227</v>
      </c>
      <c r="AT230" s="226" t="s">
        <v>144</v>
      </c>
      <c r="AU230" s="226" t="s">
        <v>84</v>
      </c>
      <c r="AY230" s="18" t="s">
        <v>142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8" t="s">
        <v>81</v>
      </c>
      <c r="BK230" s="227">
        <f>ROUND(I230*H230,2)</f>
        <v>0</v>
      </c>
      <c r="BL230" s="18" t="s">
        <v>227</v>
      </c>
      <c r="BM230" s="226" t="s">
        <v>371</v>
      </c>
    </row>
    <row r="231" s="2" customFormat="1" ht="24.15" customHeight="1">
      <c r="A231" s="39"/>
      <c r="B231" s="40"/>
      <c r="C231" s="251" t="s">
        <v>372</v>
      </c>
      <c r="D231" s="251" t="s">
        <v>203</v>
      </c>
      <c r="E231" s="252" t="s">
        <v>373</v>
      </c>
      <c r="F231" s="253" t="s">
        <v>374</v>
      </c>
      <c r="G231" s="254" t="s">
        <v>267</v>
      </c>
      <c r="H231" s="255">
        <v>20.858000000000001</v>
      </c>
      <c r="I231" s="256"/>
      <c r="J231" s="257">
        <f>ROUND(I231*H231,2)</f>
        <v>0</v>
      </c>
      <c r="K231" s="258"/>
      <c r="L231" s="259"/>
      <c r="M231" s="260" t="s">
        <v>1</v>
      </c>
      <c r="N231" s="261" t="s">
        <v>41</v>
      </c>
      <c r="O231" s="92"/>
      <c r="P231" s="224">
        <f>O231*H231</f>
        <v>0</v>
      </c>
      <c r="Q231" s="224">
        <v>0.00017000000000000001</v>
      </c>
      <c r="R231" s="224">
        <f>Q231*H231</f>
        <v>0.0035458600000000005</v>
      </c>
      <c r="S231" s="224">
        <v>0</v>
      </c>
      <c r="T231" s="22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6" t="s">
        <v>300</v>
      </c>
      <c r="AT231" s="226" t="s">
        <v>203</v>
      </c>
      <c r="AU231" s="226" t="s">
        <v>84</v>
      </c>
      <c r="AY231" s="18" t="s">
        <v>142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81</v>
      </c>
      <c r="BK231" s="227">
        <f>ROUND(I231*H231,2)</f>
        <v>0</v>
      </c>
      <c r="BL231" s="18" t="s">
        <v>227</v>
      </c>
      <c r="BM231" s="226" t="s">
        <v>375</v>
      </c>
    </row>
    <row r="232" s="13" customFormat="1">
      <c r="A232" s="13"/>
      <c r="B232" s="228"/>
      <c r="C232" s="229"/>
      <c r="D232" s="230" t="s">
        <v>149</v>
      </c>
      <c r="E232" s="229"/>
      <c r="F232" s="232" t="s">
        <v>376</v>
      </c>
      <c r="G232" s="229"/>
      <c r="H232" s="233">
        <v>20.858000000000001</v>
      </c>
      <c r="I232" s="234"/>
      <c r="J232" s="229"/>
      <c r="K232" s="229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149</v>
      </c>
      <c r="AU232" s="239" t="s">
        <v>84</v>
      </c>
      <c r="AV232" s="13" t="s">
        <v>84</v>
      </c>
      <c r="AW232" s="13" t="s">
        <v>4</v>
      </c>
      <c r="AX232" s="13" t="s">
        <v>81</v>
      </c>
      <c r="AY232" s="239" t="s">
        <v>142</v>
      </c>
    </row>
    <row r="233" s="2" customFormat="1" ht="14.4" customHeight="1">
      <c r="A233" s="39"/>
      <c r="B233" s="40"/>
      <c r="C233" s="214" t="s">
        <v>377</v>
      </c>
      <c r="D233" s="214" t="s">
        <v>144</v>
      </c>
      <c r="E233" s="215" t="s">
        <v>378</v>
      </c>
      <c r="F233" s="216" t="s">
        <v>379</v>
      </c>
      <c r="G233" s="217" t="s">
        <v>277</v>
      </c>
      <c r="H233" s="218">
        <v>1</v>
      </c>
      <c r="I233" s="219"/>
      <c r="J233" s="220">
        <f>ROUND(I233*H233,2)</f>
        <v>0</v>
      </c>
      <c r="K233" s="221"/>
      <c r="L233" s="45"/>
      <c r="M233" s="222" t="s">
        <v>1</v>
      </c>
      <c r="N233" s="223" t="s">
        <v>41</v>
      </c>
      <c r="O233" s="92"/>
      <c r="P233" s="224">
        <f>O233*H233</f>
        <v>0</v>
      </c>
      <c r="Q233" s="224">
        <v>0.01025</v>
      </c>
      <c r="R233" s="224">
        <f>Q233*H233</f>
        <v>0.01025</v>
      </c>
      <c r="S233" s="224">
        <v>0</v>
      </c>
      <c r="T233" s="22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6" t="s">
        <v>227</v>
      </c>
      <c r="AT233" s="226" t="s">
        <v>144</v>
      </c>
      <c r="AU233" s="226" t="s">
        <v>84</v>
      </c>
      <c r="AY233" s="18" t="s">
        <v>142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8" t="s">
        <v>81</v>
      </c>
      <c r="BK233" s="227">
        <f>ROUND(I233*H233,2)</f>
        <v>0</v>
      </c>
      <c r="BL233" s="18" t="s">
        <v>227</v>
      </c>
      <c r="BM233" s="226" t="s">
        <v>380</v>
      </c>
    </row>
    <row r="234" s="2" customFormat="1" ht="14.4" customHeight="1">
      <c r="A234" s="39"/>
      <c r="B234" s="40"/>
      <c r="C234" s="214" t="s">
        <v>381</v>
      </c>
      <c r="D234" s="214" t="s">
        <v>144</v>
      </c>
      <c r="E234" s="215" t="s">
        <v>382</v>
      </c>
      <c r="F234" s="216" t="s">
        <v>383</v>
      </c>
      <c r="G234" s="217" t="s">
        <v>294</v>
      </c>
      <c r="H234" s="218">
        <v>1</v>
      </c>
      <c r="I234" s="219"/>
      <c r="J234" s="220">
        <f>ROUND(I234*H234,2)</f>
        <v>0</v>
      </c>
      <c r="K234" s="221"/>
      <c r="L234" s="45"/>
      <c r="M234" s="222" t="s">
        <v>1</v>
      </c>
      <c r="N234" s="223" t="s">
        <v>41</v>
      </c>
      <c r="O234" s="92"/>
      <c r="P234" s="224">
        <f>O234*H234</f>
        <v>0</v>
      </c>
      <c r="Q234" s="224">
        <v>0.002</v>
      </c>
      <c r="R234" s="224">
        <f>Q234*H234</f>
        <v>0.002</v>
      </c>
      <c r="S234" s="224">
        <v>0</v>
      </c>
      <c r="T234" s="22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6" t="s">
        <v>227</v>
      </c>
      <c r="AT234" s="226" t="s">
        <v>144</v>
      </c>
      <c r="AU234" s="226" t="s">
        <v>84</v>
      </c>
      <c r="AY234" s="18" t="s">
        <v>142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81</v>
      </c>
      <c r="BK234" s="227">
        <f>ROUND(I234*H234,2)</f>
        <v>0</v>
      </c>
      <c r="BL234" s="18" t="s">
        <v>227</v>
      </c>
      <c r="BM234" s="226" t="s">
        <v>384</v>
      </c>
    </row>
    <row r="235" s="12" customFormat="1" ht="25.92" customHeight="1">
      <c r="A235" s="12"/>
      <c r="B235" s="198"/>
      <c r="C235" s="199"/>
      <c r="D235" s="200" t="s">
        <v>75</v>
      </c>
      <c r="E235" s="201" t="s">
        <v>385</v>
      </c>
      <c r="F235" s="201" t="s">
        <v>386</v>
      </c>
      <c r="G235" s="199"/>
      <c r="H235" s="199"/>
      <c r="I235" s="202"/>
      <c r="J235" s="203">
        <f>BK235</f>
        <v>0</v>
      </c>
      <c r="K235" s="199"/>
      <c r="L235" s="204"/>
      <c r="M235" s="205"/>
      <c r="N235" s="206"/>
      <c r="O235" s="206"/>
      <c r="P235" s="207">
        <f>P236+P245+P250+P255+P257</f>
        <v>0</v>
      </c>
      <c r="Q235" s="206"/>
      <c r="R235" s="207">
        <f>R236+R245+R250+R255+R257</f>
        <v>0</v>
      </c>
      <c r="S235" s="206"/>
      <c r="T235" s="208">
        <f>T236+T245+T250+T255+T257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9" t="s">
        <v>89</v>
      </c>
      <c r="AT235" s="210" t="s">
        <v>75</v>
      </c>
      <c r="AU235" s="210" t="s">
        <v>76</v>
      </c>
      <c r="AY235" s="209" t="s">
        <v>142</v>
      </c>
      <c r="BK235" s="211">
        <f>BK236+BK245+BK250+BK255+BK257</f>
        <v>0</v>
      </c>
    </row>
    <row r="236" s="12" customFormat="1" ht="22.8" customHeight="1">
      <c r="A236" s="12"/>
      <c r="B236" s="198"/>
      <c r="C236" s="199"/>
      <c r="D236" s="200" t="s">
        <v>75</v>
      </c>
      <c r="E236" s="212" t="s">
        <v>387</v>
      </c>
      <c r="F236" s="212" t="s">
        <v>388</v>
      </c>
      <c r="G236" s="199"/>
      <c r="H236" s="199"/>
      <c r="I236" s="202"/>
      <c r="J236" s="213">
        <f>BK236</f>
        <v>0</v>
      </c>
      <c r="K236" s="199"/>
      <c r="L236" s="204"/>
      <c r="M236" s="205"/>
      <c r="N236" s="206"/>
      <c r="O236" s="206"/>
      <c r="P236" s="207">
        <f>SUM(P237:P244)</f>
        <v>0</v>
      </c>
      <c r="Q236" s="206"/>
      <c r="R236" s="207">
        <f>SUM(R237:R244)</f>
        <v>0</v>
      </c>
      <c r="S236" s="206"/>
      <c r="T236" s="208">
        <f>SUM(T237:T244)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9" t="s">
        <v>89</v>
      </c>
      <c r="AT236" s="210" t="s">
        <v>75</v>
      </c>
      <c r="AU236" s="210" t="s">
        <v>81</v>
      </c>
      <c r="AY236" s="209" t="s">
        <v>142</v>
      </c>
      <c r="BK236" s="211">
        <f>SUM(BK237:BK244)</f>
        <v>0</v>
      </c>
    </row>
    <row r="237" s="2" customFormat="1" ht="14.4" customHeight="1">
      <c r="A237" s="39"/>
      <c r="B237" s="40"/>
      <c r="C237" s="214" t="s">
        <v>389</v>
      </c>
      <c r="D237" s="214" t="s">
        <v>144</v>
      </c>
      <c r="E237" s="215" t="s">
        <v>390</v>
      </c>
      <c r="F237" s="216" t="s">
        <v>391</v>
      </c>
      <c r="G237" s="217" t="s">
        <v>392</v>
      </c>
      <c r="H237" s="218">
        <v>1</v>
      </c>
      <c r="I237" s="219"/>
      <c r="J237" s="220">
        <f>ROUND(I237*H237,2)</f>
        <v>0</v>
      </c>
      <c r="K237" s="221"/>
      <c r="L237" s="45"/>
      <c r="M237" s="222" t="s">
        <v>1</v>
      </c>
      <c r="N237" s="223" t="s">
        <v>41</v>
      </c>
      <c r="O237" s="92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6" t="s">
        <v>393</v>
      </c>
      <c r="AT237" s="226" t="s">
        <v>144</v>
      </c>
      <c r="AU237" s="226" t="s">
        <v>84</v>
      </c>
      <c r="AY237" s="18" t="s">
        <v>142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8" t="s">
        <v>81</v>
      </c>
      <c r="BK237" s="227">
        <f>ROUND(I237*H237,2)</f>
        <v>0</v>
      </c>
      <c r="BL237" s="18" t="s">
        <v>393</v>
      </c>
      <c r="BM237" s="226" t="s">
        <v>394</v>
      </c>
    </row>
    <row r="238" s="16" customFormat="1">
      <c r="A238" s="16"/>
      <c r="B238" s="273"/>
      <c r="C238" s="274"/>
      <c r="D238" s="230" t="s">
        <v>149</v>
      </c>
      <c r="E238" s="275" t="s">
        <v>1</v>
      </c>
      <c r="F238" s="276" t="s">
        <v>395</v>
      </c>
      <c r="G238" s="274"/>
      <c r="H238" s="275" t="s">
        <v>1</v>
      </c>
      <c r="I238" s="277"/>
      <c r="J238" s="274"/>
      <c r="K238" s="274"/>
      <c r="L238" s="278"/>
      <c r="M238" s="279"/>
      <c r="N238" s="280"/>
      <c r="O238" s="280"/>
      <c r="P238" s="280"/>
      <c r="Q238" s="280"/>
      <c r="R238" s="280"/>
      <c r="S238" s="280"/>
      <c r="T238" s="281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82" t="s">
        <v>149</v>
      </c>
      <c r="AU238" s="282" t="s">
        <v>84</v>
      </c>
      <c r="AV238" s="16" t="s">
        <v>81</v>
      </c>
      <c r="AW238" s="16" t="s">
        <v>32</v>
      </c>
      <c r="AX238" s="16" t="s">
        <v>76</v>
      </c>
      <c r="AY238" s="282" t="s">
        <v>142</v>
      </c>
    </row>
    <row r="239" s="16" customFormat="1">
      <c r="A239" s="16"/>
      <c r="B239" s="273"/>
      <c r="C239" s="274"/>
      <c r="D239" s="230" t="s">
        <v>149</v>
      </c>
      <c r="E239" s="275" t="s">
        <v>1</v>
      </c>
      <c r="F239" s="276" t="s">
        <v>396</v>
      </c>
      <c r="G239" s="274"/>
      <c r="H239" s="275" t="s">
        <v>1</v>
      </c>
      <c r="I239" s="277"/>
      <c r="J239" s="274"/>
      <c r="K239" s="274"/>
      <c r="L239" s="278"/>
      <c r="M239" s="279"/>
      <c r="N239" s="280"/>
      <c r="O239" s="280"/>
      <c r="P239" s="280"/>
      <c r="Q239" s="280"/>
      <c r="R239" s="280"/>
      <c r="S239" s="280"/>
      <c r="T239" s="281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82" t="s">
        <v>149</v>
      </c>
      <c r="AU239" s="282" t="s">
        <v>84</v>
      </c>
      <c r="AV239" s="16" t="s">
        <v>81</v>
      </c>
      <c r="AW239" s="16" t="s">
        <v>32</v>
      </c>
      <c r="AX239" s="16" t="s">
        <v>76</v>
      </c>
      <c r="AY239" s="282" t="s">
        <v>142</v>
      </c>
    </row>
    <row r="240" s="13" customFormat="1">
      <c r="A240" s="13"/>
      <c r="B240" s="228"/>
      <c r="C240" s="229"/>
      <c r="D240" s="230" t="s">
        <v>149</v>
      </c>
      <c r="E240" s="231" t="s">
        <v>1</v>
      </c>
      <c r="F240" s="232" t="s">
        <v>81</v>
      </c>
      <c r="G240" s="229"/>
      <c r="H240" s="233">
        <v>1</v>
      </c>
      <c r="I240" s="234"/>
      <c r="J240" s="229"/>
      <c r="K240" s="229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149</v>
      </c>
      <c r="AU240" s="239" t="s">
        <v>84</v>
      </c>
      <c r="AV240" s="13" t="s">
        <v>84</v>
      </c>
      <c r="AW240" s="13" t="s">
        <v>32</v>
      </c>
      <c r="AX240" s="13" t="s">
        <v>81</v>
      </c>
      <c r="AY240" s="239" t="s">
        <v>142</v>
      </c>
    </row>
    <row r="241" s="2" customFormat="1" ht="14.4" customHeight="1">
      <c r="A241" s="39"/>
      <c r="B241" s="40"/>
      <c r="C241" s="214" t="s">
        <v>397</v>
      </c>
      <c r="D241" s="214" t="s">
        <v>144</v>
      </c>
      <c r="E241" s="215" t="s">
        <v>398</v>
      </c>
      <c r="F241" s="216" t="s">
        <v>399</v>
      </c>
      <c r="G241" s="217" t="s">
        <v>392</v>
      </c>
      <c r="H241" s="218">
        <v>1</v>
      </c>
      <c r="I241" s="219"/>
      <c r="J241" s="220">
        <f>ROUND(I241*H241,2)</f>
        <v>0</v>
      </c>
      <c r="K241" s="221"/>
      <c r="L241" s="45"/>
      <c r="M241" s="222" t="s">
        <v>1</v>
      </c>
      <c r="N241" s="223" t="s">
        <v>41</v>
      </c>
      <c r="O241" s="92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393</v>
      </c>
      <c r="AT241" s="226" t="s">
        <v>144</v>
      </c>
      <c r="AU241" s="226" t="s">
        <v>84</v>
      </c>
      <c r="AY241" s="18" t="s">
        <v>142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81</v>
      </c>
      <c r="BK241" s="227">
        <f>ROUND(I241*H241,2)</f>
        <v>0</v>
      </c>
      <c r="BL241" s="18" t="s">
        <v>393</v>
      </c>
      <c r="BM241" s="226" t="s">
        <v>400</v>
      </c>
    </row>
    <row r="242" s="16" customFormat="1">
      <c r="A242" s="16"/>
      <c r="B242" s="273"/>
      <c r="C242" s="274"/>
      <c r="D242" s="230" t="s">
        <v>149</v>
      </c>
      <c r="E242" s="275" t="s">
        <v>1</v>
      </c>
      <c r="F242" s="276" t="s">
        <v>401</v>
      </c>
      <c r="G242" s="274"/>
      <c r="H242" s="275" t="s">
        <v>1</v>
      </c>
      <c r="I242" s="277"/>
      <c r="J242" s="274"/>
      <c r="K242" s="274"/>
      <c r="L242" s="278"/>
      <c r="M242" s="279"/>
      <c r="N242" s="280"/>
      <c r="O242" s="280"/>
      <c r="P242" s="280"/>
      <c r="Q242" s="280"/>
      <c r="R242" s="280"/>
      <c r="S242" s="280"/>
      <c r="T242" s="281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82" t="s">
        <v>149</v>
      </c>
      <c r="AU242" s="282" t="s">
        <v>84</v>
      </c>
      <c r="AV242" s="16" t="s">
        <v>81</v>
      </c>
      <c r="AW242" s="16" t="s">
        <v>32</v>
      </c>
      <c r="AX242" s="16" t="s">
        <v>76</v>
      </c>
      <c r="AY242" s="282" t="s">
        <v>142</v>
      </c>
    </row>
    <row r="243" s="13" customFormat="1">
      <c r="A243" s="13"/>
      <c r="B243" s="228"/>
      <c r="C243" s="229"/>
      <c r="D243" s="230" t="s">
        <v>149</v>
      </c>
      <c r="E243" s="231" t="s">
        <v>1</v>
      </c>
      <c r="F243" s="232" t="s">
        <v>81</v>
      </c>
      <c r="G243" s="229"/>
      <c r="H243" s="233">
        <v>1</v>
      </c>
      <c r="I243" s="234"/>
      <c r="J243" s="229"/>
      <c r="K243" s="229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149</v>
      </c>
      <c r="AU243" s="239" t="s">
        <v>84</v>
      </c>
      <c r="AV243" s="13" t="s">
        <v>84</v>
      </c>
      <c r="AW243" s="13" t="s">
        <v>32</v>
      </c>
      <c r="AX243" s="13" t="s">
        <v>81</v>
      </c>
      <c r="AY243" s="239" t="s">
        <v>142</v>
      </c>
    </row>
    <row r="244" s="2" customFormat="1" ht="14.4" customHeight="1">
      <c r="A244" s="39"/>
      <c r="B244" s="40"/>
      <c r="C244" s="214" t="s">
        <v>402</v>
      </c>
      <c r="D244" s="214" t="s">
        <v>144</v>
      </c>
      <c r="E244" s="215" t="s">
        <v>403</v>
      </c>
      <c r="F244" s="216" t="s">
        <v>404</v>
      </c>
      <c r="G244" s="217" t="s">
        <v>392</v>
      </c>
      <c r="H244" s="218">
        <v>1</v>
      </c>
      <c r="I244" s="219"/>
      <c r="J244" s="220">
        <f>ROUND(I244*H244,2)</f>
        <v>0</v>
      </c>
      <c r="K244" s="221"/>
      <c r="L244" s="45"/>
      <c r="M244" s="222" t="s">
        <v>1</v>
      </c>
      <c r="N244" s="223" t="s">
        <v>41</v>
      </c>
      <c r="O244" s="92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6" t="s">
        <v>393</v>
      </c>
      <c r="AT244" s="226" t="s">
        <v>144</v>
      </c>
      <c r="AU244" s="226" t="s">
        <v>84</v>
      </c>
      <c r="AY244" s="18" t="s">
        <v>142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8" t="s">
        <v>81</v>
      </c>
      <c r="BK244" s="227">
        <f>ROUND(I244*H244,2)</f>
        <v>0</v>
      </c>
      <c r="BL244" s="18" t="s">
        <v>393</v>
      </c>
      <c r="BM244" s="226" t="s">
        <v>405</v>
      </c>
    </row>
    <row r="245" s="12" customFormat="1" ht="22.8" customHeight="1">
      <c r="A245" s="12"/>
      <c r="B245" s="198"/>
      <c r="C245" s="199"/>
      <c r="D245" s="200" t="s">
        <v>75</v>
      </c>
      <c r="E245" s="212" t="s">
        <v>406</v>
      </c>
      <c r="F245" s="212" t="s">
        <v>407</v>
      </c>
      <c r="G245" s="199"/>
      <c r="H245" s="199"/>
      <c r="I245" s="202"/>
      <c r="J245" s="213">
        <f>BK245</f>
        <v>0</v>
      </c>
      <c r="K245" s="199"/>
      <c r="L245" s="204"/>
      <c r="M245" s="205"/>
      <c r="N245" s="206"/>
      <c r="O245" s="206"/>
      <c r="P245" s="207">
        <f>SUM(P246:P249)</f>
        <v>0</v>
      </c>
      <c r="Q245" s="206"/>
      <c r="R245" s="207">
        <f>SUM(R246:R249)</f>
        <v>0</v>
      </c>
      <c r="S245" s="206"/>
      <c r="T245" s="208">
        <f>SUM(T246:T249)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9" t="s">
        <v>89</v>
      </c>
      <c r="AT245" s="210" t="s">
        <v>75</v>
      </c>
      <c r="AU245" s="210" t="s">
        <v>81</v>
      </c>
      <c r="AY245" s="209" t="s">
        <v>142</v>
      </c>
      <c r="BK245" s="211">
        <f>SUM(BK246:BK249)</f>
        <v>0</v>
      </c>
    </row>
    <row r="246" s="2" customFormat="1" ht="14.4" customHeight="1">
      <c r="A246" s="39"/>
      <c r="B246" s="40"/>
      <c r="C246" s="214" t="s">
        <v>408</v>
      </c>
      <c r="D246" s="214" t="s">
        <v>144</v>
      </c>
      <c r="E246" s="215" t="s">
        <v>409</v>
      </c>
      <c r="F246" s="216" t="s">
        <v>407</v>
      </c>
      <c r="G246" s="217" t="s">
        <v>392</v>
      </c>
      <c r="H246" s="218">
        <v>1</v>
      </c>
      <c r="I246" s="219"/>
      <c r="J246" s="220">
        <f>ROUND(I246*H246,2)</f>
        <v>0</v>
      </c>
      <c r="K246" s="221"/>
      <c r="L246" s="45"/>
      <c r="M246" s="222" t="s">
        <v>1</v>
      </c>
      <c r="N246" s="223" t="s">
        <v>41</v>
      </c>
      <c r="O246" s="92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393</v>
      </c>
      <c r="AT246" s="226" t="s">
        <v>144</v>
      </c>
      <c r="AU246" s="226" t="s">
        <v>84</v>
      </c>
      <c r="AY246" s="18" t="s">
        <v>142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81</v>
      </c>
      <c r="BK246" s="227">
        <f>ROUND(I246*H246,2)</f>
        <v>0</v>
      </c>
      <c r="BL246" s="18" t="s">
        <v>393</v>
      </c>
      <c r="BM246" s="226" t="s">
        <v>410</v>
      </c>
    </row>
    <row r="247" s="2" customFormat="1" ht="14.4" customHeight="1">
      <c r="A247" s="39"/>
      <c r="B247" s="40"/>
      <c r="C247" s="214" t="s">
        <v>411</v>
      </c>
      <c r="D247" s="214" t="s">
        <v>144</v>
      </c>
      <c r="E247" s="215" t="s">
        <v>412</v>
      </c>
      <c r="F247" s="216" t="s">
        <v>413</v>
      </c>
      <c r="G247" s="217" t="s">
        <v>392</v>
      </c>
      <c r="H247" s="218">
        <v>1</v>
      </c>
      <c r="I247" s="219"/>
      <c r="J247" s="220">
        <f>ROUND(I247*H247,2)</f>
        <v>0</v>
      </c>
      <c r="K247" s="221"/>
      <c r="L247" s="45"/>
      <c r="M247" s="222" t="s">
        <v>1</v>
      </c>
      <c r="N247" s="223" t="s">
        <v>41</v>
      </c>
      <c r="O247" s="92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6" t="s">
        <v>393</v>
      </c>
      <c r="AT247" s="226" t="s">
        <v>144</v>
      </c>
      <c r="AU247" s="226" t="s">
        <v>84</v>
      </c>
      <c r="AY247" s="18" t="s">
        <v>142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8" t="s">
        <v>81</v>
      </c>
      <c r="BK247" s="227">
        <f>ROUND(I247*H247,2)</f>
        <v>0</v>
      </c>
      <c r="BL247" s="18" t="s">
        <v>393</v>
      </c>
      <c r="BM247" s="226" t="s">
        <v>414</v>
      </c>
    </row>
    <row r="248" s="16" customFormat="1">
      <c r="A248" s="16"/>
      <c r="B248" s="273"/>
      <c r="C248" s="274"/>
      <c r="D248" s="230" t="s">
        <v>149</v>
      </c>
      <c r="E248" s="275" t="s">
        <v>1</v>
      </c>
      <c r="F248" s="276" t="s">
        <v>415</v>
      </c>
      <c r="G248" s="274"/>
      <c r="H248" s="275" t="s">
        <v>1</v>
      </c>
      <c r="I248" s="277"/>
      <c r="J248" s="274"/>
      <c r="K248" s="274"/>
      <c r="L248" s="278"/>
      <c r="M248" s="279"/>
      <c r="N248" s="280"/>
      <c r="O248" s="280"/>
      <c r="P248" s="280"/>
      <c r="Q248" s="280"/>
      <c r="R248" s="280"/>
      <c r="S248" s="280"/>
      <c r="T248" s="281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82" t="s">
        <v>149</v>
      </c>
      <c r="AU248" s="282" t="s">
        <v>84</v>
      </c>
      <c r="AV248" s="16" t="s">
        <v>81</v>
      </c>
      <c r="AW248" s="16" t="s">
        <v>32</v>
      </c>
      <c r="AX248" s="16" t="s">
        <v>76</v>
      </c>
      <c r="AY248" s="282" t="s">
        <v>142</v>
      </c>
    </row>
    <row r="249" s="13" customFormat="1">
      <c r="A249" s="13"/>
      <c r="B249" s="228"/>
      <c r="C249" s="229"/>
      <c r="D249" s="230" t="s">
        <v>149</v>
      </c>
      <c r="E249" s="231" t="s">
        <v>1</v>
      </c>
      <c r="F249" s="232" t="s">
        <v>81</v>
      </c>
      <c r="G249" s="229"/>
      <c r="H249" s="233">
        <v>1</v>
      </c>
      <c r="I249" s="234"/>
      <c r="J249" s="229"/>
      <c r="K249" s="229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149</v>
      </c>
      <c r="AU249" s="239" t="s">
        <v>84</v>
      </c>
      <c r="AV249" s="13" t="s">
        <v>84</v>
      </c>
      <c r="AW249" s="13" t="s">
        <v>32</v>
      </c>
      <c r="AX249" s="13" t="s">
        <v>81</v>
      </c>
      <c r="AY249" s="239" t="s">
        <v>142</v>
      </c>
    </row>
    <row r="250" s="12" customFormat="1" ht="22.8" customHeight="1">
      <c r="A250" s="12"/>
      <c r="B250" s="198"/>
      <c r="C250" s="199"/>
      <c r="D250" s="200" t="s">
        <v>75</v>
      </c>
      <c r="E250" s="212" t="s">
        <v>416</v>
      </c>
      <c r="F250" s="212" t="s">
        <v>417</v>
      </c>
      <c r="G250" s="199"/>
      <c r="H250" s="199"/>
      <c r="I250" s="202"/>
      <c r="J250" s="213">
        <f>BK250</f>
        <v>0</v>
      </c>
      <c r="K250" s="199"/>
      <c r="L250" s="204"/>
      <c r="M250" s="205"/>
      <c r="N250" s="206"/>
      <c r="O250" s="206"/>
      <c r="P250" s="207">
        <f>SUM(P251:P254)</f>
        <v>0</v>
      </c>
      <c r="Q250" s="206"/>
      <c r="R250" s="207">
        <f>SUM(R251:R254)</f>
        <v>0</v>
      </c>
      <c r="S250" s="206"/>
      <c r="T250" s="208">
        <f>SUM(T251:T254)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9" t="s">
        <v>89</v>
      </c>
      <c r="AT250" s="210" t="s">
        <v>75</v>
      </c>
      <c r="AU250" s="210" t="s">
        <v>81</v>
      </c>
      <c r="AY250" s="209" t="s">
        <v>142</v>
      </c>
      <c r="BK250" s="211">
        <f>SUM(BK251:BK254)</f>
        <v>0</v>
      </c>
    </row>
    <row r="251" s="2" customFormat="1" ht="14.4" customHeight="1">
      <c r="A251" s="39"/>
      <c r="B251" s="40"/>
      <c r="C251" s="214" t="s">
        <v>418</v>
      </c>
      <c r="D251" s="214" t="s">
        <v>144</v>
      </c>
      <c r="E251" s="215" t="s">
        <v>419</v>
      </c>
      <c r="F251" s="216" t="s">
        <v>420</v>
      </c>
      <c r="G251" s="217" t="s">
        <v>392</v>
      </c>
      <c r="H251" s="218">
        <v>1</v>
      </c>
      <c r="I251" s="219"/>
      <c r="J251" s="220">
        <f>ROUND(I251*H251,2)</f>
        <v>0</v>
      </c>
      <c r="K251" s="221"/>
      <c r="L251" s="45"/>
      <c r="M251" s="222" t="s">
        <v>1</v>
      </c>
      <c r="N251" s="223" t="s">
        <v>41</v>
      </c>
      <c r="O251" s="92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6" t="s">
        <v>393</v>
      </c>
      <c r="AT251" s="226" t="s">
        <v>144</v>
      </c>
      <c r="AU251" s="226" t="s">
        <v>84</v>
      </c>
      <c r="AY251" s="18" t="s">
        <v>142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8" t="s">
        <v>81</v>
      </c>
      <c r="BK251" s="227">
        <f>ROUND(I251*H251,2)</f>
        <v>0</v>
      </c>
      <c r="BL251" s="18" t="s">
        <v>393</v>
      </c>
      <c r="BM251" s="226" t="s">
        <v>421</v>
      </c>
    </row>
    <row r="252" s="2" customFormat="1" ht="14.4" customHeight="1">
      <c r="A252" s="39"/>
      <c r="B252" s="40"/>
      <c r="C252" s="214" t="s">
        <v>422</v>
      </c>
      <c r="D252" s="214" t="s">
        <v>144</v>
      </c>
      <c r="E252" s="215" t="s">
        <v>423</v>
      </c>
      <c r="F252" s="216" t="s">
        <v>424</v>
      </c>
      <c r="G252" s="217" t="s">
        <v>392</v>
      </c>
      <c r="H252" s="218">
        <v>1</v>
      </c>
      <c r="I252" s="219"/>
      <c r="J252" s="220">
        <f>ROUND(I252*H252,2)</f>
        <v>0</v>
      </c>
      <c r="K252" s="221"/>
      <c r="L252" s="45"/>
      <c r="M252" s="222" t="s">
        <v>1</v>
      </c>
      <c r="N252" s="223" t="s">
        <v>41</v>
      </c>
      <c r="O252" s="92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6" t="s">
        <v>393</v>
      </c>
      <c r="AT252" s="226" t="s">
        <v>144</v>
      </c>
      <c r="AU252" s="226" t="s">
        <v>84</v>
      </c>
      <c r="AY252" s="18" t="s">
        <v>142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8" t="s">
        <v>81</v>
      </c>
      <c r="BK252" s="227">
        <f>ROUND(I252*H252,2)</f>
        <v>0</v>
      </c>
      <c r="BL252" s="18" t="s">
        <v>393</v>
      </c>
      <c r="BM252" s="226" t="s">
        <v>425</v>
      </c>
    </row>
    <row r="253" s="16" customFormat="1">
      <c r="A253" s="16"/>
      <c r="B253" s="273"/>
      <c r="C253" s="274"/>
      <c r="D253" s="230" t="s">
        <v>149</v>
      </c>
      <c r="E253" s="275" t="s">
        <v>1</v>
      </c>
      <c r="F253" s="276" t="s">
        <v>426</v>
      </c>
      <c r="G253" s="274"/>
      <c r="H253" s="275" t="s">
        <v>1</v>
      </c>
      <c r="I253" s="277"/>
      <c r="J253" s="274"/>
      <c r="K253" s="274"/>
      <c r="L253" s="278"/>
      <c r="M253" s="279"/>
      <c r="N253" s="280"/>
      <c r="O253" s="280"/>
      <c r="P253" s="280"/>
      <c r="Q253" s="280"/>
      <c r="R253" s="280"/>
      <c r="S253" s="280"/>
      <c r="T253" s="281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82" t="s">
        <v>149</v>
      </c>
      <c r="AU253" s="282" t="s">
        <v>84</v>
      </c>
      <c r="AV253" s="16" t="s">
        <v>81</v>
      </c>
      <c r="AW253" s="16" t="s">
        <v>32</v>
      </c>
      <c r="AX253" s="16" t="s">
        <v>76</v>
      </c>
      <c r="AY253" s="282" t="s">
        <v>142</v>
      </c>
    </row>
    <row r="254" s="13" customFormat="1">
      <c r="A254" s="13"/>
      <c r="B254" s="228"/>
      <c r="C254" s="229"/>
      <c r="D254" s="230" t="s">
        <v>149</v>
      </c>
      <c r="E254" s="231" t="s">
        <v>1</v>
      </c>
      <c r="F254" s="232" t="s">
        <v>81</v>
      </c>
      <c r="G254" s="229"/>
      <c r="H254" s="233">
        <v>1</v>
      </c>
      <c r="I254" s="234"/>
      <c r="J254" s="229"/>
      <c r="K254" s="229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149</v>
      </c>
      <c r="AU254" s="239" t="s">
        <v>84</v>
      </c>
      <c r="AV254" s="13" t="s">
        <v>84</v>
      </c>
      <c r="AW254" s="13" t="s">
        <v>32</v>
      </c>
      <c r="AX254" s="13" t="s">
        <v>81</v>
      </c>
      <c r="AY254" s="239" t="s">
        <v>142</v>
      </c>
    </row>
    <row r="255" s="12" customFormat="1" ht="22.8" customHeight="1">
      <c r="A255" s="12"/>
      <c r="B255" s="198"/>
      <c r="C255" s="199"/>
      <c r="D255" s="200" t="s">
        <v>75</v>
      </c>
      <c r="E255" s="212" t="s">
        <v>427</v>
      </c>
      <c r="F255" s="212" t="s">
        <v>428</v>
      </c>
      <c r="G255" s="199"/>
      <c r="H255" s="199"/>
      <c r="I255" s="202"/>
      <c r="J255" s="213">
        <f>BK255</f>
        <v>0</v>
      </c>
      <c r="K255" s="199"/>
      <c r="L255" s="204"/>
      <c r="M255" s="205"/>
      <c r="N255" s="206"/>
      <c r="O255" s="206"/>
      <c r="P255" s="207">
        <f>P256</f>
        <v>0</v>
      </c>
      <c r="Q255" s="206"/>
      <c r="R255" s="207">
        <f>R256</f>
        <v>0</v>
      </c>
      <c r="S255" s="206"/>
      <c r="T255" s="208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9" t="s">
        <v>89</v>
      </c>
      <c r="AT255" s="210" t="s">
        <v>75</v>
      </c>
      <c r="AU255" s="210" t="s">
        <v>81</v>
      </c>
      <c r="AY255" s="209" t="s">
        <v>142</v>
      </c>
      <c r="BK255" s="211">
        <f>BK256</f>
        <v>0</v>
      </c>
    </row>
    <row r="256" s="2" customFormat="1" ht="14.4" customHeight="1">
      <c r="A256" s="39"/>
      <c r="B256" s="40"/>
      <c r="C256" s="214" t="s">
        <v>429</v>
      </c>
      <c r="D256" s="214" t="s">
        <v>144</v>
      </c>
      <c r="E256" s="215" t="s">
        <v>430</v>
      </c>
      <c r="F256" s="216" t="s">
        <v>428</v>
      </c>
      <c r="G256" s="217" t="s">
        <v>392</v>
      </c>
      <c r="H256" s="218">
        <v>1</v>
      </c>
      <c r="I256" s="219"/>
      <c r="J256" s="220">
        <f>ROUND(I256*H256,2)</f>
        <v>0</v>
      </c>
      <c r="K256" s="221"/>
      <c r="L256" s="45"/>
      <c r="M256" s="222" t="s">
        <v>1</v>
      </c>
      <c r="N256" s="223" t="s">
        <v>41</v>
      </c>
      <c r="O256" s="92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6" t="s">
        <v>393</v>
      </c>
      <c r="AT256" s="226" t="s">
        <v>144</v>
      </c>
      <c r="AU256" s="226" t="s">
        <v>84</v>
      </c>
      <c r="AY256" s="18" t="s">
        <v>142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8" t="s">
        <v>81</v>
      </c>
      <c r="BK256" s="227">
        <f>ROUND(I256*H256,2)</f>
        <v>0</v>
      </c>
      <c r="BL256" s="18" t="s">
        <v>393</v>
      </c>
      <c r="BM256" s="226" t="s">
        <v>431</v>
      </c>
    </row>
    <row r="257" s="12" customFormat="1" ht="22.8" customHeight="1">
      <c r="A257" s="12"/>
      <c r="B257" s="198"/>
      <c r="C257" s="199"/>
      <c r="D257" s="200" t="s">
        <v>75</v>
      </c>
      <c r="E257" s="212" t="s">
        <v>432</v>
      </c>
      <c r="F257" s="212" t="s">
        <v>433</v>
      </c>
      <c r="G257" s="199"/>
      <c r="H257" s="199"/>
      <c r="I257" s="202"/>
      <c r="J257" s="213">
        <f>BK257</f>
        <v>0</v>
      </c>
      <c r="K257" s="199"/>
      <c r="L257" s="204"/>
      <c r="M257" s="205"/>
      <c r="N257" s="206"/>
      <c r="O257" s="206"/>
      <c r="P257" s="207">
        <f>P258</f>
        <v>0</v>
      </c>
      <c r="Q257" s="206"/>
      <c r="R257" s="207">
        <f>R258</f>
        <v>0</v>
      </c>
      <c r="S257" s="206"/>
      <c r="T257" s="208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9" t="s">
        <v>89</v>
      </c>
      <c r="AT257" s="210" t="s">
        <v>75</v>
      </c>
      <c r="AU257" s="210" t="s">
        <v>81</v>
      </c>
      <c r="AY257" s="209" t="s">
        <v>142</v>
      </c>
      <c r="BK257" s="211">
        <f>BK258</f>
        <v>0</v>
      </c>
    </row>
    <row r="258" s="2" customFormat="1" ht="14.4" customHeight="1">
      <c r="A258" s="39"/>
      <c r="B258" s="40"/>
      <c r="C258" s="214" t="s">
        <v>434</v>
      </c>
      <c r="D258" s="214" t="s">
        <v>144</v>
      </c>
      <c r="E258" s="215" t="s">
        <v>435</v>
      </c>
      <c r="F258" s="216" t="s">
        <v>436</v>
      </c>
      <c r="G258" s="217" t="s">
        <v>294</v>
      </c>
      <c r="H258" s="218">
        <v>1</v>
      </c>
      <c r="I258" s="219"/>
      <c r="J258" s="220">
        <f>ROUND(I258*H258,2)</f>
        <v>0</v>
      </c>
      <c r="K258" s="221"/>
      <c r="L258" s="45"/>
      <c r="M258" s="283" t="s">
        <v>1</v>
      </c>
      <c r="N258" s="284" t="s">
        <v>41</v>
      </c>
      <c r="O258" s="285"/>
      <c r="P258" s="286">
        <f>O258*H258</f>
        <v>0</v>
      </c>
      <c r="Q258" s="286">
        <v>0</v>
      </c>
      <c r="R258" s="286">
        <f>Q258*H258</f>
        <v>0</v>
      </c>
      <c r="S258" s="286">
        <v>0</v>
      </c>
      <c r="T258" s="28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6" t="s">
        <v>393</v>
      </c>
      <c r="AT258" s="226" t="s">
        <v>144</v>
      </c>
      <c r="AU258" s="226" t="s">
        <v>84</v>
      </c>
      <c r="AY258" s="18" t="s">
        <v>142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8" t="s">
        <v>81</v>
      </c>
      <c r="BK258" s="227">
        <f>ROUND(I258*H258,2)</f>
        <v>0</v>
      </c>
      <c r="BL258" s="18" t="s">
        <v>393</v>
      </c>
      <c r="BM258" s="226" t="s">
        <v>437</v>
      </c>
    </row>
    <row r="259" s="2" customFormat="1" ht="6.96" customHeight="1">
      <c r="A259" s="39"/>
      <c r="B259" s="67"/>
      <c r="C259" s="68"/>
      <c r="D259" s="68"/>
      <c r="E259" s="68"/>
      <c r="F259" s="68"/>
      <c r="G259" s="68"/>
      <c r="H259" s="68"/>
      <c r="I259" s="68"/>
      <c r="J259" s="68"/>
      <c r="K259" s="68"/>
      <c r="L259" s="45"/>
      <c r="M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</row>
  </sheetData>
  <sheetProtection sheet="1" autoFilter="0" formatColumns="0" formatRows="0" objects="1" scenarios="1" spinCount="100000" saltValue="JdOjzHi2Iw0pmSmLUC1bYDUfQDf36ou3/9uKwYnFubacfC81CjiW/uOC8Ythh2t7mR6URrObNRAeLTHX9ydWqw==" hashValue="Kucy0fuyKU5Iv+U+vz6Sxa43NNfg0mslH34owqj9iqDVhYeECg7EL/3RibT6EkbjtPqvDhAKp8oq5R8vyTfEiw==" algorithmName="SHA-512" password="CC35"/>
  <autoFilter ref="C128:K258"/>
  <mergeCells count="6">
    <mergeCell ref="E7:H7"/>
    <mergeCell ref="E16:H16"/>
    <mergeCell ref="E25:H25"/>
    <mergeCell ref="E85:H85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1"/>
    </row>
    <row r="4" s="1" customFormat="1" ht="24.96" customHeight="1">
      <c r="B4" s="21"/>
      <c r="C4" s="135" t="s">
        <v>438</v>
      </c>
      <c r="H4" s="21"/>
    </row>
    <row r="5" s="1" customFormat="1" ht="12" customHeight="1">
      <c r="B5" s="21"/>
      <c r="C5" s="288" t="s">
        <v>13</v>
      </c>
      <c r="D5" s="143" t="s">
        <v>14</v>
      </c>
      <c r="E5" s="1"/>
      <c r="F5" s="1"/>
      <c r="H5" s="21"/>
    </row>
    <row r="6" s="1" customFormat="1" ht="36.96" customHeight="1">
      <c r="B6" s="21"/>
      <c r="C6" s="289" t="s">
        <v>16</v>
      </c>
      <c r="D6" s="290" t="s">
        <v>17</v>
      </c>
      <c r="E6" s="1"/>
      <c r="F6" s="1"/>
      <c r="H6" s="21"/>
    </row>
    <row r="7" s="1" customFormat="1" ht="16.5" customHeight="1">
      <c r="B7" s="21"/>
      <c r="C7" s="137" t="s">
        <v>22</v>
      </c>
      <c r="D7" s="140" t="str">
        <f>'Rekapitulace stavby'!AN8</f>
        <v>10. 3. 2021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6"/>
      <c r="B9" s="291"/>
      <c r="C9" s="292" t="s">
        <v>57</v>
      </c>
      <c r="D9" s="293" t="s">
        <v>58</v>
      </c>
      <c r="E9" s="293" t="s">
        <v>129</v>
      </c>
      <c r="F9" s="294" t="s">
        <v>439</v>
      </c>
      <c r="G9" s="186"/>
      <c r="H9" s="291"/>
    </row>
    <row r="10" s="2" customFormat="1" ht="26.4" customHeight="1">
      <c r="A10" s="39"/>
      <c r="B10" s="45"/>
      <c r="C10" s="295" t="s">
        <v>14</v>
      </c>
      <c r="D10" s="295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296" t="s">
        <v>99</v>
      </c>
      <c r="D11" s="297" t="s">
        <v>1</v>
      </c>
      <c r="E11" s="298" t="s">
        <v>1</v>
      </c>
      <c r="F11" s="299">
        <v>3.46</v>
      </c>
      <c r="G11" s="39"/>
      <c r="H11" s="45"/>
    </row>
    <row r="12" s="2" customFormat="1" ht="16.8" customHeight="1">
      <c r="A12" s="39"/>
      <c r="B12" s="45"/>
      <c r="C12" s="300" t="s">
        <v>1</v>
      </c>
      <c r="D12" s="300" t="s">
        <v>241</v>
      </c>
      <c r="E12" s="18" t="s">
        <v>1</v>
      </c>
      <c r="F12" s="301">
        <v>3.46</v>
      </c>
      <c r="G12" s="39"/>
      <c r="H12" s="45"/>
    </row>
    <row r="13" s="2" customFormat="1" ht="16.8" customHeight="1">
      <c r="A13" s="39"/>
      <c r="B13" s="45"/>
      <c r="C13" s="300" t="s">
        <v>99</v>
      </c>
      <c r="D13" s="300" t="s">
        <v>161</v>
      </c>
      <c r="E13" s="18" t="s">
        <v>1</v>
      </c>
      <c r="F13" s="301">
        <v>3.46</v>
      </c>
      <c r="G13" s="39"/>
      <c r="H13" s="45"/>
    </row>
    <row r="14" s="2" customFormat="1" ht="16.8" customHeight="1">
      <c r="A14" s="39"/>
      <c r="B14" s="45"/>
      <c r="C14" s="302" t="s">
        <v>440</v>
      </c>
      <c r="D14" s="39"/>
      <c r="E14" s="39"/>
      <c r="F14" s="39"/>
      <c r="G14" s="39"/>
      <c r="H14" s="45"/>
    </row>
    <row r="15" s="2" customFormat="1" ht="16.8" customHeight="1">
      <c r="A15" s="39"/>
      <c r="B15" s="45"/>
      <c r="C15" s="300" t="s">
        <v>238</v>
      </c>
      <c r="D15" s="300" t="s">
        <v>239</v>
      </c>
      <c r="E15" s="18" t="s">
        <v>168</v>
      </c>
      <c r="F15" s="301">
        <v>3.46</v>
      </c>
      <c r="G15" s="39"/>
      <c r="H15" s="45"/>
    </row>
    <row r="16" s="2" customFormat="1" ht="16.8" customHeight="1">
      <c r="A16" s="39"/>
      <c r="B16" s="45"/>
      <c r="C16" s="300" t="s">
        <v>198</v>
      </c>
      <c r="D16" s="300" t="s">
        <v>199</v>
      </c>
      <c r="E16" s="18" t="s">
        <v>168</v>
      </c>
      <c r="F16" s="301">
        <v>7.3280000000000003</v>
      </c>
      <c r="G16" s="39"/>
      <c r="H16" s="45"/>
    </row>
    <row r="17" s="2" customFormat="1" ht="16.8" customHeight="1">
      <c r="A17" s="39"/>
      <c r="B17" s="45"/>
      <c r="C17" s="296" t="s">
        <v>95</v>
      </c>
      <c r="D17" s="297" t="s">
        <v>1</v>
      </c>
      <c r="E17" s="298" t="s">
        <v>1</v>
      </c>
      <c r="F17" s="299">
        <v>5.673</v>
      </c>
      <c r="G17" s="39"/>
      <c r="H17" s="45"/>
    </row>
    <row r="18" s="2" customFormat="1" ht="16.8" customHeight="1">
      <c r="A18" s="39"/>
      <c r="B18" s="45"/>
      <c r="C18" s="300" t="s">
        <v>1</v>
      </c>
      <c r="D18" s="300" t="s">
        <v>212</v>
      </c>
      <c r="E18" s="18" t="s">
        <v>1</v>
      </c>
      <c r="F18" s="301">
        <v>1.522</v>
      </c>
      <c r="G18" s="39"/>
      <c r="H18" s="45"/>
    </row>
    <row r="19" s="2" customFormat="1" ht="16.8" customHeight="1">
      <c r="A19" s="39"/>
      <c r="B19" s="45"/>
      <c r="C19" s="300" t="s">
        <v>1</v>
      </c>
      <c r="D19" s="300" t="s">
        <v>213</v>
      </c>
      <c r="E19" s="18" t="s">
        <v>1</v>
      </c>
      <c r="F19" s="301">
        <v>4.1509999999999998</v>
      </c>
      <c r="G19" s="39"/>
      <c r="H19" s="45"/>
    </row>
    <row r="20" s="2" customFormat="1" ht="16.8" customHeight="1">
      <c r="A20" s="39"/>
      <c r="B20" s="45"/>
      <c r="C20" s="300" t="s">
        <v>95</v>
      </c>
      <c r="D20" s="300" t="s">
        <v>214</v>
      </c>
      <c r="E20" s="18" t="s">
        <v>1</v>
      </c>
      <c r="F20" s="301">
        <v>5.673</v>
      </c>
      <c r="G20" s="39"/>
      <c r="H20" s="45"/>
    </row>
    <row r="21" s="2" customFormat="1" ht="16.8" customHeight="1">
      <c r="A21" s="39"/>
      <c r="B21" s="45"/>
      <c r="C21" s="302" t="s">
        <v>440</v>
      </c>
      <c r="D21" s="39"/>
      <c r="E21" s="39"/>
      <c r="F21" s="39"/>
      <c r="G21" s="39"/>
      <c r="H21" s="45"/>
    </row>
    <row r="22" s="2" customFormat="1" ht="16.8" customHeight="1">
      <c r="A22" s="39"/>
      <c r="B22" s="45"/>
      <c r="C22" s="300" t="s">
        <v>209</v>
      </c>
      <c r="D22" s="300" t="s">
        <v>210</v>
      </c>
      <c r="E22" s="18" t="s">
        <v>168</v>
      </c>
      <c r="F22" s="301">
        <v>5.548</v>
      </c>
      <c r="G22" s="39"/>
      <c r="H22" s="45"/>
    </row>
    <row r="23" s="2" customFormat="1" ht="16.8" customHeight="1">
      <c r="A23" s="39"/>
      <c r="B23" s="45"/>
      <c r="C23" s="300" t="s">
        <v>198</v>
      </c>
      <c r="D23" s="300" t="s">
        <v>199</v>
      </c>
      <c r="E23" s="18" t="s">
        <v>168</v>
      </c>
      <c r="F23" s="301">
        <v>7.3280000000000003</v>
      </c>
      <c r="G23" s="39"/>
      <c r="H23" s="45"/>
    </row>
    <row r="24" s="2" customFormat="1" ht="16.8" customHeight="1">
      <c r="A24" s="39"/>
      <c r="B24" s="45"/>
      <c r="C24" s="296" t="s">
        <v>92</v>
      </c>
      <c r="D24" s="297" t="s">
        <v>1</v>
      </c>
      <c r="E24" s="298" t="s">
        <v>1</v>
      </c>
      <c r="F24" s="299">
        <v>16.640999999999998</v>
      </c>
      <c r="G24" s="39"/>
      <c r="H24" s="45"/>
    </row>
    <row r="25" s="2" customFormat="1" ht="16.8" customHeight="1">
      <c r="A25" s="39"/>
      <c r="B25" s="45"/>
      <c r="C25" s="300" t="s">
        <v>92</v>
      </c>
      <c r="D25" s="300" t="s">
        <v>90</v>
      </c>
      <c r="E25" s="18" t="s">
        <v>1</v>
      </c>
      <c r="F25" s="301">
        <v>16.640999999999998</v>
      </c>
      <c r="G25" s="39"/>
      <c r="H25" s="45"/>
    </row>
    <row r="26" s="2" customFormat="1" ht="16.8" customHeight="1">
      <c r="A26" s="39"/>
      <c r="B26" s="45"/>
      <c r="C26" s="302" t="s">
        <v>440</v>
      </c>
      <c r="D26" s="39"/>
      <c r="E26" s="39"/>
      <c r="F26" s="39"/>
      <c r="G26" s="39"/>
      <c r="H26" s="45"/>
    </row>
    <row r="27" s="2" customFormat="1">
      <c r="A27" s="39"/>
      <c r="B27" s="45"/>
      <c r="C27" s="300" t="s">
        <v>184</v>
      </c>
      <c r="D27" s="300" t="s">
        <v>185</v>
      </c>
      <c r="E27" s="18" t="s">
        <v>168</v>
      </c>
      <c r="F27" s="301">
        <v>16.640999999999998</v>
      </c>
      <c r="G27" s="39"/>
      <c r="H27" s="45"/>
    </row>
    <row r="28" s="2" customFormat="1" ht="16.8" customHeight="1">
      <c r="A28" s="39"/>
      <c r="B28" s="45"/>
      <c r="C28" s="300" t="s">
        <v>188</v>
      </c>
      <c r="D28" s="300" t="s">
        <v>189</v>
      </c>
      <c r="E28" s="18" t="s">
        <v>190</v>
      </c>
      <c r="F28" s="301">
        <v>30.786000000000001</v>
      </c>
      <c r="G28" s="39"/>
      <c r="H28" s="45"/>
    </row>
    <row r="29" s="2" customFormat="1" ht="16.8" customHeight="1">
      <c r="A29" s="39"/>
      <c r="B29" s="45"/>
      <c r="C29" s="300" t="s">
        <v>194</v>
      </c>
      <c r="D29" s="300" t="s">
        <v>195</v>
      </c>
      <c r="E29" s="18" t="s">
        <v>168</v>
      </c>
      <c r="F29" s="301">
        <v>16.640999999999998</v>
      </c>
      <c r="G29" s="39"/>
      <c r="H29" s="45"/>
    </row>
    <row r="30" s="2" customFormat="1" ht="16.8" customHeight="1">
      <c r="A30" s="39"/>
      <c r="B30" s="45"/>
      <c r="C30" s="296" t="s">
        <v>90</v>
      </c>
      <c r="D30" s="297" t="s">
        <v>1</v>
      </c>
      <c r="E30" s="298" t="s">
        <v>1</v>
      </c>
      <c r="F30" s="299">
        <v>16.640999999999998</v>
      </c>
      <c r="G30" s="39"/>
      <c r="H30" s="45"/>
    </row>
    <row r="31" s="2" customFormat="1" ht="16.8" customHeight="1">
      <c r="A31" s="39"/>
      <c r="B31" s="45"/>
      <c r="C31" s="300" t="s">
        <v>1</v>
      </c>
      <c r="D31" s="300" t="s">
        <v>170</v>
      </c>
      <c r="E31" s="18" t="s">
        <v>1</v>
      </c>
      <c r="F31" s="301">
        <v>13.840999999999999</v>
      </c>
      <c r="G31" s="39"/>
      <c r="H31" s="45"/>
    </row>
    <row r="32" s="2" customFormat="1" ht="16.8" customHeight="1">
      <c r="A32" s="39"/>
      <c r="B32" s="45"/>
      <c r="C32" s="300" t="s">
        <v>1</v>
      </c>
      <c r="D32" s="300" t="s">
        <v>171</v>
      </c>
      <c r="E32" s="18" t="s">
        <v>1</v>
      </c>
      <c r="F32" s="301">
        <v>1.1619999999999999</v>
      </c>
      <c r="G32" s="39"/>
      <c r="H32" s="45"/>
    </row>
    <row r="33" s="2" customFormat="1" ht="16.8" customHeight="1">
      <c r="A33" s="39"/>
      <c r="B33" s="45"/>
      <c r="C33" s="300" t="s">
        <v>1</v>
      </c>
      <c r="D33" s="300" t="s">
        <v>172</v>
      </c>
      <c r="E33" s="18" t="s">
        <v>1</v>
      </c>
      <c r="F33" s="301">
        <v>1.458</v>
      </c>
      <c r="G33" s="39"/>
      <c r="H33" s="45"/>
    </row>
    <row r="34" s="2" customFormat="1" ht="16.8" customHeight="1">
      <c r="A34" s="39"/>
      <c r="B34" s="45"/>
      <c r="C34" s="300" t="s">
        <v>1</v>
      </c>
      <c r="D34" s="300" t="s">
        <v>173</v>
      </c>
      <c r="E34" s="18" t="s">
        <v>1</v>
      </c>
      <c r="F34" s="301">
        <v>0.17999999999999999</v>
      </c>
      <c r="G34" s="39"/>
      <c r="H34" s="45"/>
    </row>
    <row r="35" s="2" customFormat="1" ht="16.8" customHeight="1">
      <c r="A35" s="39"/>
      <c r="B35" s="45"/>
      <c r="C35" s="300" t="s">
        <v>90</v>
      </c>
      <c r="D35" s="300" t="s">
        <v>161</v>
      </c>
      <c r="E35" s="18" t="s">
        <v>1</v>
      </c>
      <c r="F35" s="301">
        <v>16.640999999999998</v>
      </c>
      <c r="G35" s="39"/>
      <c r="H35" s="45"/>
    </row>
    <row r="36" s="2" customFormat="1" ht="16.8" customHeight="1">
      <c r="A36" s="39"/>
      <c r="B36" s="45"/>
      <c r="C36" s="302" t="s">
        <v>440</v>
      </c>
      <c r="D36" s="39"/>
      <c r="E36" s="39"/>
      <c r="F36" s="39"/>
      <c r="G36" s="39"/>
      <c r="H36" s="45"/>
    </row>
    <row r="37" s="2" customFormat="1" ht="16.8" customHeight="1">
      <c r="A37" s="39"/>
      <c r="B37" s="45"/>
      <c r="C37" s="300" t="s">
        <v>166</v>
      </c>
      <c r="D37" s="300" t="s">
        <v>167</v>
      </c>
      <c r="E37" s="18" t="s">
        <v>168</v>
      </c>
      <c r="F37" s="301">
        <v>16.640999999999998</v>
      </c>
      <c r="G37" s="39"/>
      <c r="H37" s="45"/>
    </row>
    <row r="38" s="2" customFormat="1">
      <c r="A38" s="39"/>
      <c r="B38" s="45"/>
      <c r="C38" s="300" t="s">
        <v>184</v>
      </c>
      <c r="D38" s="300" t="s">
        <v>185</v>
      </c>
      <c r="E38" s="18" t="s">
        <v>168</v>
      </c>
      <c r="F38" s="301">
        <v>16.640999999999998</v>
      </c>
      <c r="G38" s="39"/>
      <c r="H38" s="45"/>
    </row>
    <row r="39" s="2" customFormat="1" ht="16.8" customHeight="1">
      <c r="A39" s="39"/>
      <c r="B39" s="45"/>
      <c r="C39" s="300" t="s">
        <v>198</v>
      </c>
      <c r="D39" s="300" t="s">
        <v>199</v>
      </c>
      <c r="E39" s="18" t="s">
        <v>168</v>
      </c>
      <c r="F39" s="301">
        <v>7.3280000000000003</v>
      </c>
      <c r="G39" s="39"/>
      <c r="H39" s="45"/>
    </row>
    <row r="40" s="2" customFormat="1" ht="16.8" customHeight="1">
      <c r="A40" s="39"/>
      <c r="B40" s="45"/>
      <c r="C40" s="296" t="s">
        <v>88</v>
      </c>
      <c r="D40" s="297" t="s">
        <v>1</v>
      </c>
      <c r="E40" s="298" t="s">
        <v>1</v>
      </c>
      <c r="F40" s="299">
        <v>5</v>
      </c>
      <c r="G40" s="39"/>
      <c r="H40" s="45"/>
    </row>
    <row r="41" s="2" customFormat="1" ht="16.8" customHeight="1">
      <c r="A41" s="39"/>
      <c r="B41" s="45"/>
      <c r="C41" s="300" t="s">
        <v>88</v>
      </c>
      <c r="D41" s="300" t="s">
        <v>158</v>
      </c>
      <c r="E41" s="18" t="s">
        <v>1</v>
      </c>
      <c r="F41" s="301">
        <v>5</v>
      </c>
      <c r="G41" s="39"/>
      <c r="H41" s="45"/>
    </row>
    <row r="42" s="2" customFormat="1" ht="16.8" customHeight="1">
      <c r="A42" s="39"/>
      <c r="B42" s="45"/>
      <c r="C42" s="302" t="s">
        <v>440</v>
      </c>
      <c r="D42" s="39"/>
      <c r="E42" s="39"/>
      <c r="F42" s="39"/>
      <c r="G42" s="39"/>
      <c r="H42" s="45"/>
    </row>
    <row r="43" s="2" customFormat="1" ht="16.8" customHeight="1">
      <c r="A43" s="39"/>
      <c r="B43" s="45"/>
      <c r="C43" s="300" t="s">
        <v>155</v>
      </c>
      <c r="D43" s="300" t="s">
        <v>156</v>
      </c>
      <c r="E43" s="18" t="s">
        <v>147</v>
      </c>
      <c r="F43" s="301">
        <v>24</v>
      </c>
      <c r="G43" s="39"/>
      <c r="H43" s="45"/>
    </row>
    <row r="44" s="2" customFormat="1" ht="16.8" customHeight="1">
      <c r="A44" s="39"/>
      <c r="B44" s="45"/>
      <c r="C44" s="300" t="s">
        <v>151</v>
      </c>
      <c r="D44" s="300" t="s">
        <v>152</v>
      </c>
      <c r="E44" s="18" t="s">
        <v>147</v>
      </c>
      <c r="F44" s="301">
        <v>5</v>
      </c>
      <c r="G44" s="39"/>
      <c r="H44" s="45"/>
    </row>
    <row r="45" s="2" customFormat="1" ht="16.8" customHeight="1">
      <c r="A45" s="39"/>
      <c r="B45" s="45"/>
      <c r="C45" s="300" t="s">
        <v>162</v>
      </c>
      <c r="D45" s="300" t="s">
        <v>163</v>
      </c>
      <c r="E45" s="18" t="s">
        <v>147</v>
      </c>
      <c r="F45" s="301">
        <v>9</v>
      </c>
      <c r="G45" s="39"/>
      <c r="H45" s="45"/>
    </row>
    <row r="46" s="2" customFormat="1" ht="16.8" customHeight="1">
      <c r="A46" s="39"/>
      <c r="B46" s="45"/>
      <c r="C46" s="300" t="s">
        <v>244</v>
      </c>
      <c r="D46" s="300" t="s">
        <v>245</v>
      </c>
      <c r="E46" s="18" t="s">
        <v>147</v>
      </c>
      <c r="F46" s="301">
        <v>24</v>
      </c>
      <c r="G46" s="39"/>
      <c r="H46" s="45"/>
    </row>
    <row r="47" s="2" customFormat="1" ht="16.8" customHeight="1">
      <c r="A47" s="39"/>
      <c r="B47" s="45"/>
      <c r="C47" s="300" t="s">
        <v>249</v>
      </c>
      <c r="D47" s="300" t="s">
        <v>250</v>
      </c>
      <c r="E47" s="18" t="s">
        <v>147</v>
      </c>
      <c r="F47" s="301">
        <v>9</v>
      </c>
      <c r="G47" s="39"/>
      <c r="H47" s="45"/>
    </row>
    <row r="48" s="2" customFormat="1">
      <c r="A48" s="39"/>
      <c r="B48" s="45"/>
      <c r="C48" s="300" t="s">
        <v>260</v>
      </c>
      <c r="D48" s="300" t="s">
        <v>261</v>
      </c>
      <c r="E48" s="18" t="s">
        <v>147</v>
      </c>
      <c r="F48" s="301">
        <v>5</v>
      </c>
      <c r="G48" s="39"/>
      <c r="H48" s="45"/>
    </row>
    <row r="49" s="2" customFormat="1" ht="16.8" customHeight="1">
      <c r="A49" s="39"/>
      <c r="B49" s="45"/>
      <c r="C49" s="296" t="s">
        <v>85</v>
      </c>
      <c r="D49" s="297" t="s">
        <v>1</v>
      </c>
      <c r="E49" s="298" t="s">
        <v>1</v>
      </c>
      <c r="F49" s="299">
        <v>4</v>
      </c>
      <c r="G49" s="39"/>
      <c r="H49" s="45"/>
    </row>
    <row r="50" s="2" customFormat="1" ht="16.8" customHeight="1">
      <c r="A50" s="39"/>
      <c r="B50" s="45"/>
      <c r="C50" s="300" t="s">
        <v>85</v>
      </c>
      <c r="D50" s="300" t="s">
        <v>159</v>
      </c>
      <c r="E50" s="18" t="s">
        <v>1</v>
      </c>
      <c r="F50" s="301">
        <v>4</v>
      </c>
      <c r="G50" s="39"/>
      <c r="H50" s="45"/>
    </row>
    <row r="51" s="2" customFormat="1" ht="16.8" customHeight="1">
      <c r="A51" s="39"/>
      <c r="B51" s="45"/>
      <c r="C51" s="302" t="s">
        <v>440</v>
      </c>
      <c r="D51" s="39"/>
      <c r="E51" s="39"/>
      <c r="F51" s="39"/>
      <c r="G51" s="39"/>
      <c r="H51" s="45"/>
    </row>
    <row r="52" s="2" customFormat="1" ht="16.8" customHeight="1">
      <c r="A52" s="39"/>
      <c r="B52" s="45"/>
      <c r="C52" s="300" t="s">
        <v>155</v>
      </c>
      <c r="D52" s="300" t="s">
        <v>156</v>
      </c>
      <c r="E52" s="18" t="s">
        <v>147</v>
      </c>
      <c r="F52" s="301">
        <v>24</v>
      </c>
      <c r="G52" s="39"/>
      <c r="H52" s="45"/>
    </row>
    <row r="53" s="2" customFormat="1" ht="16.8" customHeight="1">
      <c r="A53" s="39"/>
      <c r="B53" s="45"/>
      <c r="C53" s="300" t="s">
        <v>145</v>
      </c>
      <c r="D53" s="300" t="s">
        <v>146</v>
      </c>
      <c r="E53" s="18" t="s">
        <v>147</v>
      </c>
      <c r="F53" s="301">
        <v>19</v>
      </c>
      <c r="G53" s="39"/>
      <c r="H53" s="45"/>
    </row>
    <row r="54" s="2" customFormat="1" ht="16.8" customHeight="1">
      <c r="A54" s="39"/>
      <c r="B54" s="45"/>
      <c r="C54" s="300" t="s">
        <v>162</v>
      </c>
      <c r="D54" s="300" t="s">
        <v>163</v>
      </c>
      <c r="E54" s="18" t="s">
        <v>147</v>
      </c>
      <c r="F54" s="301">
        <v>9</v>
      </c>
      <c r="G54" s="39"/>
      <c r="H54" s="45"/>
    </row>
    <row r="55" s="2" customFormat="1" ht="16.8" customHeight="1">
      <c r="A55" s="39"/>
      <c r="B55" s="45"/>
      <c r="C55" s="300" t="s">
        <v>244</v>
      </c>
      <c r="D55" s="300" t="s">
        <v>245</v>
      </c>
      <c r="E55" s="18" t="s">
        <v>147</v>
      </c>
      <c r="F55" s="301">
        <v>24</v>
      </c>
      <c r="G55" s="39"/>
      <c r="H55" s="45"/>
    </row>
    <row r="56" s="2" customFormat="1" ht="16.8" customHeight="1">
      <c r="A56" s="39"/>
      <c r="B56" s="45"/>
      <c r="C56" s="300" t="s">
        <v>249</v>
      </c>
      <c r="D56" s="300" t="s">
        <v>250</v>
      </c>
      <c r="E56" s="18" t="s">
        <v>147</v>
      </c>
      <c r="F56" s="301">
        <v>9</v>
      </c>
      <c r="G56" s="39"/>
      <c r="H56" s="45"/>
    </row>
    <row r="57" s="2" customFormat="1" ht="16.8" customHeight="1">
      <c r="A57" s="39"/>
      <c r="B57" s="45"/>
      <c r="C57" s="300" t="s">
        <v>256</v>
      </c>
      <c r="D57" s="300" t="s">
        <v>257</v>
      </c>
      <c r="E57" s="18" t="s">
        <v>147</v>
      </c>
      <c r="F57" s="301">
        <v>4</v>
      </c>
      <c r="G57" s="39"/>
      <c r="H57" s="45"/>
    </row>
    <row r="58" s="2" customFormat="1" ht="16.8" customHeight="1">
      <c r="A58" s="39"/>
      <c r="B58" s="45"/>
      <c r="C58" s="296" t="s">
        <v>83</v>
      </c>
      <c r="D58" s="297" t="s">
        <v>1</v>
      </c>
      <c r="E58" s="298" t="s">
        <v>1</v>
      </c>
      <c r="F58" s="299">
        <v>15</v>
      </c>
      <c r="G58" s="39"/>
      <c r="H58" s="45"/>
    </row>
    <row r="59" s="2" customFormat="1" ht="16.8" customHeight="1">
      <c r="A59" s="39"/>
      <c r="B59" s="45"/>
      <c r="C59" s="300" t="s">
        <v>83</v>
      </c>
      <c r="D59" s="300" t="s">
        <v>160</v>
      </c>
      <c r="E59" s="18" t="s">
        <v>1</v>
      </c>
      <c r="F59" s="301">
        <v>15</v>
      </c>
      <c r="G59" s="39"/>
      <c r="H59" s="45"/>
    </row>
    <row r="60" s="2" customFormat="1" ht="16.8" customHeight="1">
      <c r="A60" s="39"/>
      <c r="B60" s="45"/>
      <c r="C60" s="302" t="s">
        <v>440</v>
      </c>
      <c r="D60" s="39"/>
      <c r="E60" s="39"/>
      <c r="F60" s="39"/>
      <c r="G60" s="39"/>
      <c r="H60" s="45"/>
    </row>
    <row r="61" s="2" customFormat="1" ht="16.8" customHeight="1">
      <c r="A61" s="39"/>
      <c r="B61" s="45"/>
      <c r="C61" s="300" t="s">
        <v>155</v>
      </c>
      <c r="D61" s="300" t="s">
        <v>156</v>
      </c>
      <c r="E61" s="18" t="s">
        <v>147</v>
      </c>
      <c r="F61" s="301">
        <v>24</v>
      </c>
      <c r="G61" s="39"/>
      <c r="H61" s="45"/>
    </row>
    <row r="62" s="2" customFormat="1" ht="16.8" customHeight="1">
      <c r="A62" s="39"/>
      <c r="B62" s="45"/>
      <c r="C62" s="300" t="s">
        <v>145</v>
      </c>
      <c r="D62" s="300" t="s">
        <v>146</v>
      </c>
      <c r="E62" s="18" t="s">
        <v>147</v>
      </c>
      <c r="F62" s="301">
        <v>19</v>
      </c>
      <c r="G62" s="39"/>
      <c r="H62" s="45"/>
    </row>
    <row r="63" s="2" customFormat="1" ht="16.8" customHeight="1">
      <c r="A63" s="39"/>
      <c r="B63" s="45"/>
      <c r="C63" s="300" t="s">
        <v>244</v>
      </c>
      <c r="D63" s="300" t="s">
        <v>245</v>
      </c>
      <c r="E63" s="18" t="s">
        <v>147</v>
      </c>
      <c r="F63" s="301">
        <v>24</v>
      </c>
      <c r="G63" s="39"/>
      <c r="H63" s="45"/>
    </row>
    <row r="64" s="2" customFormat="1" ht="16.8" customHeight="1">
      <c r="A64" s="39"/>
      <c r="B64" s="45"/>
      <c r="C64" s="300" t="s">
        <v>252</v>
      </c>
      <c r="D64" s="300" t="s">
        <v>253</v>
      </c>
      <c r="E64" s="18" t="s">
        <v>147</v>
      </c>
      <c r="F64" s="301">
        <v>15</v>
      </c>
      <c r="G64" s="39"/>
      <c r="H64" s="45"/>
    </row>
    <row r="65" s="2" customFormat="1" ht="16.8" customHeight="1">
      <c r="A65" s="39"/>
      <c r="B65" s="45"/>
      <c r="C65" s="296" t="s">
        <v>103</v>
      </c>
      <c r="D65" s="297" t="s">
        <v>1</v>
      </c>
      <c r="E65" s="298" t="s">
        <v>1</v>
      </c>
      <c r="F65" s="299">
        <v>5.625</v>
      </c>
      <c r="G65" s="39"/>
      <c r="H65" s="45"/>
    </row>
    <row r="66" s="2" customFormat="1" ht="16.8" customHeight="1">
      <c r="A66" s="39"/>
      <c r="B66" s="45"/>
      <c r="C66" s="300" t="s">
        <v>103</v>
      </c>
      <c r="D66" s="300" t="s">
        <v>104</v>
      </c>
      <c r="E66" s="18" t="s">
        <v>1</v>
      </c>
      <c r="F66" s="301">
        <v>5.625</v>
      </c>
      <c r="G66" s="39"/>
      <c r="H66" s="45"/>
    </row>
    <row r="67" s="2" customFormat="1" ht="16.8" customHeight="1">
      <c r="A67" s="39"/>
      <c r="B67" s="45"/>
      <c r="C67" s="302" t="s">
        <v>440</v>
      </c>
      <c r="D67" s="39"/>
      <c r="E67" s="39"/>
      <c r="F67" s="39"/>
      <c r="G67" s="39"/>
      <c r="H67" s="45"/>
    </row>
    <row r="68" s="2" customFormat="1">
      <c r="A68" s="39"/>
      <c r="B68" s="45"/>
      <c r="C68" s="300" t="s">
        <v>351</v>
      </c>
      <c r="D68" s="300" t="s">
        <v>352</v>
      </c>
      <c r="E68" s="18" t="s">
        <v>190</v>
      </c>
      <c r="F68" s="301">
        <v>5.625</v>
      </c>
      <c r="G68" s="39"/>
      <c r="H68" s="45"/>
    </row>
    <row r="69" s="2" customFormat="1" ht="16.8" customHeight="1">
      <c r="A69" s="39"/>
      <c r="B69" s="45"/>
      <c r="C69" s="300" t="s">
        <v>341</v>
      </c>
      <c r="D69" s="300" t="s">
        <v>342</v>
      </c>
      <c r="E69" s="18" t="s">
        <v>190</v>
      </c>
      <c r="F69" s="301">
        <v>12.585000000000001</v>
      </c>
      <c r="G69" s="39"/>
      <c r="H69" s="45"/>
    </row>
    <row r="70" s="2" customFormat="1" ht="16.8" customHeight="1">
      <c r="A70" s="39"/>
      <c r="B70" s="45"/>
      <c r="C70" s="300" t="s">
        <v>346</v>
      </c>
      <c r="D70" s="300" t="s">
        <v>347</v>
      </c>
      <c r="E70" s="18" t="s">
        <v>190</v>
      </c>
      <c r="F70" s="301">
        <v>113.265</v>
      </c>
      <c r="G70" s="39"/>
      <c r="H70" s="45"/>
    </row>
    <row r="71" s="2" customFormat="1" ht="16.8" customHeight="1">
      <c r="A71" s="39"/>
      <c r="B71" s="45"/>
      <c r="C71" s="296" t="s">
        <v>101</v>
      </c>
      <c r="D71" s="297" t="s">
        <v>1</v>
      </c>
      <c r="E71" s="298" t="s">
        <v>1</v>
      </c>
      <c r="F71" s="299">
        <v>6.96</v>
      </c>
      <c r="G71" s="39"/>
      <c r="H71" s="45"/>
    </row>
    <row r="72" s="2" customFormat="1" ht="16.8" customHeight="1">
      <c r="A72" s="39"/>
      <c r="B72" s="45"/>
      <c r="C72" s="300" t="s">
        <v>101</v>
      </c>
      <c r="D72" s="300" t="s">
        <v>357</v>
      </c>
      <c r="E72" s="18" t="s">
        <v>1</v>
      </c>
      <c r="F72" s="301">
        <v>6.96</v>
      </c>
      <c r="G72" s="39"/>
      <c r="H72" s="45"/>
    </row>
    <row r="73" s="2" customFormat="1" ht="16.8" customHeight="1">
      <c r="A73" s="39"/>
      <c r="B73" s="45"/>
      <c r="C73" s="302" t="s">
        <v>440</v>
      </c>
      <c r="D73" s="39"/>
      <c r="E73" s="39"/>
      <c r="F73" s="39"/>
      <c r="G73" s="39"/>
      <c r="H73" s="45"/>
    </row>
    <row r="74" s="2" customFormat="1" ht="16.8" customHeight="1">
      <c r="A74" s="39"/>
      <c r="B74" s="45"/>
      <c r="C74" s="300" t="s">
        <v>355</v>
      </c>
      <c r="D74" s="300" t="s">
        <v>189</v>
      </c>
      <c r="E74" s="18" t="s">
        <v>190</v>
      </c>
      <c r="F74" s="301">
        <v>6.96</v>
      </c>
      <c r="G74" s="39"/>
      <c r="H74" s="45"/>
    </row>
    <row r="75" s="2" customFormat="1" ht="16.8" customHeight="1">
      <c r="A75" s="39"/>
      <c r="B75" s="45"/>
      <c r="C75" s="300" t="s">
        <v>341</v>
      </c>
      <c r="D75" s="300" t="s">
        <v>342</v>
      </c>
      <c r="E75" s="18" t="s">
        <v>190</v>
      </c>
      <c r="F75" s="301">
        <v>12.585000000000001</v>
      </c>
      <c r="G75" s="39"/>
      <c r="H75" s="45"/>
    </row>
    <row r="76" s="2" customFormat="1" ht="16.8" customHeight="1">
      <c r="A76" s="39"/>
      <c r="B76" s="45"/>
      <c r="C76" s="300" t="s">
        <v>346</v>
      </c>
      <c r="D76" s="300" t="s">
        <v>347</v>
      </c>
      <c r="E76" s="18" t="s">
        <v>190</v>
      </c>
      <c r="F76" s="301">
        <v>113.265</v>
      </c>
      <c r="G76" s="39"/>
      <c r="H76" s="45"/>
    </row>
    <row r="77" s="2" customFormat="1" ht="16.8" customHeight="1">
      <c r="A77" s="39"/>
      <c r="B77" s="45"/>
      <c r="C77" s="296" t="s">
        <v>97</v>
      </c>
      <c r="D77" s="297" t="s">
        <v>1</v>
      </c>
      <c r="E77" s="298" t="s">
        <v>1</v>
      </c>
      <c r="F77" s="299">
        <v>0.17999999999999999</v>
      </c>
      <c r="G77" s="39"/>
      <c r="H77" s="45"/>
    </row>
    <row r="78" s="2" customFormat="1" ht="16.8" customHeight="1">
      <c r="A78" s="39"/>
      <c r="B78" s="45"/>
      <c r="C78" s="300" t="s">
        <v>97</v>
      </c>
      <c r="D78" s="300" t="s">
        <v>226</v>
      </c>
      <c r="E78" s="18" t="s">
        <v>1</v>
      </c>
      <c r="F78" s="301">
        <v>0.17999999999999999</v>
      </c>
      <c r="G78" s="39"/>
      <c r="H78" s="45"/>
    </row>
    <row r="79" s="2" customFormat="1" ht="16.8" customHeight="1">
      <c r="A79" s="39"/>
      <c r="B79" s="45"/>
      <c r="C79" s="302" t="s">
        <v>440</v>
      </c>
      <c r="D79" s="39"/>
      <c r="E79" s="39"/>
      <c r="F79" s="39"/>
      <c r="G79" s="39"/>
      <c r="H79" s="45"/>
    </row>
    <row r="80" s="2" customFormat="1" ht="16.8" customHeight="1">
      <c r="A80" s="39"/>
      <c r="B80" s="45"/>
      <c r="C80" s="300" t="s">
        <v>223</v>
      </c>
      <c r="D80" s="300" t="s">
        <v>224</v>
      </c>
      <c r="E80" s="18" t="s">
        <v>168</v>
      </c>
      <c r="F80" s="301">
        <v>0.17999999999999999</v>
      </c>
      <c r="G80" s="39"/>
      <c r="H80" s="45"/>
    </row>
    <row r="81" s="2" customFormat="1" ht="16.8" customHeight="1">
      <c r="A81" s="39"/>
      <c r="B81" s="45"/>
      <c r="C81" s="300" t="s">
        <v>166</v>
      </c>
      <c r="D81" s="300" t="s">
        <v>167</v>
      </c>
      <c r="E81" s="18" t="s">
        <v>168</v>
      </c>
      <c r="F81" s="301">
        <v>16.640999999999998</v>
      </c>
      <c r="G81" s="39"/>
      <c r="H81" s="45"/>
    </row>
    <row r="82" s="2" customFormat="1" ht="16.8" customHeight="1">
      <c r="A82" s="39"/>
      <c r="B82" s="45"/>
      <c r="C82" s="300" t="s">
        <v>198</v>
      </c>
      <c r="D82" s="300" t="s">
        <v>199</v>
      </c>
      <c r="E82" s="18" t="s">
        <v>168</v>
      </c>
      <c r="F82" s="301">
        <v>7.3280000000000003</v>
      </c>
      <c r="G82" s="39"/>
      <c r="H82" s="45"/>
    </row>
    <row r="83" s="2" customFormat="1" ht="16.8" customHeight="1">
      <c r="A83" s="39"/>
      <c r="B83" s="45"/>
      <c r="C83" s="296" t="s">
        <v>93</v>
      </c>
      <c r="D83" s="297" t="s">
        <v>1</v>
      </c>
      <c r="E83" s="298" t="s">
        <v>1</v>
      </c>
      <c r="F83" s="299">
        <v>7.3280000000000003</v>
      </c>
      <c r="G83" s="39"/>
      <c r="H83" s="45"/>
    </row>
    <row r="84" s="2" customFormat="1" ht="16.8" customHeight="1">
      <c r="A84" s="39"/>
      <c r="B84" s="45"/>
      <c r="C84" s="300" t="s">
        <v>93</v>
      </c>
      <c r="D84" s="300" t="s">
        <v>201</v>
      </c>
      <c r="E84" s="18" t="s">
        <v>1</v>
      </c>
      <c r="F84" s="301">
        <v>7.3280000000000003</v>
      </c>
      <c r="G84" s="39"/>
      <c r="H84" s="45"/>
    </row>
    <row r="85" s="2" customFormat="1" ht="7.44" customHeight="1">
      <c r="A85" s="39"/>
      <c r="B85" s="166"/>
      <c r="C85" s="167"/>
      <c r="D85" s="167"/>
      <c r="E85" s="167"/>
      <c r="F85" s="167"/>
      <c r="G85" s="167"/>
      <c r="H85" s="45"/>
    </row>
    <row r="86" s="2" customFormat="1">
      <c r="A86" s="39"/>
      <c r="B86" s="39"/>
      <c r="C86" s="39"/>
      <c r="D86" s="39"/>
      <c r="E86" s="39"/>
      <c r="F86" s="39"/>
      <c r="G86" s="39"/>
      <c r="H86" s="39"/>
    </row>
  </sheetData>
  <sheetProtection sheet="1" formatColumns="0" formatRows="0" objects="1" scenarios="1" spinCount="100000" saltValue="zt5hZl/WJ7pOjcsnAdMgzXmq+YbumFDI4SLuGIyowsCEO0jUHwhf9GjuaSLdpAIJY7M0fFgGKc2ZhHXnnODVug==" hashValue="BS2H/o5/s19/HYPxY0mrsJqPaHZDnMlWMyGPGaDagX9WUb2kqHaRLaguR7lfkD392+lKi5/L+m/1pOlJ5MUg3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Duben</dc:creator>
  <cp:lastModifiedBy>Jan Duben</cp:lastModifiedBy>
  <dcterms:created xsi:type="dcterms:W3CDTF">2021-03-21T17:52:28Z</dcterms:created>
  <dcterms:modified xsi:type="dcterms:W3CDTF">2021-03-21T17:52:33Z</dcterms:modified>
</cp:coreProperties>
</file>