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85" windowWidth="24615" windowHeight="11955" activeTab="0"/>
  </bookViews>
  <sheets>
    <sheet name="Rekapitulace stavby" sheetId="1" r:id="rId1"/>
    <sheet name="01 - Revitalizace dětskéh..." sheetId="2" r:id="rId2"/>
    <sheet name="02 - Oprava chodníku" sheetId="3" r:id="rId3"/>
    <sheet name="Seznam figur" sheetId="4" r:id="rId4"/>
  </sheets>
  <definedNames>
    <definedName name="_xlnm._FilterDatabase" localSheetId="1" hidden="1">'01 - Revitalizace dětskéh...'!$C$127:$K$209</definedName>
    <definedName name="_xlnm._FilterDatabase" localSheetId="2" hidden="1">'02 - Oprava chodníku'!$C$124:$K$205</definedName>
    <definedName name="_xlnm.Print_Area" localSheetId="1">'01 - Revitalizace dětskéh...'!$C$4:$J$76,'01 - Revitalizace dětskéh...'!$C$82:$J$109,'01 - Revitalizace dětskéh...'!$C$115:$J$209</definedName>
    <definedName name="_xlnm.Print_Area" localSheetId="2">'02 - Oprava chodníku'!$C$4:$J$76,'02 - Oprava chodníku'!$C$82:$J$106,'02 - Oprava chodníku'!$C$112:$J$205</definedName>
    <definedName name="_xlnm.Print_Area" localSheetId="0">'Rekapitulace stavby'!$D$4:$AO$76,'Rekapitulace stavby'!$C$82:$AQ$97</definedName>
    <definedName name="_xlnm.Print_Area" localSheetId="3">'Seznam figur'!$C$4:$G$110</definedName>
    <definedName name="_xlnm.Print_Titles" localSheetId="0">'Rekapitulace stavby'!$92:$92</definedName>
    <definedName name="_xlnm.Print_Titles" localSheetId="1">'01 - Revitalizace dětskéh...'!$127:$127</definedName>
    <definedName name="_xlnm.Print_Titles" localSheetId="2">'02 - Oprava chodníku'!$124:$124</definedName>
    <definedName name="_xlnm.Print_Titles" localSheetId="3">'Seznam figur'!$9:$9</definedName>
  </definedNames>
  <calcPr calcId="145621"/>
</workbook>
</file>

<file path=xl/sharedStrings.xml><?xml version="1.0" encoding="utf-8"?>
<sst xmlns="http://schemas.openxmlformats.org/spreadsheetml/2006/main" count="2532" uniqueCount="459">
  <si>
    <t>Export Komplet</t>
  </si>
  <si>
    <t/>
  </si>
  <si>
    <t>2.0</t>
  </si>
  <si>
    <t>ZAMOK</t>
  </si>
  <si>
    <t>False</t>
  </si>
  <si>
    <t>{876ae2fc-8eec-4a8c-a6e4-7007986b4d83}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</si>
  <si>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</si>
  <si>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</si>
  <si>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</si>
  <si>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</si>
  <si>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</si>
  <si>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</si>
  <si>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</si>
  <si>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</si>
  <si>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</si>
  <si>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</si>
  <si>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</si>
  <si>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dětského hříště, Děčín I</t>
  </si>
  <si>
    <t>KSO:</t>
  </si>
  <si>
    <t>CC-CZ:</t>
  </si>
  <si>
    <t>Místo:</t>
  </si>
  <si>
    <t>p.p.č. 167/1, 250/7, 251, 252/3, 2871/1</t>
  </si>
  <si>
    <t>Datum: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</si>
  <si>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</si>
  <si>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</si>
  <si>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</si>
  <si>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</si>
  <si>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</si>
  <si>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</si>
  <si>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</si>
  <si>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Ing. Vladimír Polda</t>
  </si>
  <si>
    <t>True</t>
  </si>
  <si>
    <t>Zpracovatel:</t>
  </si>
  <si>
    <t>Ing. J.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</si>
  <si>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</si>
  <si>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</si>
  <si>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</si>
  <si>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</si>
  <si>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</si>
  <si>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</si>
  <si>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</si>
  <si>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</si>
  <si>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</si>
  <si>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</si>
  <si>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</si>
  <si>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</si>
  <si>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</si>
  <si>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</si>
  <si>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</si>
  <si>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</si>
  <si>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</si>
  <si>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</si>
  <si>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</si>
  <si>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</si>
  <si>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</si>
  <si>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</si>
  <si>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</si>
  <si>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</si>
  <si>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</si>
  <si>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</si>
  <si>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</si>
  <si>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</si>
  <si>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</si>
  <si>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</si>
  <si>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</si>
  <si>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</si>
  <si>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</si>
  <si>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</si>
  <si>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</si>
  <si>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</si>
  <si>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</si>
  <si>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</si>
  <si>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</si>
  <si>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</si>
  <si>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</si>
  <si>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</si>
  <si>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</si>
  <si>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</si>
  <si>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</si>
  <si>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</si>
  <si>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</si>
  <si>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Revitalizace dětského hřiště</t>
  </si>
  <si>
    <t>STA</t>
  </si>
  <si>
    <t>1</t>
  </si>
  <si>
    <t>{ad986819-fa00-49b1-8cb7-f75e1a24f4fa}</t>
  </si>
  <si>
    <t>2</t>
  </si>
  <si>
    <t>02</t>
  </si>
  <si>
    <t>Oprava chodníku</t>
  </si>
  <si>
    <t>{c8633d2b-d81c-4d7b-85f4-fc76d453971a}</t>
  </si>
  <si>
    <t>jamky</t>
  </si>
  <si>
    <t>0,394</t>
  </si>
  <si>
    <t>odvoz</t>
  </si>
  <si>
    <t>KRYCÍ LIST SOUPISU PRACÍ</t>
  </si>
  <si>
    <t>S3</t>
  </si>
  <si>
    <t>286</t>
  </si>
  <si>
    <t>S0</t>
  </si>
  <si>
    <t>S2</t>
  </si>
  <si>
    <t>94</t>
  </si>
  <si>
    <t>Objekt:</t>
  </si>
  <si>
    <t>01 - Revitalizace dětského hřiště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</si>
  <si>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</si>
  <si>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</si>
  <si>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</si>
  <si>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</si>
  <si>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</si>
  <si>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</si>
  <si>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</si>
  <si>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</si>
  <si>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</si>
  <si>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</si>
  <si>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</si>
  <si>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</si>
  <si>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Ostatní - Ostatní</t>
  </si>
  <si>
    <t xml:space="preserve">    99M - Mobiliář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</si>
  <si>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</si>
  <si>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</si>
  <si>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</si>
  <si>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</si>
  <si>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</si>
  <si>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</si>
  <si>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</si>
  <si>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</si>
  <si>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</si>
  <si>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</si>
  <si>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</si>
  <si>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</si>
  <si>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</si>
  <si>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</si>
  <si>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</si>
  <si>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</si>
  <si>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</si>
  <si>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</si>
  <si>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</si>
  <si>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</si>
  <si>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</si>
  <si>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113107231</t>
  </si>
  <si>
    <t>Odstranění podkladu z betonu prostého tl 150 mm strojně pl přes 200 m2</t>
  </si>
  <si>
    <t>m2</t>
  </si>
  <si>
    <t>4</t>
  </si>
  <si>
    <t>-940274485</t>
  </si>
  <si>
    <t>VV</t>
  </si>
  <si>
    <t>"vybourání betonové mazaniny - (a)" 620-217</t>
  </si>
  <si>
    <t>bourd</t>
  </si>
  <si>
    <t>"vybourání betonové mazaniny pro skladbu SO - (d)" 20</t>
  </si>
  <si>
    <t>Součet</t>
  </si>
  <si>
    <t>113202111</t>
  </si>
  <si>
    <t>Vytrhání obrub krajníků obrubníků stojatých</t>
  </si>
  <si>
    <t>m</t>
  </si>
  <si>
    <t>-1642237001</t>
  </si>
  <si>
    <t>"pro další použití" 60-15</t>
  </si>
  <si>
    <t>3</t>
  </si>
  <si>
    <t>131312531</t>
  </si>
  <si>
    <t>Hloubení jamek objem do 0,5 m3 v soudržných horninách třídy těžitelnosti II, skupiny 4 ručně</t>
  </si>
  <si>
    <t>m3</t>
  </si>
  <si>
    <t>-1764749883</t>
  </si>
  <si>
    <t>"jamky pro patky sloupků oplocení" 17*0,2*0,2*0,58</t>
  </si>
  <si>
    <t>162751137</t>
  </si>
  <si>
    <t>Vodorovné přemístění do 10000 m výkopku/sypaniny z horniny třídy těžitelnosti II, skupiny 4 a 5</t>
  </si>
  <si>
    <t>1023018432</t>
  </si>
  <si>
    <t>5</t>
  </si>
  <si>
    <t>171201221</t>
  </si>
  <si>
    <t>Poplatek za uložení na skládce (skládkovné) zeminy a kamení kód odpadu 17 05 04</t>
  </si>
  <si>
    <t>t</t>
  </si>
  <si>
    <t>1986311207</t>
  </si>
  <si>
    <t>odvoz*1,85</t>
  </si>
  <si>
    <t>6</t>
  </si>
  <si>
    <t>171251201</t>
  </si>
  <si>
    <t>Uložení sypaniny na skládky nebo meziskládky</t>
  </si>
  <si>
    <t>74783310</t>
  </si>
  <si>
    <t>7</t>
  </si>
  <si>
    <t>181411131</t>
  </si>
  <si>
    <t>Založení parkového trávníku výsevem plochy do 1000 m2 v rovině a ve svahu do 1:5</t>
  </si>
  <si>
    <t>-1955163833</t>
  </si>
  <si>
    <t>8</t>
  </si>
  <si>
    <t>M</t>
  </si>
  <si>
    <t>00572410</t>
  </si>
  <si>
    <t>osivo směs travní parková</t>
  </si>
  <si>
    <t>kg</t>
  </si>
  <si>
    <t>2004827584</t>
  </si>
  <si>
    <t>286*0,015 'Přepočtené koeficientem množství</t>
  </si>
  <si>
    <t>9</t>
  </si>
  <si>
    <t>182303111</t>
  </si>
  <si>
    <t>Doplnění zeminy nebo substrátu na travnatých plochách tl 50 mm rovina v rovinně a svahu do 1:5</t>
  </si>
  <si>
    <t>-816659272</t>
  </si>
  <si>
    <t>316-17-13</t>
  </si>
  <si>
    <t>10</t>
  </si>
  <si>
    <t>10371500</t>
  </si>
  <si>
    <t>substrát pro trávníky VL</t>
  </si>
  <si>
    <t>1425706643</t>
  </si>
  <si>
    <t>S3*0,12</t>
  </si>
  <si>
    <t>Svislé a kompletní konstrukce</t>
  </si>
  <si>
    <t>11</t>
  </si>
  <si>
    <t>338171113</t>
  </si>
  <si>
    <t>Osazování sloupků a vzpěr plotových ocelových v do 2,00 m se zabetonováním</t>
  </si>
  <si>
    <t>kus</t>
  </si>
  <si>
    <t>-1190634828</t>
  </si>
  <si>
    <t>12</t>
  </si>
  <si>
    <t>5534215R</t>
  </si>
  <si>
    <t>plotový sloupek ocelový poplastovaný 60 x 40 x 1500 mm</t>
  </si>
  <si>
    <t>-1885572637</t>
  </si>
  <si>
    <t>13</t>
  </si>
  <si>
    <t>55342272</t>
  </si>
  <si>
    <t>vzpěra plotová 38x1,5mm včetně krytky s uchem 2000mm</t>
  </si>
  <si>
    <t>-1670655222</t>
  </si>
  <si>
    <t>14</t>
  </si>
  <si>
    <t>348171120</t>
  </si>
  <si>
    <t>Montáž rámového oplocení výšky přes 1 do 1,5 m</t>
  </si>
  <si>
    <t>1612854703</t>
  </si>
  <si>
    <t>5534241R</t>
  </si>
  <si>
    <t>plotový panel svařovaný v 1,03m š do 2,5m průměru drátu 4mm oka 60x200mm povrchová úprava Zn+PVC</t>
  </si>
  <si>
    <t>649835415</t>
  </si>
  <si>
    <t>Komunikace pozemní</t>
  </si>
  <si>
    <t>16</t>
  </si>
  <si>
    <t>564750111</t>
  </si>
  <si>
    <t>Podklad z kameniva hrubého drceného vel. 16-32 mm tl 150 mm</t>
  </si>
  <si>
    <t>-939669531</t>
  </si>
  <si>
    <t>17</t>
  </si>
  <si>
    <t>571908111</t>
  </si>
  <si>
    <t>Kryt vymývaným dekoračním kamenivem (kačírkem) tl do 200 mm</t>
  </si>
  <si>
    <t>-368434005</t>
  </si>
  <si>
    <t>18</t>
  </si>
  <si>
    <t>596211212</t>
  </si>
  <si>
    <t>Kladení zámkové dlažby komunikací pro pěší tl 80 mm skupiny A pl do 300 m2</t>
  </si>
  <si>
    <t>1434833738</t>
  </si>
  <si>
    <t>19</t>
  </si>
  <si>
    <t>59245020</t>
  </si>
  <si>
    <t>dlažba tvar obdélník betonová 200x100x80mm přírodní</t>
  </si>
  <si>
    <t>-205494847</t>
  </si>
  <si>
    <t>"z důvodu nestandardní pokládky prořez 10%" S0*0,1</t>
  </si>
  <si>
    <t>Ostatní konstrukce a práce, bourání</t>
  </si>
  <si>
    <t>20</t>
  </si>
  <si>
    <t>916131213</t>
  </si>
  <si>
    <t>Osazení silničního obrubníku betonového stojatého s boční opěrou do lože z betonu prostého</t>
  </si>
  <si>
    <t>1057227150</t>
  </si>
  <si>
    <t>59217017</t>
  </si>
  <si>
    <t>obrubník betonový chodníkový 1000x100x250mm</t>
  </si>
  <si>
    <t>147458685</t>
  </si>
  <si>
    <t>"obrubníky O3" 22</t>
  </si>
  <si>
    <t>22</t>
  </si>
  <si>
    <t>916231211</t>
  </si>
  <si>
    <t>Osazení chodníkového obrubníku betonového stojatého bez boční opěry do lože z kameniva těženého</t>
  </si>
  <si>
    <t>928659438</t>
  </si>
  <si>
    <t>"obrubníky O4" 42</t>
  </si>
  <si>
    <t>23</t>
  </si>
  <si>
    <t>59217001</t>
  </si>
  <si>
    <t>obrubník betonový zahradní 1000x50x250mm</t>
  </si>
  <si>
    <t>-965540145</t>
  </si>
  <si>
    <t>24</t>
  </si>
  <si>
    <t>916241213</t>
  </si>
  <si>
    <t>Osazení obrubníku kamenného stojatého s boční opěrou do lože z betonu prostého</t>
  </si>
  <si>
    <t>1118422626</t>
  </si>
  <si>
    <t>"obrubníky O2" 48-4,5-15</t>
  </si>
  <si>
    <t>25</t>
  </si>
  <si>
    <t>919726122</t>
  </si>
  <si>
    <t>Geotextilie pro ochranu, separaci a filtraci netkaná měrná hmotnost do 300 g/m2</t>
  </si>
  <si>
    <t>1905331891</t>
  </si>
  <si>
    <t>26</t>
  </si>
  <si>
    <t>936104211</t>
  </si>
  <si>
    <t>Montáž odpadkového koše do betonové patky</t>
  </si>
  <si>
    <t>-2098444113</t>
  </si>
  <si>
    <t>27</t>
  </si>
  <si>
    <t>7491013R</t>
  </si>
  <si>
    <t>koš odpadkový plastový pro psí exkrementy</t>
  </si>
  <si>
    <t>838804767</t>
  </si>
  <si>
    <t>28</t>
  </si>
  <si>
    <t>936124112</t>
  </si>
  <si>
    <t>Montáž lavičky stabilní parkové se zabetonováním noh</t>
  </si>
  <si>
    <t>-1628416891</t>
  </si>
  <si>
    <t>29</t>
  </si>
  <si>
    <t>7491011R</t>
  </si>
  <si>
    <t>zahradní lavice s opěradlem 1710 x 650 x 870/450 mm, nohy z vibrolisovaného betonu s vymývaným povrchem (oblázek) + sedací plocha z prken</t>
  </si>
  <si>
    <t>1463950782</t>
  </si>
  <si>
    <t>30</t>
  </si>
  <si>
    <t>966001211</t>
  </si>
  <si>
    <t>Odstranění lavičky stabilní zabetonované</t>
  </si>
  <si>
    <t>-1606929131</t>
  </si>
  <si>
    <t>31</t>
  </si>
  <si>
    <t>966001311</t>
  </si>
  <si>
    <t>Odstranění odpadkového koše s betonovou patkou</t>
  </si>
  <si>
    <t>-1284923965</t>
  </si>
  <si>
    <t>997</t>
  </si>
  <si>
    <t>Přesun sutě</t>
  </si>
  <si>
    <t>32</t>
  </si>
  <si>
    <t>997221551</t>
  </si>
  <si>
    <t>Vodorovná doprava suti ze sypkých materiálů do 1 km</t>
  </si>
  <si>
    <t>1800039407</t>
  </si>
  <si>
    <t>33</t>
  </si>
  <si>
    <t>997221559</t>
  </si>
  <si>
    <t>Příplatek ZKD 1 km u vodorovné dopravy suti ze sypkých materiálů</t>
  </si>
  <si>
    <t>1162000694</t>
  </si>
  <si>
    <t>137,475*9 'Přepočtené koeficientem množství</t>
  </si>
  <si>
    <t>34</t>
  </si>
  <si>
    <t>997221615</t>
  </si>
  <si>
    <t>Poplatek za uložení na skládce (skládkovné) stavebního odpadu betonového kód odpadu 17 01 01</t>
  </si>
  <si>
    <t>937763884</t>
  </si>
  <si>
    <t>998</t>
  </si>
  <si>
    <t>Přesun hmot</t>
  </si>
  <si>
    <t>35</t>
  </si>
  <si>
    <t>998223011</t>
  </si>
  <si>
    <t>Přesun hmot pro pozemní komunikace s krytem dlážděným</t>
  </si>
  <si>
    <t>557690466</t>
  </si>
  <si>
    <t>Ostatní</t>
  </si>
  <si>
    <t>99M</t>
  </si>
  <si>
    <t>Mobiliář</t>
  </si>
  <si>
    <t>36</t>
  </si>
  <si>
    <t>99M001</t>
  </si>
  <si>
    <t>Houpadlo pružinové KONÍK</t>
  </si>
  <si>
    <t>512</t>
  </si>
  <si>
    <t>-1245401027</t>
  </si>
  <si>
    <t>37</t>
  </si>
  <si>
    <t>99M002</t>
  </si>
  <si>
    <t>Houpačka kládová KONÍK na kovové patky</t>
  </si>
  <si>
    <t>-67973102</t>
  </si>
  <si>
    <t>38</t>
  </si>
  <si>
    <t>99M003</t>
  </si>
  <si>
    <t>Lanový mostek na kovové patky</t>
  </si>
  <si>
    <t>-574049334</t>
  </si>
  <si>
    <t>39</t>
  </si>
  <si>
    <t>99M004</t>
  </si>
  <si>
    <t>Minipřelízka 13 na kovové patky</t>
  </si>
  <si>
    <t>1733601621</t>
  </si>
  <si>
    <t>40</t>
  </si>
  <si>
    <t>99M005</t>
  </si>
  <si>
    <t>Prohazovadlo Loďka na kovové patky</t>
  </si>
  <si>
    <t>1363091222</t>
  </si>
  <si>
    <t>41</t>
  </si>
  <si>
    <t>99M006</t>
  </si>
  <si>
    <t>Infopanel 40x50 na kovové patky</t>
  </si>
  <si>
    <t>-790207233</t>
  </si>
  <si>
    <t>42</t>
  </si>
  <si>
    <t>99M008</t>
  </si>
  <si>
    <t>Věžička se skluzavkou a Lodí na boku na patky</t>
  </si>
  <si>
    <t>1512526365</t>
  </si>
  <si>
    <t>43</t>
  </si>
  <si>
    <t>99M010</t>
  </si>
  <si>
    <t>Doprava kcí mobiliáře</t>
  </si>
  <si>
    <t>soubor</t>
  </si>
  <si>
    <t>-544405884</t>
  </si>
  <si>
    <t>44</t>
  </si>
  <si>
    <t>99M011</t>
  </si>
  <si>
    <t>Montáž jednotlivých kcí mobiliáře</t>
  </si>
  <si>
    <t>-1205836521</t>
  </si>
  <si>
    <t>VRN</t>
  </si>
  <si>
    <t>Vedlejší rozpočtové náklady</t>
  </si>
  <si>
    <t>VRN3</t>
  </si>
  <si>
    <t>Zařízení staveniště</t>
  </si>
  <si>
    <t>45</t>
  </si>
  <si>
    <t>030001000</t>
  </si>
  <si>
    <t>Kč</t>
  </si>
  <si>
    <t>1024</t>
  </si>
  <si>
    <t>-195294414</t>
  </si>
  <si>
    <t>VRN6</t>
  </si>
  <si>
    <t>Územní vlivy</t>
  </si>
  <si>
    <t>46</t>
  </si>
  <si>
    <t>060001000</t>
  </si>
  <si>
    <t>-468849263</t>
  </si>
  <si>
    <t>odkop</t>
  </si>
  <si>
    <t>1,8</t>
  </si>
  <si>
    <t>S4</t>
  </si>
  <si>
    <t>S1a</t>
  </si>
  <si>
    <t>200</t>
  </si>
  <si>
    <t>S1b</t>
  </si>
  <si>
    <t>02 - Oprava chodníku</t>
  </si>
  <si>
    <t>-855561082</t>
  </si>
  <si>
    <t>"vybourání betonové mazaniny - (a)" 217</t>
  </si>
  <si>
    <t>"vybourání chodníku s povrchem z litého asfaltu - (b)" 12</t>
  </si>
  <si>
    <t>113107341</t>
  </si>
  <si>
    <t>Odstranění podkladu živičného tl 50 mm strojně pl do 50 m2</t>
  </si>
  <si>
    <t>771145402</t>
  </si>
  <si>
    <t>113107342</t>
  </si>
  <si>
    <t>Odstranění podkladu živičného tl 100 mm strojně pl do 50 m2</t>
  </si>
  <si>
    <t>1706804737</t>
  </si>
  <si>
    <t>"vybourání vozovky s živičným povrchem pro budoucí zatravnění - (c)" 12</t>
  </si>
  <si>
    <t>-1453864326</t>
  </si>
  <si>
    <t>"pro další použití" 15</t>
  </si>
  <si>
    <t>122351101</t>
  </si>
  <si>
    <t>Odkopávky a prokopávky nezapažené v hornině třídy těžitelnosti II, skupiny 4 objem do 20 m3 strojně</t>
  </si>
  <si>
    <t>-216921641</t>
  </si>
  <si>
    <t>"vybourání chodníku s povrchem z litého asfaltu - (b)" 12*(0,27-0,12)</t>
  </si>
  <si>
    <t>-534853050</t>
  </si>
  <si>
    <t>-2072257362</t>
  </si>
  <si>
    <t>-1220115171</t>
  </si>
  <si>
    <t>-375849865</t>
  </si>
  <si>
    <t>-1664534490</t>
  </si>
  <si>
    <t>30*0,015 'Přepočtené koeficientem množství</t>
  </si>
  <si>
    <t>263155042</t>
  </si>
  <si>
    <t>17+13</t>
  </si>
  <si>
    <t>-320059916</t>
  </si>
  <si>
    <t>566901141</t>
  </si>
  <si>
    <t>Vyspravení podkladu po překopech ing sítí plochy do 15 m2 kamenivem hrubým drceným tl. 100 mm</t>
  </si>
  <si>
    <t>-480710710</t>
  </si>
  <si>
    <t>566901161</t>
  </si>
  <si>
    <t>Vyspravení podkladu po překopech ing sítí plochy do 15 m2 obalovaným kamenivem ACP (OK) tl. 100 mm</t>
  </si>
  <si>
    <t>474580879</t>
  </si>
  <si>
    <t>572340111</t>
  </si>
  <si>
    <t>Vyspravení krytu komunikací po překopech plochy do 15 m2 asfaltovým betonem ACO (AB) tl 50 mm</t>
  </si>
  <si>
    <t>-165722048</t>
  </si>
  <si>
    <t>573231106</t>
  </si>
  <si>
    <t>Postřik živičný spojovací ze silniční emulze v množství 0,30 kg/m2</t>
  </si>
  <si>
    <t>1186620529</t>
  </si>
  <si>
    <t>S4*2</t>
  </si>
  <si>
    <t>-818146894</t>
  </si>
  <si>
    <t>"betonová dlažba - šedá" 200</t>
  </si>
  <si>
    <t>S1a+S1b</t>
  </si>
  <si>
    <t>-1506775918</t>
  </si>
  <si>
    <t>S1a - "odpočet antracit" 7</t>
  </si>
  <si>
    <t>"z důvodu nestandardní pokládky prořez 10%" (S1a-7)*0,1</t>
  </si>
  <si>
    <t>59245005</t>
  </si>
  <si>
    <t>dlažba tvar obdélník betonová 200x100x80mm barevná</t>
  </si>
  <si>
    <t>-1989079185</t>
  </si>
  <si>
    <t>"z důvodu nestandardní pokládky prořez 10%" 7*0,1</t>
  </si>
  <si>
    <t>59245226</t>
  </si>
  <si>
    <t>dlažba tvar obdélník betonová pro nevidomé 200x100x80mm barevná</t>
  </si>
  <si>
    <t>1287891741</t>
  </si>
  <si>
    <t>911381812</t>
  </si>
  <si>
    <t>Odstranění silničního betonového svodidla délky 2 m výšky 0,8 m</t>
  </si>
  <si>
    <t>-1865109343</t>
  </si>
  <si>
    <t>-389832532</t>
  </si>
  <si>
    <t>59217031</t>
  </si>
  <si>
    <t>obrubník betonový silniční 1000x150x250mm</t>
  </si>
  <si>
    <t>1623784518</t>
  </si>
  <si>
    <t>"obrubníky O5" 9</t>
  </si>
  <si>
    <t>59217035</t>
  </si>
  <si>
    <t>obrubník betonový obloukový vnější 780x150x250mm</t>
  </si>
  <si>
    <t>194380979</t>
  </si>
  <si>
    <t>"obrubníky O4" 4*0,78</t>
  </si>
  <si>
    <t>21053205</t>
  </si>
  <si>
    <t>"obrubníky O1" 10</t>
  </si>
  <si>
    <t>"obrubníky O2" 4,5+15</t>
  </si>
  <si>
    <t>919121213</t>
  </si>
  <si>
    <t>Těsnění spár zálivkou za studena pro komůrky š 10 mm hl 25 mm bez těsnicího profilu</t>
  </si>
  <si>
    <t>750555180</t>
  </si>
  <si>
    <t>"acad" 10,5</t>
  </si>
  <si>
    <t>731159371</t>
  </si>
  <si>
    <t>7491012R</t>
  </si>
  <si>
    <t>odpadkový koš 50 l zelený včetně sloupku doplněný o schránku pro sáčky na psí exkrementy</t>
  </si>
  <si>
    <t>997531486</t>
  </si>
  <si>
    <t>594196403</t>
  </si>
  <si>
    <t>43675067</t>
  </si>
  <si>
    <t>81,727*9 'Přepočtené koeficientem množství</t>
  </si>
  <si>
    <t>-1786808167</t>
  </si>
  <si>
    <t>74,425+3,486</t>
  </si>
  <si>
    <t>997221645</t>
  </si>
  <si>
    <t>Poplatek za uložení na skládce (skládkovné) odpadu asfaltového bez dehtu kód odpadu 17 03 02</t>
  </si>
  <si>
    <t>1365721915</t>
  </si>
  <si>
    <t>1,176+2,64</t>
  </si>
  <si>
    <t>-534737747</t>
  </si>
  <si>
    <t>-837993695</t>
  </si>
  <si>
    <t>-1735470</t>
  </si>
  <si>
    <t>SEZNAM FIGUR</t>
  </si>
  <si>
    <t>Výměra</t>
  </si>
  <si>
    <t>bourb</t>
  </si>
  <si>
    <t>bourd*(0,27-0,12)</t>
  </si>
  <si>
    <t>odkop+jamky</t>
  </si>
  <si>
    <t>"betonová dlažba - slepecká" 1</t>
  </si>
  <si>
    <t>316</t>
  </si>
  <si>
    <t xml:space="preserve"> 01</t>
  </si>
  <si>
    <t>Použití figury:</t>
  </si>
  <si>
    <t xml:space="preserve">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</si>
</sst>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1"/>
      <c r="AQ5" s="21"/>
      <c r="AR5" s="19"/>
      <c r="BE5" s="25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1"/>
      <c r="AQ6" s="21"/>
      <c r="AR6" s="19"/>
      <c r="BE6" s="25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5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306">
        <v>44463</v>
      </c>
      <c r="AO8" s="21"/>
      <c r="AP8" s="21"/>
      <c r="AQ8" s="21"/>
      <c r="AR8" s="19"/>
      <c r="BE8" s="25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5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55"/>
      <c r="BS10" s="16" t="s">
        <v>6</v>
      </c>
    </row>
    <row r="11" spans="2:71" s="1" customFormat="1" ht="18.4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5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5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255"/>
      <c r="BS13" s="16" t="s">
        <v>6</v>
      </c>
    </row>
    <row r="14" spans="2:71" ht="12.75">
      <c r="B14" s="20"/>
      <c r="C14" s="21"/>
      <c r="D14" s="21"/>
      <c r="E14" s="260" t="s">
        <v>28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5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5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55"/>
      <c r="BS16" s="16" t="s">
        <v>4</v>
      </c>
    </row>
    <row r="17" spans="2:71" s="1" customFormat="1" ht="18.4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55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5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55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55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5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5"/>
    </row>
    <row r="23" spans="2:57" s="1" customFormat="1" ht="16.5" customHeight="1">
      <c r="B23" s="20"/>
      <c r="C23" s="21"/>
      <c r="D23" s="21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1"/>
      <c r="AP23" s="21"/>
      <c r="AQ23" s="21"/>
      <c r="AR23" s="19"/>
      <c r="BE23" s="25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5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3">
        <f>ROUND(AG94,2)</f>
        <v>0</v>
      </c>
      <c r="AL26" s="264"/>
      <c r="AM26" s="264"/>
      <c r="AN26" s="264"/>
      <c r="AO26" s="264"/>
      <c r="AP26" s="35"/>
      <c r="AQ26" s="35"/>
      <c r="AR26" s="38"/>
      <c r="BE26" s="25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5" t="s">
        <v>36</v>
      </c>
      <c r="M28" s="265"/>
      <c r="N28" s="265"/>
      <c r="O28" s="265"/>
      <c r="P28" s="265"/>
      <c r="Q28" s="35"/>
      <c r="R28" s="35"/>
      <c r="S28" s="35"/>
      <c r="T28" s="35"/>
      <c r="U28" s="35"/>
      <c r="V28" s="35"/>
      <c r="W28" s="265" t="s">
        <v>37</v>
      </c>
      <c r="X28" s="265"/>
      <c r="Y28" s="265"/>
      <c r="Z28" s="265"/>
      <c r="AA28" s="265"/>
      <c r="AB28" s="265"/>
      <c r="AC28" s="265"/>
      <c r="AD28" s="265"/>
      <c r="AE28" s="265"/>
      <c r="AF28" s="35"/>
      <c r="AG28" s="35"/>
      <c r="AH28" s="35"/>
      <c r="AI28" s="35"/>
      <c r="AJ28" s="35"/>
      <c r="AK28" s="265" t="s">
        <v>38</v>
      </c>
      <c r="AL28" s="265"/>
      <c r="AM28" s="265"/>
      <c r="AN28" s="265"/>
      <c r="AO28" s="265"/>
      <c r="AP28" s="35"/>
      <c r="AQ28" s="35"/>
      <c r="AR28" s="38"/>
      <c r="BE28" s="255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68">
        <v>0.21</v>
      </c>
      <c r="M29" s="267"/>
      <c r="N29" s="267"/>
      <c r="O29" s="267"/>
      <c r="P29" s="267"/>
      <c r="Q29" s="40"/>
      <c r="R29" s="40"/>
      <c r="S29" s="40"/>
      <c r="T29" s="40"/>
      <c r="U29" s="40"/>
      <c r="V29" s="40"/>
      <c r="W29" s="266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0"/>
      <c r="AG29" s="40"/>
      <c r="AH29" s="40"/>
      <c r="AI29" s="40"/>
      <c r="AJ29" s="40"/>
      <c r="AK29" s="266">
        <f>ROUND(AV94,2)</f>
        <v>0</v>
      </c>
      <c r="AL29" s="267"/>
      <c r="AM29" s="267"/>
      <c r="AN29" s="267"/>
      <c r="AO29" s="267"/>
      <c r="AP29" s="40"/>
      <c r="AQ29" s="40"/>
      <c r="AR29" s="41"/>
      <c r="BE29" s="256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68">
        <v>0.15</v>
      </c>
      <c r="M30" s="267"/>
      <c r="N30" s="267"/>
      <c r="O30" s="267"/>
      <c r="P30" s="267"/>
      <c r="Q30" s="40"/>
      <c r="R30" s="40"/>
      <c r="S30" s="40"/>
      <c r="T30" s="40"/>
      <c r="U30" s="40"/>
      <c r="V30" s="40"/>
      <c r="W30" s="266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0"/>
      <c r="AG30" s="40"/>
      <c r="AH30" s="40"/>
      <c r="AI30" s="40"/>
      <c r="AJ30" s="40"/>
      <c r="AK30" s="266">
        <f>ROUND(AW94,2)</f>
        <v>0</v>
      </c>
      <c r="AL30" s="267"/>
      <c r="AM30" s="267"/>
      <c r="AN30" s="267"/>
      <c r="AO30" s="267"/>
      <c r="AP30" s="40"/>
      <c r="AQ30" s="40"/>
      <c r="AR30" s="41"/>
      <c r="BE30" s="256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68">
        <v>0.21</v>
      </c>
      <c r="M31" s="267"/>
      <c r="N31" s="267"/>
      <c r="O31" s="267"/>
      <c r="P31" s="267"/>
      <c r="Q31" s="40"/>
      <c r="R31" s="40"/>
      <c r="S31" s="40"/>
      <c r="T31" s="40"/>
      <c r="U31" s="40"/>
      <c r="V31" s="40"/>
      <c r="W31" s="266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0"/>
      <c r="AG31" s="40"/>
      <c r="AH31" s="40"/>
      <c r="AI31" s="40"/>
      <c r="AJ31" s="40"/>
      <c r="AK31" s="266">
        <v>0</v>
      </c>
      <c r="AL31" s="267"/>
      <c r="AM31" s="267"/>
      <c r="AN31" s="267"/>
      <c r="AO31" s="267"/>
      <c r="AP31" s="40"/>
      <c r="AQ31" s="40"/>
      <c r="AR31" s="41"/>
      <c r="BE31" s="256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68">
        <v>0.15</v>
      </c>
      <c r="M32" s="267"/>
      <c r="N32" s="267"/>
      <c r="O32" s="267"/>
      <c r="P32" s="267"/>
      <c r="Q32" s="40"/>
      <c r="R32" s="40"/>
      <c r="S32" s="40"/>
      <c r="T32" s="40"/>
      <c r="U32" s="40"/>
      <c r="V32" s="40"/>
      <c r="W32" s="266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0"/>
      <c r="AG32" s="40"/>
      <c r="AH32" s="40"/>
      <c r="AI32" s="40"/>
      <c r="AJ32" s="40"/>
      <c r="AK32" s="266">
        <v>0</v>
      </c>
      <c r="AL32" s="267"/>
      <c r="AM32" s="267"/>
      <c r="AN32" s="267"/>
      <c r="AO32" s="267"/>
      <c r="AP32" s="40"/>
      <c r="AQ32" s="40"/>
      <c r="AR32" s="41"/>
      <c r="BE32" s="256"/>
    </row>
    <row r="33" spans="2:57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68">
        <v>0</v>
      </c>
      <c r="M33" s="267"/>
      <c r="N33" s="267"/>
      <c r="O33" s="267"/>
      <c r="P33" s="267"/>
      <c r="Q33" s="40"/>
      <c r="R33" s="40"/>
      <c r="S33" s="40"/>
      <c r="T33" s="40"/>
      <c r="U33" s="40"/>
      <c r="V33" s="40"/>
      <c r="W33" s="266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0"/>
      <c r="AG33" s="40"/>
      <c r="AH33" s="40"/>
      <c r="AI33" s="40"/>
      <c r="AJ33" s="40"/>
      <c r="AK33" s="266">
        <v>0</v>
      </c>
      <c r="AL33" s="267"/>
      <c r="AM33" s="267"/>
      <c r="AN33" s="267"/>
      <c r="AO33" s="267"/>
      <c r="AP33" s="40"/>
      <c r="AQ33" s="40"/>
      <c r="AR33" s="41"/>
      <c r="BE33" s="256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5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69" t="s">
        <v>47</v>
      </c>
      <c r="Y35" s="270"/>
      <c r="Z35" s="270"/>
      <c r="AA35" s="270"/>
      <c r="AB35" s="270"/>
      <c r="AC35" s="44"/>
      <c r="AD35" s="44"/>
      <c r="AE35" s="44"/>
      <c r="AF35" s="44"/>
      <c r="AG35" s="44"/>
      <c r="AH35" s="44"/>
      <c r="AI35" s="44"/>
      <c r="AJ35" s="44"/>
      <c r="AK35" s="271">
        <f>SUM(AK26:AK33)</f>
        <v>0</v>
      </c>
      <c r="AL35" s="270"/>
      <c r="AM35" s="270"/>
      <c r="AN35" s="270"/>
      <c r="AO35" s="27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50</v>
      </c>
      <c r="AI60" s="37"/>
      <c r="AJ60" s="37"/>
      <c r="AK60" s="37"/>
      <c r="AL60" s="37"/>
      <c r="AM60" s="51" t="s">
        <v>51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50</v>
      </c>
      <c r="AI75" s="37"/>
      <c r="AJ75" s="37"/>
      <c r="AK75" s="37"/>
      <c r="AL75" s="37"/>
      <c r="AM75" s="51" t="s">
        <v>51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21-19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73" t="str">
        <f>K6</f>
        <v>Revitalizace dětského hříště, Děčín I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p.p.č. 167/1, 250/7, 251, 252/3, 2871/1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75">
        <f>IF(AN8="","",AN8)</f>
        <v>44463</v>
      </c>
      <c r="AN87" s="275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Statutární město Děčín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76" t="str">
        <f>IF(E17="","",E17)</f>
        <v>Ing. Vladimír Polda</v>
      </c>
      <c r="AN89" s="277"/>
      <c r="AO89" s="277"/>
      <c r="AP89" s="277"/>
      <c r="AQ89" s="35"/>
      <c r="AR89" s="38"/>
      <c r="AS89" s="278" t="s">
        <v>55</v>
      </c>
      <c r="AT89" s="279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76" t="str">
        <f>IF(E20="","",E20)</f>
        <v>Ing. J. Duben</v>
      </c>
      <c r="AN90" s="277"/>
      <c r="AO90" s="277"/>
      <c r="AP90" s="277"/>
      <c r="AQ90" s="35"/>
      <c r="AR90" s="38"/>
      <c r="AS90" s="280"/>
      <c r="AT90" s="281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2"/>
      <c r="AT91" s="283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84" t="s">
        <v>56</v>
      </c>
      <c r="D92" s="285"/>
      <c r="E92" s="285"/>
      <c r="F92" s="285"/>
      <c r="G92" s="285"/>
      <c r="H92" s="72"/>
      <c r="I92" s="286" t="s">
        <v>57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58</v>
      </c>
      <c r="AH92" s="285"/>
      <c r="AI92" s="285"/>
      <c r="AJ92" s="285"/>
      <c r="AK92" s="285"/>
      <c r="AL92" s="285"/>
      <c r="AM92" s="285"/>
      <c r="AN92" s="286" t="s">
        <v>59</v>
      </c>
      <c r="AO92" s="285"/>
      <c r="AP92" s="288"/>
      <c r="AQ92" s="73" t="s">
        <v>60</v>
      </c>
      <c r="AR92" s="38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92">
        <f>ROUND(SUM(AG95:AG96),2)</f>
        <v>0</v>
      </c>
      <c r="AH94" s="292"/>
      <c r="AI94" s="292"/>
      <c r="AJ94" s="292"/>
      <c r="AK94" s="292"/>
      <c r="AL94" s="292"/>
      <c r="AM94" s="292"/>
      <c r="AN94" s="293">
        <f>SUM(AG94,AT94)</f>
        <v>0</v>
      </c>
      <c r="AO94" s="293"/>
      <c r="AP94" s="293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74</v>
      </c>
      <c r="BT94" s="90" t="s">
        <v>75</v>
      </c>
      <c r="BU94" s="91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1" s="7" customFormat="1" ht="16.5" customHeight="1">
      <c r="A95" s="92" t="s">
        <v>79</v>
      </c>
      <c r="B95" s="93"/>
      <c r="C95" s="94"/>
      <c r="D95" s="291" t="s">
        <v>80</v>
      </c>
      <c r="E95" s="291"/>
      <c r="F95" s="291"/>
      <c r="G95" s="291"/>
      <c r="H95" s="291"/>
      <c r="I95" s="95"/>
      <c r="J95" s="291" t="s">
        <v>81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9">
        <f>'01 - Revitalizace dětskéh...'!J30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96" t="s">
        <v>82</v>
      </c>
      <c r="AR95" s="97"/>
      <c r="AS95" s="98">
        <v>0</v>
      </c>
      <c r="AT95" s="99">
        <f>ROUND(SUM(AV95:AW95),2)</f>
        <v>0</v>
      </c>
      <c r="AU95" s="100">
        <f>'01 - Revitalizace dětskéh...'!P128</f>
        <v>0</v>
      </c>
      <c r="AV95" s="99">
        <f>'01 - Revitalizace dětskéh...'!J33</f>
        <v>0</v>
      </c>
      <c r="AW95" s="99">
        <f>'01 - Revitalizace dětskéh...'!J34</f>
        <v>0</v>
      </c>
      <c r="AX95" s="99">
        <f>'01 - Revitalizace dětskéh...'!J35</f>
        <v>0</v>
      </c>
      <c r="AY95" s="99">
        <f>'01 - Revitalizace dětskéh...'!J36</f>
        <v>0</v>
      </c>
      <c r="AZ95" s="99">
        <f>'01 - Revitalizace dětskéh...'!F33</f>
        <v>0</v>
      </c>
      <c r="BA95" s="99">
        <f>'01 - Revitalizace dětskéh...'!F34</f>
        <v>0</v>
      </c>
      <c r="BB95" s="99">
        <f>'01 - Revitalizace dětskéh...'!F35</f>
        <v>0</v>
      </c>
      <c r="BC95" s="99">
        <f>'01 - Revitalizace dětskéh...'!F36</f>
        <v>0</v>
      </c>
      <c r="BD95" s="101">
        <f>'01 - Revitalizace dětskéh...'!F37</f>
        <v>0</v>
      </c>
      <c r="BT95" s="102" t="s">
        <v>83</v>
      </c>
      <c r="BV95" s="102" t="s">
        <v>77</v>
      </c>
      <c r="BW95" s="102" t="s">
        <v>84</v>
      </c>
      <c r="BX95" s="102" t="s">
        <v>5</v>
      </c>
      <c r="CL95" s="102" t="s">
        <v>1</v>
      </c>
      <c r="CM95" s="102" t="s">
        <v>85</v>
      </c>
    </row>
    <row r="96" spans="1:91" s="7" customFormat="1" ht="16.5" customHeight="1">
      <c r="A96" s="92" t="s">
        <v>79</v>
      </c>
      <c r="B96" s="93"/>
      <c r="C96" s="94"/>
      <c r="D96" s="291" t="s">
        <v>86</v>
      </c>
      <c r="E96" s="291"/>
      <c r="F96" s="291"/>
      <c r="G96" s="291"/>
      <c r="H96" s="291"/>
      <c r="I96" s="95"/>
      <c r="J96" s="291" t="s">
        <v>87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89">
        <f>'02 - Oprava chodníku'!J30</f>
        <v>0</v>
      </c>
      <c r="AH96" s="290"/>
      <c r="AI96" s="290"/>
      <c r="AJ96" s="290"/>
      <c r="AK96" s="290"/>
      <c r="AL96" s="290"/>
      <c r="AM96" s="290"/>
      <c r="AN96" s="289">
        <f>SUM(AG96,AT96)</f>
        <v>0</v>
      </c>
      <c r="AO96" s="290"/>
      <c r="AP96" s="290"/>
      <c r="AQ96" s="96" t="s">
        <v>82</v>
      </c>
      <c r="AR96" s="97"/>
      <c r="AS96" s="103">
        <v>0</v>
      </c>
      <c r="AT96" s="104">
        <f>ROUND(SUM(AV96:AW96),2)</f>
        <v>0</v>
      </c>
      <c r="AU96" s="105">
        <f>'02 - Oprava chodníku'!P125</f>
        <v>0</v>
      </c>
      <c r="AV96" s="104">
        <f>'02 - Oprava chodníku'!J33</f>
        <v>0</v>
      </c>
      <c r="AW96" s="104">
        <f>'02 - Oprava chodníku'!J34</f>
        <v>0</v>
      </c>
      <c r="AX96" s="104">
        <f>'02 - Oprava chodníku'!J35</f>
        <v>0</v>
      </c>
      <c r="AY96" s="104">
        <f>'02 - Oprava chodníku'!J36</f>
        <v>0</v>
      </c>
      <c r="AZ96" s="104">
        <f>'02 - Oprava chodníku'!F33</f>
        <v>0</v>
      </c>
      <c r="BA96" s="104">
        <f>'02 - Oprava chodníku'!F34</f>
        <v>0</v>
      </c>
      <c r="BB96" s="104">
        <f>'02 - Oprava chodníku'!F35</f>
        <v>0</v>
      </c>
      <c r="BC96" s="104">
        <f>'02 - Oprava chodníku'!F36</f>
        <v>0</v>
      </c>
      <c r="BD96" s="106">
        <f>'02 - Oprava chodníku'!F37</f>
        <v>0</v>
      </c>
      <c r="BT96" s="102" t="s">
        <v>83</v>
      </c>
      <c r="BV96" s="102" t="s">
        <v>77</v>
      </c>
      <c r="BW96" s="102" t="s">
        <v>88</v>
      </c>
      <c r="BX96" s="102" t="s">
        <v>5</v>
      </c>
      <c r="CL96" s="102" t="s">
        <v>1</v>
      </c>
      <c r="CM96" s="102" t="s">
        <v>85</v>
      </c>
    </row>
    <row r="97" spans="1:57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21/ofLPITStopvjiRzw4hi/gpa+7/0xiAQAA+dSfbwfABDgnG/OEKKioY/sUr9hdydrPzlq9fH1jJwlSHslghw==" saltValue="BptprJozNOQmbHu+hlbQdF2Fw2/LKhOUcifIw+LbUHk/RiN1SlT4XB7zZ6oWfgtKXlJ7B+APyxzZbAG8xLply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Revitalizace dětskéh...'!C2" display="/"/>
    <hyperlink ref="A96" location="'02 - Oprava chodník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6" t="s">
        <v>84</v>
      </c>
      <c r="AZ2" s="107" t="s">
        <v>89</v>
      </c>
      <c r="BA2" s="107" t="s">
        <v>1</v>
      </c>
      <c r="BB2" s="107" t="s">
        <v>1</v>
      </c>
      <c r="BC2" s="107" t="s">
        <v>90</v>
      </c>
      <c r="BD2" s="107" t="s">
        <v>85</v>
      </c>
    </row>
    <row r="3" spans="2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9"/>
      <c r="AT3" s="16" t="s">
        <v>85</v>
      </c>
      <c r="AZ3" s="107" t="s">
        <v>91</v>
      </c>
      <c r="BA3" s="107" t="s">
        <v>1</v>
      </c>
      <c r="BB3" s="107" t="s">
        <v>1</v>
      </c>
      <c r="BC3" s="107" t="s">
        <v>90</v>
      </c>
      <c r="BD3" s="107" t="s">
        <v>85</v>
      </c>
    </row>
    <row r="4" spans="2:56" s="1" customFormat="1" ht="24.95" customHeight="1">
      <c r="B4" s="19"/>
      <c r="D4" s="110" t="s">
        <v>92</v>
      </c>
      <c r="L4" s="19"/>
      <c r="M4" s="111" t="s">
        <v>10</v>
      </c>
      <c r="AT4" s="16" t="s">
        <v>4</v>
      </c>
      <c r="AZ4" s="107" t="s">
        <v>93</v>
      </c>
      <c r="BA4" s="107" t="s">
        <v>1</v>
      </c>
      <c r="BB4" s="107" t="s">
        <v>1</v>
      </c>
      <c r="BC4" s="107" t="s">
        <v>94</v>
      </c>
      <c r="BD4" s="107" t="s">
        <v>85</v>
      </c>
    </row>
    <row r="5" spans="2:56" s="1" customFormat="1" ht="6.95" customHeight="1">
      <c r="B5" s="19"/>
      <c r="L5" s="19"/>
      <c r="AZ5" s="107" t="s">
        <v>95</v>
      </c>
      <c r="BA5" s="107" t="s">
        <v>1</v>
      </c>
      <c r="BB5" s="107" t="s">
        <v>1</v>
      </c>
      <c r="BC5" s="107" t="s">
        <v>8</v>
      </c>
      <c r="BD5" s="107" t="s">
        <v>85</v>
      </c>
    </row>
    <row r="6" spans="2:56" s="1" customFormat="1" ht="12" customHeight="1">
      <c r="B6" s="19"/>
      <c r="D6" s="112" t="s">
        <v>16</v>
      </c>
      <c r="L6" s="19"/>
      <c r="AZ6" s="107" t="s">
        <v>96</v>
      </c>
      <c r="BA6" s="107" t="s">
        <v>1</v>
      </c>
      <c r="BB6" s="107" t="s">
        <v>1</v>
      </c>
      <c r="BC6" s="107" t="s">
        <v>97</v>
      </c>
      <c r="BD6" s="107" t="s">
        <v>85</v>
      </c>
    </row>
    <row r="7" spans="2:12" s="1" customFormat="1" ht="16.5" customHeight="1">
      <c r="B7" s="19"/>
      <c r="E7" s="295" t="str">
        <f>'Rekapitulace stavby'!K6</f>
        <v>Revitalizace dětského hříště, Děčín I</v>
      </c>
      <c r="F7" s="296"/>
      <c r="G7" s="296"/>
      <c r="H7" s="296"/>
      <c r="L7" s="19"/>
    </row>
    <row r="8" spans="1:31" s="2" customFormat="1" ht="12" customHeight="1">
      <c r="A8" s="33"/>
      <c r="B8" s="38"/>
      <c r="C8" s="33"/>
      <c r="D8" s="112" t="s">
        <v>98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97" t="s">
        <v>99</v>
      </c>
      <c r="F9" s="298"/>
      <c r="G9" s="298"/>
      <c r="H9" s="298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2" t="s">
        <v>18</v>
      </c>
      <c r="E11" s="33"/>
      <c r="F11" s="113" t="s">
        <v>1</v>
      </c>
      <c r="G11" s="33"/>
      <c r="H11" s="33"/>
      <c r="I11" s="112" t="s">
        <v>19</v>
      </c>
      <c r="J11" s="113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2" t="s">
        <v>20</v>
      </c>
      <c r="E12" s="33"/>
      <c r="F12" s="113" t="s">
        <v>21</v>
      </c>
      <c r="G12" s="33"/>
      <c r="H12" s="33"/>
      <c r="I12" s="112" t="s">
        <v>22</v>
      </c>
      <c r="J12" s="114">
        <f>'Rekapitulace stavby'!AN8</f>
        <v>44463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23</v>
      </c>
      <c r="E14" s="33"/>
      <c r="F14" s="33"/>
      <c r="G14" s="33"/>
      <c r="H14" s="33"/>
      <c r="I14" s="112" t="s">
        <v>24</v>
      </c>
      <c r="J14" s="113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3" t="s">
        <v>25</v>
      </c>
      <c r="F15" s="33"/>
      <c r="G15" s="33"/>
      <c r="H15" s="33"/>
      <c r="I15" s="112" t="s">
        <v>26</v>
      </c>
      <c r="J15" s="113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27</v>
      </c>
      <c r="E17" s="33"/>
      <c r="F17" s="33"/>
      <c r="G17" s="33"/>
      <c r="H17" s="33"/>
      <c r="I17" s="112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29</v>
      </c>
      <c r="E20" s="33"/>
      <c r="F20" s="33"/>
      <c r="G20" s="33"/>
      <c r="H20" s="33"/>
      <c r="I20" s="112" t="s">
        <v>24</v>
      </c>
      <c r="J20" s="113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">
        <v>30</v>
      </c>
      <c r="F21" s="33"/>
      <c r="G21" s="33"/>
      <c r="H21" s="33"/>
      <c r="I21" s="112" t="s">
        <v>26</v>
      </c>
      <c r="J21" s="113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32</v>
      </c>
      <c r="E23" s="33"/>
      <c r="F23" s="33"/>
      <c r="G23" s="33"/>
      <c r="H23" s="33"/>
      <c r="I23" s="112" t="s">
        <v>24</v>
      </c>
      <c r="J23" s="113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">
        <v>33</v>
      </c>
      <c r="F24" s="33"/>
      <c r="G24" s="33"/>
      <c r="H24" s="33"/>
      <c r="I24" s="112" t="s">
        <v>26</v>
      </c>
      <c r="J24" s="113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8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9" t="s">
        <v>35</v>
      </c>
      <c r="E30" s="33"/>
      <c r="F30" s="33"/>
      <c r="G30" s="33"/>
      <c r="H30" s="33"/>
      <c r="I30" s="33"/>
      <c r="J30" s="120">
        <f>ROUND(J128,2)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8"/>
      <c r="E31" s="118"/>
      <c r="F31" s="118"/>
      <c r="G31" s="118"/>
      <c r="H31" s="118"/>
      <c r="I31" s="118"/>
      <c r="J31" s="118"/>
      <c r="K31" s="11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1" t="s">
        <v>37</v>
      </c>
      <c r="G32" s="33"/>
      <c r="H32" s="33"/>
      <c r="I32" s="121" t="s">
        <v>36</v>
      </c>
      <c r="J32" s="121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2" t="s">
        <v>39</v>
      </c>
      <c r="E33" s="112" t="s">
        <v>40</v>
      </c>
      <c r="F33" s="123">
        <f>ROUND((SUM(BE128:BE209)),2)</f>
        <v>0</v>
      </c>
      <c r="G33" s="33"/>
      <c r="H33" s="33"/>
      <c r="I33" s="124">
        <v>0.21</v>
      </c>
      <c r="J33" s="123">
        <f>ROUND(((SUM(BE128:BE209))*I33),2)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41</v>
      </c>
      <c r="F34" s="123">
        <f>ROUND((SUM(BF128:BF209)),2)</f>
        <v>0</v>
      </c>
      <c r="G34" s="33"/>
      <c r="H34" s="33"/>
      <c r="I34" s="124">
        <v>0.15</v>
      </c>
      <c r="J34" s="123">
        <f>ROUND(((SUM(BF128:BF209))*I34),2)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42</v>
      </c>
      <c r="F35" s="123">
        <f>ROUND((SUM(BG128:BG209)),2)</f>
        <v>0</v>
      </c>
      <c r="G35" s="33"/>
      <c r="H35" s="33"/>
      <c r="I35" s="124">
        <v>0.21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43</v>
      </c>
      <c r="F36" s="123">
        <f>ROUND((SUM(BH128:BH209)),2)</f>
        <v>0</v>
      </c>
      <c r="G36" s="33"/>
      <c r="H36" s="33"/>
      <c r="I36" s="124">
        <v>0.15</v>
      </c>
      <c r="J36" s="123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44</v>
      </c>
      <c r="F37" s="123">
        <f>ROUND((SUM(BI128:BI209)),2)</f>
        <v>0</v>
      </c>
      <c r="G37" s="33"/>
      <c r="H37" s="33"/>
      <c r="I37" s="124">
        <v>0</v>
      </c>
      <c r="J37" s="123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2" t="str">
        <f>E7</f>
        <v>Revitalizace dětského hříště, Děčín I</v>
      </c>
      <c r="F85" s="303"/>
      <c r="G85" s="303"/>
      <c r="H85" s="303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98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3" t="str">
        <f>E9</f>
        <v>01 - Revitalizace dětského hřiště</v>
      </c>
      <c r="F87" s="304"/>
      <c r="G87" s="304"/>
      <c r="H87" s="304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p.p.č. 167/1, 250/7, 251, 252/3, 2871/1</v>
      </c>
      <c r="G89" s="35"/>
      <c r="H89" s="35"/>
      <c r="I89" s="28" t="s">
        <v>22</v>
      </c>
      <c r="J89" s="65">
        <f>IF(J12="","",J12)</f>
        <v>44463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>Statutární město Děčín</v>
      </c>
      <c r="G91" s="35"/>
      <c r="H91" s="35"/>
      <c r="I91" s="28" t="s">
        <v>29</v>
      </c>
      <c r="J91" s="31" t="str">
        <f>E21</f>
        <v>Ing. Vladimír Polda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>Ing. J. Duben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6" t="s">
        <v>103</v>
      </c>
      <c r="D96" s="35"/>
      <c r="E96" s="35"/>
      <c r="F96" s="35"/>
      <c r="G96" s="35"/>
      <c r="H96" s="35"/>
      <c r="I96" s="35"/>
      <c r="J96" s="83">
        <f>J128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104</v>
      </c>
    </row>
    <row r="97" spans="2:12" s="9" customFormat="1" ht="24.95" customHeight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107</v>
      </c>
      <c r="E99" s="156"/>
      <c r="F99" s="156"/>
      <c r="G99" s="156"/>
      <c r="H99" s="156"/>
      <c r="I99" s="156"/>
      <c r="J99" s="157">
        <f>J153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J159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J170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110</v>
      </c>
      <c r="E102" s="156"/>
      <c r="F102" s="156"/>
      <c r="G102" s="156"/>
      <c r="H102" s="156"/>
      <c r="I102" s="156"/>
      <c r="J102" s="157">
        <f>J187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J192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112</v>
      </c>
      <c r="E104" s="150"/>
      <c r="F104" s="150"/>
      <c r="G104" s="150"/>
      <c r="H104" s="150"/>
      <c r="I104" s="150"/>
      <c r="J104" s="151">
        <f>J194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J195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114</v>
      </c>
      <c r="E106" s="150"/>
      <c r="F106" s="150"/>
      <c r="G106" s="150"/>
      <c r="H106" s="150"/>
      <c r="I106" s="150"/>
      <c r="J106" s="151">
        <f>J205</f>
        <v>0</v>
      </c>
      <c r="K106" s="148"/>
      <c r="L106" s="152"/>
    </row>
    <row r="107" spans="2:12" s="10" customFormat="1" ht="19.9" customHeight="1">
      <c r="B107" s="153"/>
      <c r="C107" s="154"/>
      <c r="D107" s="155" t="s">
        <v>115</v>
      </c>
      <c r="E107" s="156"/>
      <c r="F107" s="156"/>
      <c r="G107" s="156"/>
      <c r="H107" s="156"/>
      <c r="I107" s="156"/>
      <c r="J107" s="157">
        <f>J206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116</v>
      </c>
      <c r="E108" s="156"/>
      <c r="F108" s="156"/>
      <c r="G108" s="156"/>
      <c r="H108" s="156"/>
      <c r="I108" s="156"/>
      <c r="J108" s="157">
        <f>J208</f>
        <v>0</v>
      </c>
      <c r="K108" s="154"/>
      <c r="L108" s="158"/>
    </row>
    <row r="109" spans="1:31" s="2" customFormat="1" ht="21.7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117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302" t="str">
        <f>E7</f>
        <v>Revitalizace dětského hříště, Děčín I</v>
      </c>
      <c r="F118" s="303"/>
      <c r="G118" s="303"/>
      <c r="H118" s="303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98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273" t="str">
        <f>E9</f>
        <v>01 - Revitalizace dětského hřiště</v>
      </c>
      <c r="F120" s="304"/>
      <c r="G120" s="304"/>
      <c r="H120" s="304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5"/>
      <c r="E122" s="35"/>
      <c r="F122" s="26" t="str">
        <f>F12</f>
        <v>p.p.č. 167/1, 250/7, 251, 252/3, 2871/1</v>
      </c>
      <c r="G122" s="35"/>
      <c r="H122" s="35"/>
      <c r="I122" s="28" t="s">
        <v>22</v>
      </c>
      <c r="J122" s="65">
        <f>IF(J12="","",J12)</f>
        <v>44463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23</v>
      </c>
      <c r="D124" s="35"/>
      <c r="E124" s="35"/>
      <c r="F124" s="26" t="str">
        <f>E15</f>
        <v>Statutární město Děčín</v>
      </c>
      <c r="G124" s="35"/>
      <c r="H124" s="35"/>
      <c r="I124" s="28" t="s">
        <v>29</v>
      </c>
      <c r="J124" s="31" t="str">
        <f>E21</f>
        <v>Ing. Vladimír Polda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5"/>
      <c r="E125" s="35"/>
      <c r="F125" s="26" t="str">
        <f>IF(E18="","",E18)</f>
        <v>Vyplň údaj</v>
      </c>
      <c r="G125" s="35"/>
      <c r="H125" s="35"/>
      <c r="I125" s="28" t="s">
        <v>32</v>
      </c>
      <c r="J125" s="31" t="str">
        <f>E24</f>
        <v>Ing. J. Duben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59"/>
      <c r="B127" s="160"/>
      <c r="C127" s="161" t="s">
        <v>118</v>
      </c>
      <c r="D127" s="162" t="s">
        <v>60</v>
      </c>
      <c r="E127" s="162" t="s">
        <v>56</v>
      </c>
      <c r="F127" s="162" t="s">
        <v>57</v>
      </c>
      <c r="G127" s="162" t="s">
        <v>119</v>
      </c>
      <c r="H127" s="162" t="s">
        <v>120</v>
      </c>
      <c r="I127" s="162" t="s">
        <v>121</v>
      </c>
      <c r="J127" s="163" t="s">
        <v>102</v>
      </c>
      <c r="K127" s="164" t="s">
        <v>122</v>
      </c>
      <c r="L127" s="165"/>
      <c r="M127" s="74" t="s">
        <v>1</v>
      </c>
      <c r="N127" s="75" t="s">
        <v>39</v>
      </c>
      <c r="O127" s="75" t="s">
        <v>123</v>
      </c>
      <c r="P127" s="75" t="s">
        <v>124</v>
      </c>
      <c r="Q127" s="75" t="s">
        <v>125</v>
      </c>
      <c r="R127" s="75" t="s">
        <v>126</v>
      </c>
      <c r="S127" s="75" t="s">
        <v>127</v>
      </c>
      <c r="T127" s="76" t="s">
        <v>128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3"/>
      <c r="B128" s="34"/>
      <c r="C128" s="81" t="s">
        <v>129</v>
      </c>
      <c r="D128" s="35"/>
      <c r="E128" s="35"/>
      <c r="F128" s="35"/>
      <c r="G128" s="35"/>
      <c r="H128" s="35"/>
      <c r="I128" s="35"/>
      <c r="J128" s="166">
        <f>BK128</f>
        <v>0</v>
      </c>
      <c r="K128" s="35"/>
      <c r="L128" s="38"/>
      <c r="M128" s="77"/>
      <c r="N128" s="167"/>
      <c r="O128" s="78"/>
      <c r="P128" s="168">
        <f>P129+P194+P205</f>
        <v>0</v>
      </c>
      <c r="Q128" s="78"/>
      <c r="R128" s="168">
        <f>R129+R194+R205</f>
        <v>68.50493499999999</v>
      </c>
      <c r="S128" s="78"/>
      <c r="T128" s="169">
        <f>T129+T194+T205</f>
        <v>137.475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74</v>
      </c>
      <c r="AU128" s="16" t="s">
        <v>104</v>
      </c>
      <c r="BK128" s="170">
        <f>BK129+BK194+BK205</f>
        <v>0</v>
      </c>
    </row>
    <row r="129" spans="2:63" s="12" customFormat="1" ht="25.9" customHeight="1">
      <c r="B129" s="171"/>
      <c r="C129" s="172"/>
      <c r="D129" s="173" t="s">
        <v>74</v>
      </c>
      <c r="E129" s="174" t="s">
        <v>130</v>
      </c>
      <c r="F129" s="174" t="s">
        <v>131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P130+P153+P159+P170+P187+P192</f>
        <v>0</v>
      </c>
      <c r="Q129" s="179"/>
      <c r="R129" s="180">
        <f>R130+R153+R159+R170+R187+R192</f>
        <v>68.50493499999999</v>
      </c>
      <c r="S129" s="179"/>
      <c r="T129" s="181">
        <f>T130+T153+T159+T170+T187+T192</f>
        <v>137.475</v>
      </c>
      <c r="AR129" s="182" t="s">
        <v>83</v>
      </c>
      <c r="AT129" s="183" t="s">
        <v>74</v>
      </c>
      <c r="AU129" s="183" t="s">
        <v>75</v>
      </c>
      <c r="AY129" s="182" t="s">
        <v>132</v>
      </c>
      <c r="BK129" s="184">
        <f>BK130+BK153+BK159+BK170+BK187+BK192</f>
        <v>0</v>
      </c>
    </row>
    <row r="130" spans="2:63" s="12" customFormat="1" ht="22.9" customHeight="1">
      <c r="B130" s="171"/>
      <c r="C130" s="172"/>
      <c r="D130" s="173" t="s">
        <v>74</v>
      </c>
      <c r="E130" s="185" t="s">
        <v>83</v>
      </c>
      <c r="F130" s="185" t="s">
        <v>133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SUM(P131:P152)</f>
        <v>0</v>
      </c>
      <c r="Q130" s="179"/>
      <c r="R130" s="180">
        <f>SUM(R131:R152)</f>
        <v>7.2114899999999995</v>
      </c>
      <c r="S130" s="179"/>
      <c r="T130" s="181">
        <f>SUM(T131:T152)</f>
        <v>137.475</v>
      </c>
      <c r="AR130" s="182" t="s">
        <v>83</v>
      </c>
      <c r="AT130" s="183" t="s">
        <v>74</v>
      </c>
      <c r="AU130" s="183" t="s">
        <v>83</v>
      </c>
      <c r="AY130" s="182" t="s">
        <v>132</v>
      </c>
      <c r="BK130" s="184">
        <f>SUM(BK131:BK152)</f>
        <v>0</v>
      </c>
    </row>
    <row r="131" spans="1:65" s="2" customFormat="1" ht="24.2" customHeight="1">
      <c r="A131" s="33"/>
      <c r="B131" s="34"/>
      <c r="C131" s="187" t="s">
        <v>83</v>
      </c>
      <c r="D131" s="187" t="s">
        <v>134</v>
      </c>
      <c r="E131" s="188" t="s">
        <v>135</v>
      </c>
      <c r="F131" s="189" t="s">
        <v>136</v>
      </c>
      <c r="G131" s="190" t="s">
        <v>137</v>
      </c>
      <c r="H131" s="191">
        <v>423</v>
      </c>
      <c r="I131" s="192"/>
      <c r="J131" s="193">
        <f>ROUND(I131*H131,2)</f>
        <v>0</v>
      </c>
      <c r="K131" s="194"/>
      <c r="L131" s="38"/>
      <c r="M131" s="195" t="s">
        <v>1</v>
      </c>
      <c r="N131" s="196" t="s">
        <v>40</v>
      </c>
      <c r="O131" s="70"/>
      <c r="P131" s="197">
        <f>O131*H131</f>
        <v>0</v>
      </c>
      <c r="Q131" s="197">
        <v>0</v>
      </c>
      <c r="R131" s="197">
        <f>Q131*H131</f>
        <v>0</v>
      </c>
      <c r="S131" s="197">
        <v>0.325</v>
      </c>
      <c r="T131" s="198">
        <f>S131*H131</f>
        <v>137.475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9" t="s">
        <v>138</v>
      </c>
      <c r="AT131" s="199" t="s">
        <v>134</v>
      </c>
      <c r="AU131" s="199" t="s">
        <v>85</v>
      </c>
      <c r="AY131" s="16" t="s">
        <v>132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6" t="s">
        <v>83</v>
      </c>
      <c r="BK131" s="200">
        <f>ROUND(I131*H131,2)</f>
        <v>0</v>
      </c>
      <c r="BL131" s="16" t="s">
        <v>138</v>
      </c>
      <c r="BM131" s="199" t="s">
        <v>139</v>
      </c>
    </row>
    <row r="132" spans="2:51" s="13" customFormat="1" ht="11.25">
      <c r="B132" s="201"/>
      <c r="C132" s="202"/>
      <c r="D132" s="203" t="s">
        <v>140</v>
      </c>
      <c r="E132" s="204" t="s">
        <v>1</v>
      </c>
      <c r="F132" s="205" t="s">
        <v>141</v>
      </c>
      <c r="G132" s="202"/>
      <c r="H132" s="206">
        <v>403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140</v>
      </c>
      <c r="AU132" s="212" t="s">
        <v>85</v>
      </c>
      <c r="AV132" s="13" t="s">
        <v>85</v>
      </c>
      <c r="AW132" s="13" t="s">
        <v>31</v>
      </c>
      <c r="AX132" s="13" t="s">
        <v>75</v>
      </c>
      <c r="AY132" s="212" t="s">
        <v>132</v>
      </c>
    </row>
    <row r="133" spans="2:51" s="13" customFormat="1" ht="11.25">
      <c r="B133" s="201"/>
      <c r="C133" s="202"/>
      <c r="D133" s="203" t="s">
        <v>140</v>
      </c>
      <c r="E133" s="204" t="s">
        <v>142</v>
      </c>
      <c r="F133" s="205" t="s">
        <v>143</v>
      </c>
      <c r="G133" s="202"/>
      <c r="H133" s="206">
        <v>20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140</v>
      </c>
      <c r="AU133" s="212" t="s">
        <v>85</v>
      </c>
      <c r="AV133" s="13" t="s">
        <v>85</v>
      </c>
      <c r="AW133" s="13" t="s">
        <v>31</v>
      </c>
      <c r="AX133" s="13" t="s">
        <v>75</v>
      </c>
      <c r="AY133" s="212" t="s">
        <v>132</v>
      </c>
    </row>
    <row r="134" spans="2:51" s="14" customFormat="1" ht="11.25">
      <c r="B134" s="213"/>
      <c r="C134" s="214"/>
      <c r="D134" s="203" t="s">
        <v>140</v>
      </c>
      <c r="E134" s="215" t="s">
        <v>1</v>
      </c>
      <c r="F134" s="216" t="s">
        <v>144</v>
      </c>
      <c r="G134" s="214"/>
      <c r="H134" s="217">
        <v>423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140</v>
      </c>
      <c r="AU134" s="223" t="s">
        <v>85</v>
      </c>
      <c r="AV134" s="14" t="s">
        <v>138</v>
      </c>
      <c r="AW134" s="14" t="s">
        <v>31</v>
      </c>
      <c r="AX134" s="14" t="s">
        <v>83</v>
      </c>
      <c r="AY134" s="223" t="s">
        <v>132</v>
      </c>
    </row>
    <row r="135" spans="1:65" s="2" customFormat="1" ht="14.45" customHeight="1">
      <c r="A135" s="33"/>
      <c r="B135" s="34"/>
      <c r="C135" s="187" t="s">
        <v>85</v>
      </c>
      <c r="D135" s="187" t="s">
        <v>134</v>
      </c>
      <c r="E135" s="188" t="s">
        <v>145</v>
      </c>
      <c r="F135" s="189" t="s">
        <v>146</v>
      </c>
      <c r="G135" s="190" t="s">
        <v>147</v>
      </c>
      <c r="H135" s="191">
        <v>45</v>
      </c>
      <c r="I135" s="192"/>
      <c r="J135" s="193">
        <f>ROUND(I135*H135,2)</f>
        <v>0</v>
      </c>
      <c r="K135" s="194"/>
      <c r="L135" s="38"/>
      <c r="M135" s="195" t="s">
        <v>1</v>
      </c>
      <c r="N135" s="196" t="s">
        <v>40</v>
      </c>
      <c r="O135" s="70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9" t="s">
        <v>138</v>
      </c>
      <c r="AT135" s="199" t="s">
        <v>134</v>
      </c>
      <c r="AU135" s="199" t="s">
        <v>85</v>
      </c>
      <c r="AY135" s="16" t="s">
        <v>132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6" t="s">
        <v>83</v>
      </c>
      <c r="BK135" s="200">
        <f>ROUND(I135*H135,2)</f>
        <v>0</v>
      </c>
      <c r="BL135" s="16" t="s">
        <v>138</v>
      </c>
      <c r="BM135" s="199" t="s">
        <v>148</v>
      </c>
    </row>
    <row r="136" spans="2:51" s="13" customFormat="1" ht="11.25">
      <c r="B136" s="201"/>
      <c r="C136" s="202"/>
      <c r="D136" s="203" t="s">
        <v>140</v>
      </c>
      <c r="E136" s="204" t="s">
        <v>1</v>
      </c>
      <c r="F136" s="205" t="s">
        <v>149</v>
      </c>
      <c r="G136" s="202"/>
      <c r="H136" s="206">
        <v>45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140</v>
      </c>
      <c r="AU136" s="212" t="s">
        <v>85</v>
      </c>
      <c r="AV136" s="13" t="s">
        <v>85</v>
      </c>
      <c r="AW136" s="13" t="s">
        <v>31</v>
      </c>
      <c r="AX136" s="13" t="s">
        <v>83</v>
      </c>
      <c r="AY136" s="212" t="s">
        <v>132</v>
      </c>
    </row>
    <row r="137" spans="1:65" s="2" customFormat="1" ht="24.2" customHeight="1">
      <c r="A137" s="33"/>
      <c r="B137" s="34"/>
      <c r="C137" s="187" t="s">
        <v>150</v>
      </c>
      <c r="D137" s="187" t="s">
        <v>134</v>
      </c>
      <c r="E137" s="188" t="s">
        <v>151</v>
      </c>
      <c r="F137" s="189" t="s">
        <v>152</v>
      </c>
      <c r="G137" s="190" t="s">
        <v>153</v>
      </c>
      <c r="H137" s="191">
        <v>0.394</v>
      </c>
      <c r="I137" s="192"/>
      <c r="J137" s="193">
        <f>ROUND(I137*H137,2)</f>
        <v>0</v>
      </c>
      <c r="K137" s="194"/>
      <c r="L137" s="38"/>
      <c r="M137" s="195" t="s">
        <v>1</v>
      </c>
      <c r="N137" s="196" t="s">
        <v>40</v>
      </c>
      <c r="O137" s="70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9" t="s">
        <v>138</v>
      </c>
      <c r="AT137" s="199" t="s">
        <v>134</v>
      </c>
      <c r="AU137" s="199" t="s">
        <v>85</v>
      </c>
      <c r="AY137" s="16" t="s">
        <v>132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6" t="s">
        <v>83</v>
      </c>
      <c r="BK137" s="200">
        <f>ROUND(I137*H137,2)</f>
        <v>0</v>
      </c>
      <c r="BL137" s="16" t="s">
        <v>138</v>
      </c>
      <c r="BM137" s="199" t="s">
        <v>154</v>
      </c>
    </row>
    <row r="138" spans="2:51" s="13" customFormat="1" ht="11.25">
      <c r="B138" s="201"/>
      <c r="C138" s="202"/>
      <c r="D138" s="203" t="s">
        <v>140</v>
      </c>
      <c r="E138" s="204" t="s">
        <v>89</v>
      </c>
      <c r="F138" s="205" t="s">
        <v>155</v>
      </c>
      <c r="G138" s="202"/>
      <c r="H138" s="206">
        <v>0.394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140</v>
      </c>
      <c r="AU138" s="212" t="s">
        <v>85</v>
      </c>
      <c r="AV138" s="13" t="s">
        <v>85</v>
      </c>
      <c r="AW138" s="13" t="s">
        <v>31</v>
      </c>
      <c r="AX138" s="13" t="s">
        <v>83</v>
      </c>
      <c r="AY138" s="212" t="s">
        <v>132</v>
      </c>
    </row>
    <row r="139" spans="1:65" s="2" customFormat="1" ht="24.2" customHeight="1">
      <c r="A139" s="33"/>
      <c r="B139" s="34"/>
      <c r="C139" s="187" t="s">
        <v>138</v>
      </c>
      <c r="D139" s="187" t="s">
        <v>134</v>
      </c>
      <c r="E139" s="188" t="s">
        <v>156</v>
      </c>
      <c r="F139" s="189" t="s">
        <v>157</v>
      </c>
      <c r="G139" s="190" t="s">
        <v>153</v>
      </c>
      <c r="H139" s="191">
        <v>0.394</v>
      </c>
      <c r="I139" s="192"/>
      <c r="J139" s="193">
        <f>ROUND(I139*H139,2)</f>
        <v>0</v>
      </c>
      <c r="K139" s="194"/>
      <c r="L139" s="38"/>
      <c r="M139" s="195" t="s">
        <v>1</v>
      </c>
      <c r="N139" s="196" t="s">
        <v>40</v>
      </c>
      <c r="O139" s="70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9" t="s">
        <v>138</v>
      </c>
      <c r="AT139" s="199" t="s">
        <v>134</v>
      </c>
      <c r="AU139" s="199" t="s">
        <v>85</v>
      </c>
      <c r="AY139" s="16" t="s">
        <v>132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6" t="s">
        <v>83</v>
      </c>
      <c r="BK139" s="200">
        <f>ROUND(I139*H139,2)</f>
        <v>0</v>
      </c>
      <c r="BL139" s="16" t="s">
        <v>138</v>
      </c>
      <c r="BM139" s="199" t="s">
        <v>158</v>
      </c>
    </row>
    <row r="140" spans="2:51" s="13" customFormat="1" ht="11.25">
      <c r="B140" s="201"/>
      <c r="C140" s="202"/>
      <c r="D140" s="203" t="s">
        <v>140</v>
      </c>
      <c r="E140" s="204" t="s">
        <v>91</v>
      </c>
      <c r="F140" s="205" t="s">
        <v>89</v>
      </c>
      <c r="G140" s="202"/>
      <c r="H140" s="206">
        <v>0.394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140</v>
      </c>
      <c r="AU140" s="212" t="s">
        <v>85</v>
      </c>
      <c r="AV140" s="13" t="s">
        <v>85</v>
      </c>
      <c r="AW140" s="13" t="s">
        <v>31</v>
      </c>
      <c r="AX140" s="13" t="s">
        <v>83</v>
      </c>
      <c r="AY140" s="212" t="s">
        <v>132</v>
      </c>
    </row>
    <row r="141" spans="1:65" s="2" customFormat="1" ht="24.2" customHeight="1">
      <c r="A141" s="33"/>
      <c r="B141" s="34"/>
      <c r="C141" s="187" t="s">
        <v>159</v>
      </c>
      <c r="D141" s="187" t="s">
        <v>134</v>
      </c>
      <c r="E141" s="188" t="s">
        <v>160</v>
      </c>
      <c r="F141" s="189" t="s">
        <v>161</v>
      </c>
      <c r="G141" s="190" t="s">
        <v>162</v>
      </c>
      <c r="H141" s="191">
        <v>0.729</v>
      </c>
      <c r="I141" s="192"/>
      <c r="J141" s="193">
        <f>ROUND(I141*H141,2)</f>
        <v>0</v>
      </c>
      <c r="K141" s="194"/>
      <c r="L141" s="38"/>
      <c r="M141" s="195" t="s">
        <v>1</v>
      </c>
      <c r="N141" s="196" t="s">
        <v>40</v>
      </c>
      <c r="O141" s="70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9" t="s">
        <v>138</v>
      </c>
      <c r="AT141" s="199" t="s">
        <v>134</v>
      </c>
      <c r="AU141" s="199" t="s">
        <v>85</v>
      </c>
      <c r="AY141" s="16" t="s">
        <v>132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6" t="s">
        <v>83</v>
      </c>
      <c r="BK141" s="200">
        <f>ROUND(I141*H141,2)</f>
        <v>0</v>
      </c>
      <c r="BL141" s="16" t="s">
        <v>138</v>
      </c>
      <c r="BM141" s="199" t="s">
        <v>163</v>
      </c>
    </row>
    <row r="142" spans="2:51" s="13" customFormat="1" ht="11.25">
      <c r="B142" s="201"/>
      <c r="C142" s="202"/>
      <c r="D142" s="203" t="s">
        <v>140</v>
      </c>
      <c r="E142" s="204" t="s">
        <v>1</v>
      </c>
      <c r="F142" s="205" t="s">
        <v>164</v>
      </c>
      <c r="G142" s="202"/>
      <c r="H142" s="206">
        <v>0.729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140</v>
      </c>
      <c r="AU142" s="212" t="s">
        <v>85</v>
      </c>
      <c r="AV142" s="13" t="s">
        <v>85</v>
      </c>
      <c r="AW142" s="13" t="s">
        <v>31</v>
      </c>
      <c r="AX142" s="13" t="s">
        <v>83</v>
      </c>
      <c r="AY142" s="212" t="s">
        <v>132</v>
      </c>
    </row>
    <row r="143" spans="1:65" s="2" customFormat="1" ht="14.45" customHeight="1">
      <c r="A143" s="33"/>
      <c r="B143" s="34"/>
      <c r="C143" s="187" t="s">
        <v>165</v>
      </c>
      <c r="D143" s="187" t="s">
        <v>134</v>
      </c>
      <c r="E143" s="188" t="s">
        <v>166</v>
      </c>
      <c r="F143" s="189" t="s">
        <v>167</v>
      </c>
      <c r="G143" s="190" t="s">
        <v>153</v>
      </c>
      <c r="H143" s="191">
        <v>0.394</v>
      </c>
      <c r="I143" s="192"/>
      <c r="J143" s="193">
        <f>ROUND(I143*H143,2)</f>
        <v>0</v>
      </c>
      <c r="K143" s="194"/>
      <c r="L143" s="38"/>
      <c r="M143" s="195" t="s">
        <v>1</v>
      </c>
      <c r="N143" s="196" t="s">
        <v>40</v>
      </c>
      <c r="O143" s="70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9" t="s">
        <v>138</v>
      </c>
      <c r="AT143" s="199" t="s">
        <v>134</v>
      </c>
      <c r="AU143" s="199" t="s">
        <v>85</v>
      </c>
      <c r="AY143" s="16" t="s">
        <v>132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6" t="s">
        <v>83</v>
      </c>
      <c r="BK143" s="200">
        <f>ROUND(I143*H143,2)</f>
        <v>0</v>
      </c>
      <c r="BL143" s="16" t="s">
        <v>138</v>
      </c>
      <c r="BM143" s="199" t="s">
        <v>168</v>
      </c>
    </row>
    <row r="144" spans="2:51" s="13" customFormat="1" ht="11.25">
      <c r="B144" s="201"/>
      <c r="C144" s="202"/>
      <c r="D144" s="203" t="s">
        <v>140</v>
      </c>
      <c r="E144" s="204" t="s">
        <v>1</v>
      </c>
      <c r="F144" s="205" t="s">
        <v>91</v>
      </c>
      <c r="G144" s="202"/>
      <c r="H144" s="206">
        <v>0.394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140</v>
      </c>
      <c r="AU144" s="212" t="s">
        <v>85</v>
      </c>
      <c r="AV144" s="13" t="s">
        <v>85</v>
      </c>
      <c r="AW144" s="13" t="s">
        <v>31</v>
      </c>
      <c r="AX144" s="13" t="s">
        <v>83</v>
      </c>
      <c r="AY144" s="212" t="s">
        <v>132</v>
      </c>
    </row>
    <row r="145" spans="1:65" s="2" customFormat="1" ht="24.2" customHeight="1">
      <c r="A145" s="33"/>
      <c r="B145" s="34"/>
      <c r="C145" s="187" t="s">
        <v>169</v>
      </c>
      <c r="D145" s="187" t="s">
        <v>134</v>
      </c>
      <c r="E145" s="188" t="s">
        <v>170</v>
      </c>
      <c r="F145" s="189" t="s">
        <v>171</v>
      </c>
      <c r="G145" s="190" t="s">
        <v>137</v>
      </c>
      <c r="H145" s="191">
        <v>286</v>
      </c>
      <c r="I145" s="192"/>
      <c r="J145" s="193">
        <f>ROUND(I145*H145,2)</f>
        <v>0</v>
      </c>
      <c r="K145" s="194"/>
      <c r="L145" s="38"/>
      <c r="M145" s="195" t="s">
        <v>1</v>
      </c>
      <c r="N145" s="196" t="s">
        <v>40</v>
      </c>
      <c r="O145" s="70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9" t="s">
        <v>138</v>
      </c>
      <c r="AT145" s="199" t="s">
        <v>134</v>
      </c>
      <c r="AU145" s="199" t="s">
        <v>85</v>
      </c>
      <c r="AY145" s="16" t="s">
        <v>132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6" t="s">
        <v>83</v>
      </c>
      <c r="BK145" s="200">
        <f>ROUND(I145*H145,2)</f>
        <v>0</v>
      </c>
      <c r="BL145" s="16" t="s">
        <v>138</v>
      </c>
      <c r="BM145" s="199" t="s">
        <v>172</v>
      </c>
    </row>
    <row r="146" spans="2:51" s="13" customFormat="1" ht="11.25">
      <c r="B146" s="201"/>
      <c r="C146" s="202"/>
      <c r="D146" s="203" t="s">
        <v>140</v>
      </c>
      <c r="E146" s="204" t="s">
        <v>1</v>
      </c>
      <c r="F146" s="205" t="s">
        <v>93</v>
      </c>
      <c r="G146" s="202"/>
      <c r="H146" s="206">
        <v>286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140</v>
      </c>
      <c r="AU146" s="212" t="s">
        <v>85</v>
      </c>
      <c r="AV146" s="13" t="s">
        <v>85</v>
      </c>
      <c r="AW146" s="13" t="s">
        <v>31</v>
      </c>
      <c r="AX146" s="13" t="s">
        <v>83</v>
      </c>
      <c r="AY146" s="212" t="s">
        <v>132</v>
      </c>
    </row>
    <row r="147" spans="1:65" s="2" customFormat="1" ht="14.45" customHeight="1">
      <c r="A147" s="33"/>
      <c r="B147" s="34"/>
      <c r="C147" s="224" t="s">
        <v>173</v>
      </c>
      <c r="D147" s="224" t="s">
        <v>174</v>
      </c>
      <c r="E147" s="225" t="s">
        <v>175</v>
      </c>
      <c r="F147" s="226" t="s">
        <v>176</v>
      </c>
      <c r="G147" s="227" t="s">
        <v>177</v>
      </c>
      <c r="H147" s="228">
        <v>4.29</v>
      </c>
      <c r="I147" s="229"/>
      <c r="J147" s="230">
        <f>ROUND(I147*H147,2)</f>
        <v>0</v>
      </c>
      <c r="K147" s="231"/>
      <c r="L147" s="232"/>
      <c r="M147" s="233" t="s">
        <v>1</v>
      </c>
      <c r="N147" s="234" t="s">
        <v>40</v>
      </c>
      <c r="O147" s="70"/>
      <c r="P147" s="197">
        <f>O147*H147</f>
        <v>0</v>
      </c>
      <c r="Q147" s="197">
        <v>0.001</v>
      </c>
      <c r="R147" s="197">
        <f>Q147*H147</f>
        <v>0.00429</v>
      </c>
      <c r="S147" s="197">
        <v>0</v>
      </c>
      <c r="T147" s="19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9" t="s">
        <v>173</v>
      </c>
      <c r="AT147" s="199" t="s">
        <v>174</v>
      </c>
      <c r="AU147" s="199" t="s">
        <v>85</v>
      </c>
      <c r="AY147" s="16" t="s">
        <v>132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6" t="s">
        <v>83</v>
      </c>
      <c r="BK147" s="200">
        <f>ROUND(I147*H147,2)</f>
        <v>0</v>
      </c>
      <c r="BL147" s="16" t="s">
        <v>138</v>
      </c>
      <c r="BM147" s="199" t="s">
        <v>178</v>
      </c>
    </row>
    <row r="148" spans="2:51" s="13" customFormat="1" ht="11.25">
      <c r="B148" s="201"/>
      <c r="C148" s="202"/>
      <c r="D148" s="203" t="s">
        <v>140</v>
      </c>
      <c r="E148" s="202"/>
      <c r="F148" s="205" t="s">
        <v>179</v>
      </c>
      <c r="G148" s="202"/>
      <c r="H148" s="206">
        <v>4.29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140</v>
      </c>
      <c r="AU148" s="212" t="s">
        <v>85</v>
      </c>
      <c r="AV148" s="13" t="s">
        <v>85</v>
      </c>
      <c r="AW148" s="13" t="s">
        <v>4</v>
      </c>
      <c r="AX148" s="13" t="s">
        <v>83</v>
      </c>
      <c r="AY148" s="212" t="s">
        <v>132</v>
      </c>
    </row>
    <row r="149" spans="1:65" s="2" customFormat="1" ht="24.2" customHeight="1">
      <c r="A149" s="33"/>
      <c r="B149" s="34"/>
      <c r="C149" s="187" t="s">
        <v>180</v>
      </c>
      <c r="D149" s="187" t="s">
        <v>134</v>
      </c>
      <c r="E149" s="188" t="s">
        <v>181</v>
      </c>
      <c r="F149" s="189" t="s">
        <v>182</v>
      </c>
      <c r="G149" s="190" t="s">
        <v>137</v>
      </c>
      <c r="H149" s="191">
        <v>286</v>
      </c>
      <c r="I149" s="192"/>
      <c r="J149" s="193">
        <f>ROUND(I149*H149,2)</f>
        <v>0</v>
      </c>
      <c r="K149" s="194"/>
      <c r="L149" s="38"/>
      <c r="M149" s="195" t="s">
        <v>1</v>
      </c>
      <c r="N149" s="196" t="s">
        <v>40</v>
      </c>
      <c r="O149" s="70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9" t="s">
        <v>138</v>
      </c>
      <c r="AT149" s="199" t="s">
        <v>134</v>
      </c>
      <c r="AU149" s="199" t="s">
        <v>85</v>
      </c>
      <c r="AY149" s="16" t="s">
        <v>132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6" t="s">
        <v>83</v>
      </c>
      <c r="BK149" s="200">
        <f>ROUND(I149*H149,2)</f>
        <v>0</v>
      </c>
      <c r="BL149" s="16" t="s">
        <v>138</v>
      </c>
      <c r="BM149" s="199" t="s">
        <v>183</v>
      </c>
    </row>
    <row r="150" spans="2:51" s="13" customFormat="1" ht="11.25">
      <c r="B150" s="201"/>
      <c r="C150" s="202"/>
      <c r="D150" s="203" t="s">
        <v>140</v>
      </c>
      <c r="E150" s="204" t="s">
        <v>93</v>
      </c>
      <c r="F150" s="205" t="s">
        <v>184</v>
      </c>
      <c r="G150" s="202"/>
      <c r="H150" s="206">
        <v>286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140</v>
      </c>
      <c r="AU150" s="212" t="s">
        <v>85</v>
      </c>
      <c r="AV150" s="13" t="s">
        <v>85</v>
      </c>
      <c r="AW150" s="13" t="s">
        <v>31</v>
      </c>
      <c r="AX150" s="13" t="s">
        <v>83</v>
      </c>
      <c r="AY150" s="212" t="s">
        <v>132</v>
      </c>
    </row>
    <row r="151" spans="1:65" s="2" customFormat="1" ht="14.45" customHeight="1">
      <c r="A151" s="33"/>
      <c r="B151" s="34"/>
      <c r="C151" s="224" t="s">
        <v>185</v>
      </c>
      <c r="D151" s="224" t="s">
        <v>174</v>
      </c>
      <c r="E151" s="225" t="s">
        <v>186</v>
      </c>
      <c r="F151" s="226" t="s">
        <v>187</v>
      </c>
      <c r="G151" s="227" t="s">
        <v>153</v>
      </c>
      <c r="H151" s="228">
        <v>34.32</v>
      </c>
      <c r="I151" s="229"/>
      <c r="J151" s="230">
        <f>ROUND(I151*H151,2)</f>
        <v>0</v>
      </c>
      <c r="K151" s="231"/>
      <c r="L151" s="232"/>
      <c r="M151" s="233" t="s">
        <v>1</v>
      </c>
      <c r="N151" s="234" t="s">
        <v>40</v>
      </c>
      <c r="O151" s="70"/>
      <c r="P151" s="197">
        <f>O151*H151</f>
        <v>0</v>
      </c>
      <c r="Q151" s="197">
        <v>0.21</v>
      </c>
      <c r="R151" s="197">
        <f>Q151*H151</f>
        <v>7.207199999999999</v>
      </c>
      <c r="S151" s="197">
        <v>0</v>
      </c>
      <c r="T151" s="19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9" t="s">
        <v>173</v>
      </c>
      <c r="AT151" s="199" t="s">
        <v>174</v>
      </c>
      <c r="AU151" s="199" t="s">
        <v>85</v>
      </c>
      <c r="AY151" s="16" t="s">
        <v>132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6" t="s">
        <v>83</v>
      </c>
      <c r="BK151" s="200">
        <f>ROUND(I151*H151,2)</f>
        <v>0</v>
      </c>
      <c r="BL151" s="16" t="s">
        <v>138</v>
      </c>
      <c r="BM151" s="199" t="s">
        <v>188</v>
      </c>
    </row>
    <row r="152" spans="2:51" s="13" customFormat="1" ht="11.25">
      <c r="B152" s="201"/>
      <c r="C152" s="202"/>
      <c r="D152" s="203" t="s">
        <v>140</v>
      </c>
      <c r="E152" s="204" t="s">
        <v>1</v>
      </c>
      <c r="F152" s="205" t="s">
        <v>189</v>
      </c>
      <c r="G152" s="202"/>
      <c r="H152" s="206">
        <v>34.32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140</v>
      </c>
      <c r="AU152" s="212" t="s">
        <v>85</v>
      </c>
      <c r="AV152" s="13" t="s">
        <v>85</v>
      </c>
      <c r="AW152" s="13" t="s">
        <v>31</v>
      </c>
      <c r="AX152" s="13" t="s">
        <v>83</v>
      </c>
      <c r="AY152" s="212" t="s">
        <v>132</v>
      </c>
    </row>
    <row r="153" spans="2:63" s="12" customFormat="1" ht="22.9" customHeight="1">
      <c r="B153" s="171"/>
      <c r="C153" s="172"/>
      <c r="D153" s="173" t="s">
        <v>74</v>
      </c>
      <c r="E153" s="185" t="s">
        <v>150</v>
      </c>
      <c r="F153" s="185" t="s">
        <v>190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SUM(P154:P158)</f>
        <v>0</v>
      </c>
      <c r="Q153" s="179"/>
      <c r="R153" s="180">
        <f>SUM(R154:R158)</f>
        <v>4.650149999999999</v>
      </c>
      <c r="S153" s="179"/>
      <c r="T153" s="181">
        <f>SUM(T154:T158)</f>
        <v>0</v>
      </c>
      <c r="AR153" s="182" t="s">
        <v>83</v>
      </c>
      <c r="AT153" s="183" t="s">
        <v>74</v>
      </c>
      <c r="AU153" s="183" t="s">
        <v>83</v>
      </c>
      <c r="AY153" s="182" t="s">
        <v>132</v>
      </c>
      <c r="BK153" s="184">
        <f>SUM(BK154:BK158)</f>
        <v>0</v>
      </c>
    </row>
    <row r="154" spans="1:65" s="2" customFormat="1" ht="24.2" customHeight="1">
      <c r="A154" s="33"/>
      <c r="B154" s="34"/>
      <c r="C154" s="187" t="s">
        <v>191</v>
      </c>
      <c r="D154" s="187" t="s">
        <v>134</v>
      </c>
      <c r="E154" s="188" t="s">
        <v>192</v>
      </c>
      <c r="F154" s="189" t="s">
        <v>193</v>
      </c>
      <c r="G154" s="190" t="s">
        <v>194</v>
      </c>
      <c r="H154" s="191">
        <v>25</v>
      </c>
      <c r="I154" s="192"/>
      <c r="J154" s="193">
        <f>ROUND(I154*H154,2)</f>
        <v>0</v>
      </c>
      <c r="K154" s="194"/>
      <c r="L154" s="38"/>
      <c r="M154" s="195" t="s">
        <v>1</v>
      </c>
      <c r="N154" s="196" t="s">
        <v>40</v>
      </c>
      <c r="O154" s="70"/>
      <c r="P154" s="197">
        <f>O154*H154</f>
        <v>0</v>
      </c>
      <c r="Q154" s="197">
        <v>0.17489</v>
      </c>
      <c r="R154" s="197">
        <f>Q154*H154</f>
        <v>4.372249999999999</v>
      </c>
      <c r="S154" s="197">
        <v>0</v>
      </c>
      <c r="T154" s="19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9" t="s">
        <v>138</v>
      </c>
      <c r="AT154" s="199" t="s">
        <v>134</v>
      </c>
      <c r="AU154" s="199" t="s">
        <v>85</v>
      </c>
      <c r="AY154" s="16" t="s">
        <v>132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6" t="s">
        <v>83</v>
      </c>
      <c r="BK154" s="200">
        <f>ROUND(I154*H154,2)</f>
        <v>0</v>
      </c>
      <c r="BL154" s="16" t="s">
        <v>138</v>
      </c>
      <c r="BM154" s="199" t="s">
        <v>195</v>
      </c>
    </row>
    <row r="155" spans="1:65" s="2" customFormat="1" ht="24.2" customHeight="1">
      <c r="A155" s="33"/>
      <c r="B155" s="34"/>
      <c r="C155" s="224" t="s">
        <v>196</v>
      </c>
      <c r="D155" s="224" t="s">
        <v>174</v>
      </c>
      <c r="E155" s="225" t="s">
        <v>197</v>
      </c>
      <c r="F155" s="226" t="s">
        <v>198</v>
      </c>
      <c r="G155" s="227" t="s">
        <v>194</v>
      </c>
      <c r="H155" s="228">
        <v>17</v>
      </c>
      <c r="I155" s="229"/>
      <c r="J155" s="230">
        <f>ROUND(I155*H155,2)</f>
        <v>0</v>
      </c>
      <c r="K155" s="231"/>
      <c r="L155" s="232"/>
      <c r="M155" s="233" t="s">
        <v>1</v>
      </c>
      <c r="N155" s="234" t="s">
        <v>40</v>
      </c>
      <c r="O155" s="70"/>
      <c r="P155" s="197">
        <f>O155*H155</f>
        <v>0</v>
      </c>
      <c r="Q155" s="197">
        <v>0.0035</v>
      </c>
      <c r="R155" s="197">
        <f>Q155*H155</f>
        <v>0.059500000000000004</v>
      </c>
      <c r="S155" s="197">
        <v>0</v>
      </c>
      <c r="T155" s="19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9" t="s">
        <v>173</v>
      </c>
      <c r="AT155" s="199" t="s">
        <v>174</v>
      </c>
      <c r="AU155" s="199" t="s">
        <v>85</v>
      </c>
      <c r="AY155" s="16" t="s">
        <v>132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6" t="s">
        <v>83</v>
      </c>
      <c r="BK155" s="200">
        <f>ROUND(I155*H155,2)</f>
        <v>0</v>
      </c>
      <c r="BL155" s="16" t="s">
        <v>138</v>
      </c>
      <c r="BM155" s="199" t="s">
        <v>199</v>
      </c>
    </row>
    <row r="156" spans="1:65" s="2" customFormat="1" ht="24.2" customHeight="1">
      <c r="A156" s="33"/>
      <c r="B156" s="34"/>
      <c r="C156" s="224" t="s">
        <v>200</v>
      </c>
      <c r="D156" s="224" t="s">
        <v>174</v>
      </c>
      <c r="E156" s="225" t="s">
        <v>201</v>
      </c>
      <c r="F156" s="226" t="s">
        <v>202</v>
      </c>
      <c r="G156" s="227" t="s">
        <v>194</v>
      </c>
      <c r="H156" s="228">
        <v>8</v>
      </c>
      <c r="I156" s="229"/>
      <c r="J156" s="230">
        <f>ROUND(I156*H156,2)</f>
        <v>0</v>
      </c>
      <c r="K156" s="231"/>
      <c r="L156" s="232"/>
      <c r="M156" s="233" t="s">
        <v>1</v>
      </c>
      <c r="N156" s="234" t="s">
        <v>40</v>
      </c>
      <c r="O156" s="70"/>
      <c r="P156" s="197">
        <f>O156*H156</f>
        <v>0</v>
      </c>
      <c r="Q156" s="197">
        <v>0.0027</v>
      </c>
      <c r="R156" s="197">
        <f>Q156*H156</f>
        <v>0.0216</v>
      </c>
      <c r="S156" s="197">
        <v>0</v>
      </c>
      <c r="T156" s="19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9" t="s">
        <v>173</v>
      </c>
      <c r="AT156" s="199" t="s">
        <v>174</v>
      </c>
      <c r="AU156" s="199" t="s">
        <v>85</v>
      </c>
      <c r="AY156" s="16" t="s">
        <v>132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6" t="s">
        <v>83</v>
      </c>
      <c r="BK156" s="200">
        <f>ROUND(I156*H156,2)</f>
        <v>0</v>
      </c>
      <c r="BL156" s="16" t="s">
        <v>138</v>
      </c>
      <c r="BM156" s="199" t="s">
        <v>203</v>
      </c>
    </row>
    <row r="157" spans="1:65" s="2" customFormat="1" ht="14.45" customHeight="1">
      <c r="A157" s="33"/>
      <c r="B157" s="34"/>
      <c r="C157" s="187" t="s">
        <v>204</v>
      </c>
      <c r="D157" s="187" t="s">
        <v>134</v>
      </c>
      <c r="E157" s="188" t="s">
        <v>205</v>
      </c>
      <c r="F157" s="189" t="s">
        <v>206</v>
      </c>
      <c r="G157" s="190" t="s">
        <v>147</v>
      </c>
      <c r="H157" s="191">
        <v>41.79</v>
      </c>
      <c r="I157" s="192"/>
      <c r="J157" s="193">
        <f>ROUND(I157*H157,2)</f>
        <v>0</v>
      </c>
      <c r="K157" s="194"/>
      <c r="L157" s="38"/>
      <c r="M157" s="195" t="s">
        <v>1</v>
      </c>
      <c r="N157" s="196" t="s">
        <v>40</v>
      </c>
      <c r="O157" s="70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9" t="s">
        <v>138</v>
      </c>
      <c r="AT157" s="199" t="s">
        <v>134</v>
      </c>
      <c r="AU157" s="199" t="s">
        <v>85</v>
      </c>
      <c r="AY157" s="16" t="s">
        <v>132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6" t="s">
        <v>83</v>
      </c>
      <c r="BK157" s="200">
        <f>ROUND(I157*H157,2)</f>
        <v>0</v>
      </c>
      <c r="BL157" s="16" t="s">
        <v>138</v>
      </c>
      <c r="BM157" s="199" t="s">
        <v>207</v>
      </c>
    </row>
    <row r="158" spans="1:65" s="2" customFormat="1" ht="24.2" customHeight="1">
      <c r="A158" s="33"/>
      <c r="B158" s="34"/>
      <c r="C158" s="224" t="s">
        <v>8</v>
      </c>
      <c r="D158" s="224" t="s">
        <v>174</v>
      </c>
      <c r="E158" s="225" t="s">
        <v>208</v>
      </c>
      <c r="F158" s="226" t="s">
        <v>209</v>
      </c>
      <c r="G158" s="227" t="s">
        <v>194</v>
      </c>
      <c r="H158" s="228">
        <v>16</v>
      </c>
      <c r="I158" s="229"/>
      <c r="J158" s="230">
        <f>ROUND(I158*H158,2)</f>
        <v>0</v>
      </c>
      <c r="K158" s="231"/>
      <c r="L158" s="232"/>
      <c r="M158" s="233" t="s">
        <v>1</v>
      </c>
      <c r="N158" s="234" t="s">
        <v>40</v>
      </c>
      <c r="O158" s="70"/>
      <c r="P158" s="197">
        <f>O158*H158</f>
        <v>0</v>
      </c>
      <c r="Q158" s="197">
        <v>0.0123</v>
      </c>
      <c r="R158" s="197">
        <f>Q158*H158</f>
        <v>0.1968</v>
      </c>
      <c r="S158" s="197">
        <v>0</v>
      </c>
      <c r="T158" s="19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9" t="s">
        <v>173</v>
      </c>
      <c r="AT158" s="199" t="s">
        <v>174</v>
      </c>
      <c r="AU158" s="199" t="s">
        <v>85</v>
      </c>
      <c r="AY158" s="16" t="s">
        <v>132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6" t="s">
        <v>83</v>
      </c>
      <c r="BK158" s="200">
        <f>ROUND(I158*H158,2)</f>
        <v>0</v>
      </c>
      <c r="BL158" s="16" t="s">
        <v>138</v>
      </c>
      <c r="BM158" s="199" t="s">
        <v>210</v>
      </c>
    </row>
    <row r="159" spans="2:63" s="12" customFormat="1" ht="22.9" customHeight="1">
      <c r="B159" s="171"/>
      <c r="C159" s="172"/>
      <c r="D159" s="173" t="s">
        <v>74</v>
      </c>
      <c r="E159" s="185" t="s">
        <v>159</v>
      </c>
      <c r="F159" s="185" t="s">
        <v>211</v>
      </c>
      <c r="G159" s="172"/>
      <c r="H159" s="172"/>
      <c r="I159" s="175"/>
      <c r="J159" s="186">
        <f>BK159</f>
        <v>0</v>
      </c>
      <c r="K159" s="172"/>
      <c r="L159" s="177"/>
      <c r="M159" s="178"/>
      <c r="N159" s="179"/>
      <c r="O159" s="179"/>
      <c r="P159" s="180">
        <f>SUM(P160:P169)</f>
        <v>0</v>
      </c>
      <c r="Q159" s="179"/>
      <c r="R159" s="180">
        <f>SUM(R160:R169)</f>
        <v>42.54075</v>
      </c>
      <c r="S159" s="179"/>
      <c r="T159" s="181">
        <f>SUM(T160:T169)</f>
        <v>0</v>
      </c>
      <c r="AR159" s="182" t="s">
        <v>83</v>
      </c>
      <c r="AT159" s="183" t="s">
        <v>74</v>
      </c>
      <c r="AU159" s="183" t="s">
        <v>83</v>
      </c>
      <c r="AY159" s="182" t="s">
        <v>132</v>
      </c>
      <c r="BK159" s="184">
        <f>SUM(BK160:BK169)</f>
        <v>0</v>
      </c>
    </row>
    <row r="160" spans="1:65" s="2" customFormat="1" ht="24.2" customHeight="1">
      <c r="A160" s="33"/>
      <c r="B160" s="34"/>
      <c r="C160" s="187" t="s">
        <v>212</v>
      </c>
      <c r="D160" s="187" t="s">
        <v>134</v>
      </c>
      <c r="E160" s="188" t="s">
        <v>213</v>
      </c>
      <c r="F160" s="189" t="s">
        <v>214</v>
      </c>
      <c r="G160" s="190" t="s">
        <v>137</v>
      </c>
      <c r="H160" s="191">
        <v>15</v>
      </c>
      <c r="I160" s="192"/>
      <c r="J160" s="193">
        <f>ROUND(I160*H160,2)</f>
        <v>0</v>
      </c>
      <c r="K160" s="194"/>
      <c r="L160" s="38"/>
      <c r="M160" s="195" t="s">
        <v>1</v>
      </c>
      <c r="N160" s="196" t="s">
        <v>40</v>
      </c>
      <c r="O160" s="70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9" t="s">
        <v>138</v>
      </c>
      <c r="AT160" s="199" t="s">
        <v>134</v>
      </c>
      <c r="AU160" s="199" t="s">
        <v>85</v>
      </c>
      <c r="AY160" s="16" t="s">
        <v>132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6" t="s">
        <v>83</v>
      </c>
      <c r="BK160" s="200">
        <f>ROUND(I160*H160,2)</f>
        <v>0</v>
      </c>
      <c r="BL160" s="16" t="s">
        <v>138</v>
      </c>
      <c r="BM160" s="199" t="s">
        <v>215</v>
      </c>
    </row>
    <row r="161" spans="2:51" s="13" customFormat="1" ht="11.25">
      <c r="B161" s="201"/>
      <c r="C161" s="202"/>
      <c r="D161" s="203" t="s">
        <v>140</v>
      </c>
      <c r="E161" s="204" t="s">
        <v>95</v>
      </c>
      <c r="F161" s="205" t="s">
        <v>8</v>
      </c>
      <c r="G161" s="202"/>
      <c r="H161" s="206">
        <v>15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140</v>
      </c>
      <c r="AU161" s="212" t="s">
        <v>85</v>
      </c>
      <c r="AV161" s="13" t="s">
        <v>85</v>
      </c>
      <c r="AW161" s="13" t="s">
        <v>31</v>
      </c>
      <c r="AX161" s="13" t="s">
        <v>83</v>
      </c>
      <c r="AY161" s="212" t="s">
        <v>132</v>
      </c>
    </row>
    <row r="162" spans="1:65" s="2" customFormat="1" ht="24.2" customHeight="1">
      <c r="A162" s="33"/>
      <c r="B162" s="34"/>
      <c r="C162" s="187" t="s">
        <v>216</v>
      </c>
      <c r="D162" s="187" t="s">
        <v>134</v>
      </c>
      <c r="E162" s="188" t="s">
        <v>217</v>
      </c>
      <c r="F162" s="189" t="s">
        <v>218</v>
      </c>
      <c r="G162" s="190" t="s">
        <v>137</v>
      </c>
      <c r="H162" s="191">
        <v>94</v>
      </c>
      <c r="I162" s="192"/>
      <c r="J162" s="193">
        <f>ROUND(I162*H162,2)</f>
        <v>0</v>
      </c>
      <c r="K162" s="194"/>
      <c r="L162" s="38"/>
      <c r="M162" s="195" t="s">
        <v>1</v>
      </c>
      <c r="N162" s="196" t="s">
        <v>40</v>
      </c>
      <c r="O162" s="70"/>
      <c r="P162" s="197">
        <f>O162*H162</f>
        <v>0</v>
      </c>
      <c r="Q162" s="197">
        <v>0.408</v>
      </c>
      <c r="R162" s="197">
        <f>Q162*H162</f>
        <v>38.352</v>
      </c>
      <c r="S162" s="197">
        <v>0</v>
      </c>
      <c r="T162" s="19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9" t="s">
        <v>138</v>
      </c>
      <c r="AT162" s="199" t="s">
        <v>134</v>
      </c>
      <c r="AU162" s="199" t="s">
        <v>85</v>
      </c>
      <c r="AY162" s="16" t="s">
        <v>132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6" t="s">
        <v>83</v>
      </c>
      <c r="BK162" s="200">
        <f>ROUND(I162*H162,2)</f>
        <v>0</v>
      </c>
      <c r="BL162" s="16" t="s">
        <v>138</v>
      </c>
      <c r="BM162" s="199" t="s">
        <v>219</v>
      </c>
    </row>
    <row r="163" spans="2:51" s="13" customFormat="1" ht="11.25">
      <c r="B163" s="201"/>
      <c r="C163" s="202"/>
      <c r="D163" s="203" t="s">
        <v>140</v>
      </c>
      <c r="E163" s="204" t="s">
        <v>1</v>
      </c>
      <c r="F163" s="205" t="s">
        <v>96</v>
      </c>
      <c r="G163" s="202"/>
      <c r="H163" s="206">
        <v>94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140</v>
      </c>
      <c r="AU163" s="212" t="s">
        <v>85</v>
      </c>
      <c r="AV163" s="13" t="s">
        <v>85</v>
      </c>
      <c r="AW163" s="13" t="s">
        <v>31</v>
      </c>
      <c r="AX163" s="13" t="s">
        <v>83</v>
      </c>
      <c r="AY163" s="212" t="s">
        <v>132</v>
      </c>
    </row>
    <row r="164" spans="1:65" s="2" customFormat="1" ht="24.2" customHeight="1">
      <c r="A164" s="33"/>
      <c r="B164" s="34"/>
      <c r="C164" s="187" t="s">
        <v>220</v>
      </c>
      <c r="D164" s="187" t="s">
        <v>134</v>
      </c>
      <c r="E164" s="188" t="s">
        <v>221</v>
      </c>
      <c r="F164" s="189" t="s">
        <v>222</v>
      </c>
      <c r="G164" s="190" t="s">
        <v>137</v>
      </c>
      <c r="H164" s="191">
        <v>15</v>
      </c>
      <c r="I164" s="192"/>
      <c r="J164" s="193">
        <f>ROUND(I164*H164,2)</f>
        <v>0</v>
      </c>
      <c r="K164" s="194"/>
      <c r="L164" s="38"/>
      <c r="M164" s="195" t="s">
        <v>1</v>
      </c>
      <c r="N164" s="196" t="s">
        <v>40</v>
      </c>
      <c r="O164" s="70"/>
      <c r="P164" s="197">
        <f>O164*H164</f>
        <v>0</v>
      </c>
      <c r="Q164" s="197">
        <v>0.08565</v>
      </c>
      <c r="R164" s="197">
        <f>Q164*H164</f>
        <v>1.28475</v>
      </c>
      <c r="S164" s="197">
        <v>0</v>
      </c>
      <c r="T164" s="19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9" t="s">
        <v>138</v>
      </c>
      <c r="AT164" s="199" t="s">
        <v>134</v>
      </c>
      <c r="AU164" s="199" t="s">
        <v>85</v>
      </c>
      <c r="AY164" s="16" t="s">
        <v>132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6" t="s">
        <v>83</v>
      </c>
      <c r="BK164" s="200">
        <f>ROUND(I164*H164,2)</f>
        <v>0</v>
      </c>
      <c r="BL164" s="16" t="s">
        <v>138</v>
      </c>
      <c r="BM164" s="199" t="s">
        <v>223</v>
      </c>
    </row>
    <row r="165" spans="2:51" s="13" customFormat="1" ht="11.25">
      <c r="B165" s="201"/>
      <c r="C165" s="202"/>
      <c r="D165" s="203" t="s">
        <v>140</v>
      </c>
      <c r="E165" s="204" t="s">
        <v>1</v>
      </c>
      <c r="F165" s="205" t="s">
        <v>95</v>
      </c>
      <c r="G165" s="202"/>
      <c r="H165" s="206">
        <v>15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140</v>
      </c>
      <c r="AU165" s="212" t="s">
        <v>85</v>
      </c>
      <c r="AV165" s="13" t="s">
        <v>85</v>
      </c>
      <c r="AW165" s="13" t="s">
        <v>31</v>
      </c>
      <c r="AX165" s="13" t="s">
        <v>83</v>
      </c>
      <c r="AY165" s="212" t="s">
        <v>132</v>
      </c>
    </row>
    <row r="166" spans="1:65" s="2" customFormat="1" ht="14.45" customHeight="1">
      <c r="A166" s="33"/>
      <c r="B166" s="34"/>
      <c r="C166" s="224" t="s">
        <v>224</v>
      </c>
      <c r="D166" s="224" t="s">
        <v>174</v>
      </c>
      <c r="E166" s="225" t="s">
        <v>225</v>
      </c>
      <c r="F166" s="226" t="s">
        <v>226</v>
      </c>
      <c r="G166" s="227" t="s">
        <v>137</v>
      </c>
      <c r="H166" s="228">
        <v>16.5</v>
      </c>
      <c r="I166" s="229"/>
      <c r="J166" s="230">
        <f>ROUND(I166*H166,2)</f>
        <v>0</v>
      </c>
      <c r="K166" s="231"/>
      <c r="L166" s="232"/>
      <c r="M166" s="233" t="s">
        <v>1</v>
      </c>
      <c r="N166" s="234" t="s">
        <v>40</v>
      </c>
      <c r="O166" s="70"/>
      <c r="P166" s="197">
        <f>O166*H166</f>
        <v>0</v>
      </c>
      <c r="Q166" s="197">
        <v>0.176</v>
      </c>
      <c r="R166" s="197">
        <f>Q166*H166</f>
        <v>2.904</v>
      </c>
      <c r="S166" s="197">
        <v>0</v>
      </c>
      <c r="T166" s="19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9" t="s">
        <v>173</v>
      </c>
      <c r="AT166" s="199" t="s">
        <v>174</v>
      </c>
      <c r="AU166" s="199" t="s">
        <v>85</v>
      </c>
      <c r="AY166" s="16" t="s">
        <v>132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6" t="s">
        <v>83</v>
      </c>
      <c r="BK166" s="200">
        <f>ROUND(I166*H166,2)</f>
        <v>0</v>
      </c>
      <c r="BL166" s="16" t="s">
        <v>138</v>
      </c>
      <c r="BM166" s="199" t="s">
        <v>227</v>
      </c>
    </row>
    <row r="167" spans="2:51" s="13" customFormat="1" ht="11.25">
      <c r="B167" s="201"/>
      <c r="C167" s="202"/>
      <c r="D167" s="203" t="s">
        <v>140</v>
      </c>
      <c r="E167" s="204" t="s">
        <v>1</v>
      </c>
      <c r="F167" s="205" t="s">
        <v>95</v>
      </c>
      <c r="G167" s="202"/>
      <c r="H167" s="206">
        <v>15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140</v>
      </c>
      <c r="AU167" s="212" t="s">
        <v>85</v>
      </c>
      <c r="AV167" s="13" t="s">
        <v>85</v>
      </c>
      <c r="AW167" s="13" t="s">
        <v>31</v>
      </c>
      <c r="AX167" s="13" t="s">
        <v>75</v>
      </c>
      <c r="AY167" s="212" t="s">
        <v>132</v>
      </c>
    </row>
    <row r="168" spans="2:51" s="13" customFormat="1" ht="11.25">
      <c r="B168" s="201"/>
      <c r="C168" s="202"/>
      <c r="D168" s="203" t="s">
        <v>140</v>
      </c>
      <c r="E168" s="204" t="s">
        <v>1</v>
      </c>
      <c r="F168" s="205" t="s">
        <v>228</v>
      </c>
      <c r="G168" s="202"/>
      <c r="H168" s="206">
        <v>1.5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140</v>
      </c>
      <c r="AU168" s="212" t="s">
        <v>85</v>
      </c>
      <c r="AV168" s="13" t="s">
        <v>85</v>
      </c>
      <c r="AW168" s="13" t="s">
        <v>31</v>
      </c>
      <c r="AX168" s="13" t="s">
        <v>75</v>
      </c>
      <c r="AY168" s="212" t="s">
        <v>132</v>
      </c>
    </row>
    <row r="169" spans="2:51" s="14" customFormat="1" ht="11.25">
      <c r="B169" s="213"/>
      <c r="C169" s="214"/>
      <c r="D169" s="203" t="s">
        <v>140</v>
      </c>
      <c r="E169" s="215" t="s">
        <v>1</v>
      </c>
      <c r="F169" s="216" t="s">
        <v>144</v>
      </c>
      <c r="G169" s="214"/>
      <c r="H169" s="217">
        <v>16.5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140</v>
      </c>
      <c r="AU169" s="223" t="s">
        <v>85</v>
      </c>
      <c r="AV169" s="14" t="s">
        <v>138</v>
      </c>
      <c r="AW169" s="14" t="s">
        <v>31</v>
      </c>
      <c r="AX169" s="14" t="s">
        <v>83</v>
      </c>
      <c r="AY169" s="223" t="s">
        <v>132</v>
      </c>
    </row>
    <row r="170" spans="2:63" s="12" customFormat="1" ht="22.9" customHeight="1">
      <c r="B170" s="171"/>
      <c r="C170" s="172"/>
      <c r="D170" s="173" t="s">
        <v>74</v>
      </c>
      <c r="E170" s="185" t="s">
        <v>180</v>
      </c>
      <c r="F170" s="185" t="s">
        <v>229</v>
      </c>
      <c r="G170" s="172"/>
      <c r="H170" s="172"/>
      <c r="I170" s="175"/>
      <c r="J170" s="186">
        <f>BK170</f>
        <v>0</v>
      </c>
      <c r="K170" s="172"/>
      <c r="L170" s="177"/>
      <c r="M170" s="178"/>
      <c r="N170" s="179"/>
      <c r="O170" s="179"/>
      <c r="P170" s="180">
        <f>SUM(P171:P186)</f>
        <v>0</v>
      </c>
      <c r="Q170" s="179"/>
      <c r="R170" s="180">
        <f>SUM(R171:R186)</f>
        <v>14.102545</v>
      </c>
      <c r="S170" s="179"/>
      <c r="T170" s="181">
        <f>SUM(T171:T186)</f>
        <v>0</v>
      </c>
      <c r="AR170" s="182" t="s">
        <v>83</v>
      </c>
      <c r="AT170" s="183" t="s">
        <v>74</v>
      </c>
      <c r="AU170" s="183" t="s">
        <v>83</v>
      </c>
      <c r="AY170" s="182" t="s">
        <v>132</v>
      </c>
      <c r="BK170" s="184">
        <f>SUM(BK171:BK186)</f>
        <v>0</v>
      </c>
    </row>
    <row r="171" spans="1:65" s="2" customFormat="1" ht="24.2" customHeight="1">
      <c r="A171" s="33"/>
      <c r="B171" s="34"/>
      <c r="C171" s="187" t="s">
        <v>230</v>
      </c>
      <c r="D171" s="187" t="s">
        <v>134</v>
      </c>
      <c r="E171" s="188" t="s">
        <v>231</v>
      </c>
      <c r="F171" s="189" t="s">
        <v>232</v>
      </c>
      <c r="G171" s="190" t="s">
        <v>147</v>
      </c>
      <c r="H171" s="191">
        <v>22</v>
      </c>
      <c r="I171" s="192"/>
      <c r="J171" s="193">
        <f>ROUND(I171*H171,2)</f>
        <v>0</v>
      </c>
      <c r="K171" s="194"/>
      <c r="L171" s="38"/>
      <c r="M171" s="195" t="s">
        <v>1</v>
      </c>
      <c r="N171" s="196" t="s">
        <v>40</v>
      </c>
      <c r="O171" s="70"/>
      <c r="P171" s="197">
        <f>O171*H171</f>
        <v>0</v>
      </c>
      <c r="Q171" s="197">
        <v>0.1554</v>
      </c>
      <c r="R171" s="197">
        <f>Q171*H171</f>
        <v>3.4188</v>
      </c>
      <c r="S171" s="197">
        <v>0</v>
      </c>
      <c r="T171" s="19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9" t="s">
        <v>138</v>
      </c>
      <c r="AT171" s="199" t="s">
        <v>134</v>
      </c>
      <c r="AU171" s="199" t="s">
        <v>85</v>
      </c>
      <c r="AY171" s="16" t="s">
        <v>132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6" t="s">
        <v>83</v>
      </c>
      <c r="BK171" s="200">
        <f>ROUND(I171*H171,2)</f>
        <v>0</v>
      </c>
      <c r="BL171" s="16" t="s">
        <v>138</v>
      </c>
      <c r="BM171" s="199" t="s">
        <v>233</v>
      </c>
    </row>
    <row r="172" spans="1:65" s="2" customFormat="1" ht="14.45" customHeight="1">
      <c r="A172" s="33"/>
      <c r="B172" s="34"/>
      <c r="C172" s="224" t="s">
        <v>7</v>
      </c>
      <c r="D172" s="224" t="s">
        <v>174</v>
      </c>
      <c r="E172" s="225" t="s">
        <v>234</v>
      </c>
      <c r="F172" s="226" t="s">
        <v>235</v>
      </c>
      <c r="G172" s="227" t="s">
        <v>147</v>
      </c>
      <c r="H172" s="228">
        <v>22</v>
      </c>
      <c r="I172" s="229"/>
      <c r="J172" s="230">
        <f>ROUND(I172*H172,2)</f>
        <v>0</v>
      </c>
      <c r="K172" s="231"/>
      <c r="L172" s="232"/>
      <c r="M172" s="233" t="s">
        <v>1</v>
      </c>
      <c r="N172" s="234" t="s">
        <v>40</v>
      </c>
      <c r="O172" s="70"/>
      <c r="P172" s="197">
        <f>O172*H172</f>
        <v>0</v>
      </c>
      <c r="Q172" s="197">
        <v>0.05612</v>
      </c>
      <c r="R172" s="197">
        <f>Q172*H172</f>
        <v>1.2346400000000002</v>
      </c>
      <c r="S172" s="197">
        <v>0</v>
      </c>
      <c r="T172" s="19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9" t="s">
        <v>173</v>
      </c>
      <c r="AT172" s="199" t="s">
        <v>174</v>
      </c>
      <c r="AU172" s="199" t="s">
        <v>85</v>
      </c>
      <c r="AY172" s="16" t="s">
        <v>132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6" t="s">
        <v>83</v>
      </c>
      <c r="BK172" s="200">
        <f>ROUND(I172*H172,2)</f>
        <v>0</v>
      </c>
      <c r="BL172" s="16" t="s">
        <v>138</v>
      </c>
      <c r="BM172" s="199" t="s">
        <v>236</v>
      </c>
    </row>
    <row r="173" spans="2:51" s="13" customFormat="1" ht="11.25">
      <c r="B173" s="201"/>
      <c r="C173" s="202"/>
      <c r="D173" s="203" t="s">
        <v>140</v>
      </c>
      <c r="E173" s="204" t="s">
        <v>1</v>
      </c>
      <c r="F173" s="205" t="s">
        <v>237</v>
      </c>
      <c r="G173" s="202"/>
      <c r="H173" s="206">
        <v>22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140</v>
      </c>
      <c r="AU173" s="212" t="s">
        <v>85</v>
      </c>
      <c r="AV173" s="13" t="s">
        <v>85</v>
      </c>
      <c r="AW173" s="13" t="s">
        <v>31</v>
      </c>
      <c r="AX173" s="13" t="s">
        <v>83</v>
      </c>
      <c r="AY173" s="212" t="s">
        <v>132</v>
      </c>
    </row>
    <row r="174" spans="1:65" s="2" customFormat="1" ht="24.2" customHeight="1">
      <c r="A174" s="33"/>
      <c r="B174" s="34"/>
      <c r="C174" s="187" t="s">
        <v>238</v>
      </c>
      <c r="D174" s="187" t="s">
        <v>134</v>
      </c>
      <c r="E174" s="188" t="s">
        <v>239</v>
      </c>
      <c r="F174" s="189" t="s">
        <v>240</v>
      </c>
      <c r="G174" s="190" t="s">
        <v>147</v>
      </c>
      <c r="H174" s="191">
        <v>42</v>
      </c>
      <c r="I174" s="192"/>
      <c r="J174" s="193">
        <f>ROUND(I174*H174,2)</f>
        <v>0</v>
      </c>
      <c r="K174" s="194"/>
      <c r="L174" s="38"/>
      <c r="M174" s="195" t="s">
        <v>1</v>
      </c>
      <c r="N174" s="196" t="s">
        <v>40</v>
      </c>
      <c r="O174" s="70"/>
      <c r="P174" s="197">
        <f>O174*H174</f>
        <v>0</v>
      </c>
      <c r="Q174" s="197">
        <v>0.07287</v>
      </c>
      <c r="R174" s="197">
        <f>Q174*H174</f>
        <v>3.06054</v>
      </c>
      <c r="S174" s="197">
        <v>0</v>
      </c>
      <c r="T174" s="19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9" t="s">
        <v>138</v>
      </c>
      <c r="AT174" s="199" t="s">
        <v>134</v>
      </c>
      <c r="AU174" s="199" t="s">
        <v>85</v>
      </c>
      <c r="AY174" s="16" t="s">
        <v>132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6" t="s">
        <v>83</v>
      </c>
      <c r="BK174" s="200">
        <f>ROUND(I174*H174,2)</f>
        <v>0</v>
      </c>
      <c r="BL174" s="16" t="s">
        <v>138</v>
      </c>
      <c r="BM174" s="199" t="s">
        <v>241</v>
      </c>
    </row>
    <row r="175" spans="2:51" s="13" customFormat="1" ht="11.25">
      <c r="B175" s="201"/>
      <c r="C175" s="202"/>
      <c r="D175" s="203" t="s">
        <v>140</v>
      </c>
      <c r="E175" s="204" t="s">
        <v>1</v>
      </c>
      <c r="F175" s="205" t="s">
        <v>242</v>
      </c>
      <c r="G175" s="202"/>
      <c r="H175" s="206">
        <v>42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140</v>
      </c>
      <c r="AU175" s="212" t="s">
        <v>85</v>
      </c>
      <c r="AV175" s="13" t="s">
        <v>85</v>
      </c>
      <c r="AW175" s="13" t="s">
        <v>31</v>
      </c>
      <c r="AX175" s="13" t="s">
        <v>83</v>
      </c>
      <c r="AY175" s="212" t="s">
        <v>132</v>
      </c>
    </row>
    <row r="176" spans="1:65" s="2" customFormat="1" ht="14.45" customHeight="1">
      <c r="A176" s="33"/>
      <c r="B176" s="34"/>
      <c r="C176" s="224" t="s">
        <v>243</v>
      </c>
      <c r="D176" s="224" t="s">
        <v>174</v>
      </c>
      <c r="E176" s="225" t="s">
        <v>244</v>
      </c>
      <c r="F176" s="226" t="s">
        <v>245</v>
      </c>
      <c r="G176" s="227" t="s">
        <v>147</v>
      </c>
      <c r="H176" s="228">
        <v>42</v>
      </c>
      <c r="I176" s="229"/>
      <c r="J176" s="230">
        <f>ROUND(I176*H176,2)</f>
        <v>0</v>
      </c>
      <c r="K176" s="231"/>
      <c r="L176" s="232"/>
      <c r="M176" s="233" t="s">
        <v>1</v>
      </c>
      <c r="N176" s="234" t="s">
        <v>40</v>
      </c>
      <c r="O176" s="70"/>
      <c r="P176" s="197">
        <f>O176*H176</f>
        <v>0</v>
      </c>
      <c r="Q176" s="197">
        <v>0.028</v>
      </c>
      <c r="R176" s="197">
        <f>Q176*H176</f>
        <v>1.176</v>
      </c>
      <c r="S176" s="197">
        <v>0</v>
      </c>
      <c r="T176" s="19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9" t="s">
        <v>173</v>
      </c>
      <c r="AT176" s="199" t="s">
        <v>174</v>
      </c>
      <c r="AU176" s="199" t="s">
        <v>85</v>
      </c>
      <c r="AY176" s="16" t="s">
        <v>132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6" t="s">
        <v>83</v>
      </c>
      <c r="BK176" s="200">
        <f>ROUND(I176*H176,2)</f>
        <v>0</v>
      </c>
      <c r="BL176" s="16" t="s">
        <v>138</v>
      </c>
      <c r="BM176" s="199" t="s">
        <v>246</v>
      </c>
    </row>
    <row r="177" spans="1:65" s="2" customFormat="1" ht="24.2" customHeight="1">
      <c r="A177" s="33"/>
      <c r="B177" s="34"/>
      <c r="C177" s="187" t="s">
        <v>247</v>
      </c>
      <c r="D177" s="187" t="s">
        <v>134</v>
      </c>
      <c r="E177" s="188" t="s">
        <v>248</v>
      </c>
      <c r="F177" s="189" t="s">
        <v>249</v>
      </c>
      <c r="G177" s="190" t="s">
        <v>147</v>
      </c>
      <c r="H177" s="191">
        <v>28.5</v>
      </c>
      <c r="I177" s="192"/>
      <c r="J177" s="193">
        <f>ROUND(I177*H177,2)</f>
        <v>0</v>
      </c>
      <c r="K177" s="194"/>
      <c r="L177" s="38"/>
      <c r="M177" s="195" t="s">
        <v>1</v>
      </c>
      <c r="N177" s="196" t="s">
        <v>40</v>
      </c>
      <c r="O177" s="70"/>
      <c r="P177" s="197">
        <f>O177*H177</f>
        <v>0</v>
      </c>
      <c r="Q177" s="197">
        <v>0.14067</v>
      </c>
      <c r="R177" s="197">
        <f>Q177*H177</f>
        <v>4.009094999999999</v>
      </c>
      <c r="S177" s="197">
        <v>0</v>
      </c>
      <c r="T177" s="19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9" t="s">
        <v>138</v>
      </c>
      <c r="AT177" s="199" t="s">
        <v>134</v>
      </c>
      <c r="AU177" s="199" t="s">
        <v>85</v>
      </c>
      <c r="AY177" s="16" t="s">
        <v>132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6" t="s">
        <v>83</v>
      </c>
      <c r="BK177" s="200">
        <f>ROUND(I177*H177,2)</f>
        <v>0</v>
      </c>
      <c r="BL177" s="16" t="s">
        <v>138</v>
      </c>
      <c r="BM177" s="199" t="s">
        <v>250</v>
      </c>
    </row>
    <row r="178" spans="2:51" s="13" customFormat="1" ht="11.25">
      <c r="B178" s="201"/>
      <c r="C178" s="202"/>
      <c r="D178" s="203" t="s">
        <v>140</v>
      </c>
      <c r="E178" s="204" t="s">
        <v>1</v>
      </c>
      <c r="F178" s="205" t="s">
        <v>251</v>
      </c>
      <c r="G178" s="202"/>
      <c r="H178" s="206">
        <v>28.5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140</v>
      </c>
      <c r="AU178" s="212" t="s">
        <v>85</v>
      </c>
      <c r="AV178" s="13" t="s">
        <v>85</v>
      </c>
      <c r="AW178" s="13" t="s">
        <v>31</v>
      </c>
      <c r="AX178" s="13" t="s">
        <v>83</v>
      </c>
      <c r="AY178" s="212" t="s">
        <v>132</v>
      </c>
    </row>
    <row r="179" spans="1:65" s="2" customFormat="1" ht="24.2" customHeight="1">
      <c r="A179" s="33"/>
      <c r="B179" s="34"/>
      <c r="C179" s="187" t="s">
        <v>252</v>
      </c>
      <c r="D179" s="187" t="s">
        <v>134</v>
      </c>
      <c r="E179" s="188" t="s">
        <v>253</v>
      </c>
      <c r="F179" s="189" t="s">
        <v>254</v>
      </c>
      <c r="G179" s="190" t="s">
        <v>137</v>
      </c>
      <c r="H179" s="191">
        <v>94</v>
      </c>
      <c r="I179" s="192"/>
      <c r="J179" s="193">
        <f>ROUND(I179*H179,2)</f>
        <v>0</v>
      </c>
      <c r="K179" s="194"/>
      <c r="L179" s="38"/>
      <c r="M179" s="195" t="s">
        <v>1</v>
      </c>
      <c r="N179" s="196" t="s">
        <v>40</v>
      </c>
      <c r="O179" s="70"/>
      <c r="P179" s="197">
        <f>O179*H179</f>
        <v>0</v>
      </c>
      <c r="Q179" s="197">
        <v>0.00047</v>
      </c>
      <c r="R179" s="197">
        <f>Q179*H179</f>
        <v>0.04418</v>
      </c>
      <c r="S179" s="197">
        <v>0</v>
      </c>
      <c r="T179" s="19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9" t="s">
        <v>138</v>
      </c>
      <c r="AT179" s="199" t="s">
        <v>134</v>
      </c>
      <c r="AU179" s="199" t="s">
        <v>85</v>
      </c>
      <c r="AY179" s="16" t="s">
        <v>132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6" t="s">
        <v>83</v>
      </c>
      <c r="BK179" s="200">
        <f>ROUND(I179*H179,2)</f>
        <v>0</v>
      </c>
      <c r="BL179" s="16" t="s">
        <v>138</v>
      </c>
      <c r="BM179" s="199" t="s">
        <v>255</v>
      </c>
    </row>
    <row r="180" spans="2:51" s="13" customFormat="1" ht="11.25">
      <c r="B180" s="201"/>
      <c r="C180" s="202"/>
      <c r="D180" s="203" t="s">
        <v>140</v>
      </c>
      <c r="E180" s="204" t="s">
        <v>96</v>
      </c>
      <c r="F180" s="205" t="s">
        <v>97</v>
      </c>
      <c r="G180" s="202"/>
      <c r="H180" s="206">
        <v>94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140</v>
      </c>
      <c r="AU180" s="212" t="s">
        <v>85</v>
      </c>
      <c r="AV180" s="13" t="s">
        <v>85</v>
      </c>
      <c r="AW180" s="13" t="s">
        <v>31</v>
      </c>
      <c r="AX180" s="13" t="s">
        <v>83</v>
      </c>
      <c r="AY180" s="212" t="s">
        <v>132</v>
      </c>
    </row>
    <row r="181" spans="1:65" s="2" customFormat="1" ht="14.45" customHeight="1">
      <c r="A181" s="33"/>
      <c r="B181" s="34"/>
      <c r="C181" s="187" t="s">
        <v>256</v>
      </c>
      <c r="D181" s="187" t="s">
        <v>134</v>
      </c>
      <c r="E181" s="188" t="s">
        <v>257</v>
      </c>
      <c r="F181" s="189" t="s">
        <v>258</v>
      </c>
      <c r="G181" s="190" t="s">
        <v>194</v>
      </c>
      <c r="H181" s="191">
        <v>1</v>
      </c>
      <c r="I181" s="192"/>
      <c r="J181" s="193">
        <f aca="true" t="shared" si="0" ref="J181:J186">ROUND(I181*H181,2)</f>
        <v>0</v>
      </c>
      <c r="K181" s="194"/>
      <c r="L181" s="38"/>
      <c r="M181" s="195" t="s">
        <v>1</v>
      </c>
      <c r="N181" s="196" t="s">
        <v>40</v>
      </c>
      <c r="O181" s="70"/>
      <c r="P181" s="197">
        <f aca="true" t="shared" si="1" ref="P181:P186">O181*H181</f>
        <v>0</v>
      </c>
      <c r="Q181" s="197">
        <v>0.07287</v>
      </c>
      <c r="R181" s="197">
        <f aca="true" t="shared" si="2" ref="R181:R186">Q181*H181</f>
        <v>0.07287</v>
      </c>
      <c r="S181" s="197">
        <v>0</v>
      </c>
      <c r="T181" s="198">
        <f aca="true" t="shared" si="3" ref="T181:T186"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9" t="s">
        <v>138</v>
      </c>
      <c r="AT181" s="199" t="s">
        <v>134</v>
      </c>
      <c r="AU181" s="199" t="s">
        <v>85</v>
      </c>
      <c r="AY181" s="16" t="s">
        <v>132</v>
      </c>
      <c r="BE181" s="200">
        <f aca="true" t="shared" si="4" ref="BE181:BE186">IF(N181="základní",J181,0)</f>
        <v>0</v>
      </c>
      <c r="BF181" s="200">
        <f aca="true" t="shared" si="5" ref="BF181:BF186">IF(N181="snížená",J181,0)</f>
        <v>0</v>
      </c>
      <c r="BG181" s="200">
        <f aca="true" t="shared" si="6" ref="BG181:BG186">IF(N181="zákl. přenesená",J181,0)</f>
        <v>0</v>
      </c>
      <c r="BH181" s="200">
        <f aca="true" t="shared" si="7" ref="BH181:BH186">IF(N181="sníž. přenesená",J181,0)</f>
        <v>0</v>
      </c>
      <c r="BI181" s="200">
        <f aca="true" t="shared" si="8" ref="BI181:BI186">IF(N181="nulová",J181,0)</f>
        <v>0</v>
      </c>
      <c r="BJ181" s="16" t="s">
        <v>83</v>
      </c>
      <c r="BK181" s="200">
        <f aca="true" t="shared" si="9" ref="BK181:BK186">ROUND(I181*H181,2)</f>
        <v>0</v>
      </c>
      <c r="BL181" s="16" t="s">
        <v>138</v>
      </c>
      <c r="BM181" s="199" t="s">
        <v>259</v>
      </c>
    </row>
    <row r="182" spans="1:65" s="2" customFormat="1" ht="14.45" customHeight="1">
      <c r="A182" s="33"/>
      <c r="B182" s="34"/>
      <c r="C182" s="224" t="s">
        <v>260</v>
      </c>
      <c r="D182" s="224" t="s">
        <v>174</v>
      </c>
      <c r="E182" s="225" t="s">
        <v>261</v>
      </c>
      <c r="F182" s="226" t="s">
        <v>262</v>
      </c>
      <c r="G182" s="227" t="s">
        <v>194</v>
      </c>
      <c r="H182" s="228">
        <v>1</v>
      </c>
      <c r="I182" s="229"/>
      <c r="J182" s="230">
        <f t="shared" si="0"/>
        <v>0</v>
      </c>
      <c r="K182" s="231"/>
      <c r="L182" s="232"/>
      <c r="M182" s="233" t="s">
        <v>1</v>
      </c>
      <c r="N182" s="234" t="s">
        <v>40</v>
      </c>
      <c r="O182" s="70"/>
      <c r="P182" s="197">
        <f t="shared" si="1"/>
        <v>0</v>
      </c>
      <c r="Q182" s="197">
        <v>0.0141</v>
      </c>
      <c r="R182" s="197">
        <f t="shared" si="2"/>
        <v>0.0141</v>
      </c>
      <c r="S182" s="197">
        <v>0</v>
      </c>
      <c r="T182" s="198">
        <f t="shared" si="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9" t="s">
        <v>173</v>
      </c>
      <c r="AT182" s="199" t="s">
        <v>174</v>
      </c>
      <c r="AU182" s="199" t="s">
        <v>85</v>
      </c>
      <c r="AY182" s="16" t="s">
        <v>132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6" t="s">
        <v>83</v>
      </c>
      <c r="BK182" s="200">
        <f t="shared" si="9"/>
        <v>0</v>
      </c>
      <c r="BL182" s="16" t="s">
        <v>138</v>
      </c>
      <c r="BM182" s="199" t="s">
        <v>263</v>
      </c>
    </row>
    <row r="183" spans="1:65" s="2" customFormat="1" ht="14.45" customHeight="1">
      <c r="A183" s="33"/>
      <c r="B183" s="34"/>
      <c r="C183" s="187" t="s">
        <v>264</v>
      </c>
      <c r="D183" s="187" t="s">
        <v>134</v>
      </c>
      <c r="E183" s="188" t="s">
        <v>265</v>
      </c>
      <c r="F183" s="189" t="s">
        <v>266</v>
      </c>
      <c r="G183" s="190" t="s">
        <v>194</v>
      </c>
      <c r="H183" s="191">
        <v>3</v>
      </c>
      <c r="I183" s="192"/>
      <c r="J183" s="193">
        <f t="shared" si="0"/>
        <v>0</v>
      </c>
      <c r="K183" s="194"/>
      <c r="L183" s="38"/>
      <c r="M183" s="195" t="s">
        <v>1</v>
      </c>
      <c r="N183" s="196" t="s">
        <v>40</v>
      </c>
      <c r="O183" s="70"/>
      <c r="P183" s="197">
        <f t="shared" si="1"/>
        <v>0</v>
      </c>
      <c r="Q183" s="197">
        <v>0.35744</v>
      </c>
      <c r="R183" s="197">
        <f t="shared" si="2"/>
        <v>1.07232</v>
      </c>
      <c r="S183" s="197">
        <v>0</v>
      </c>
      <c r="T183" s="198">
        <f t="shared" si="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9" t="s">
        <v>138</v>
      </c>
      <c r="AT183" s="199" t="s">
        <v>134</v>
      </c>
      <c r="AU183" s="199" t="s">
        <v>85</v>
      </c>
      <c r="AY183" s="16" t="s">
        <v>132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6" t="s">
        <v>83</v>
      </c>
      <c r="BK183" s="200">
        <f t="shared" si="9"/>
        <v>0</v>
      </c>
      <c r="BL183" s="16" t="s">
        <v>138</v>
      </c>
      <c r="BM183" s="199" t="s">
        <v>267</v>
      </c>
    </row>
    <row r="184" spans="1:65" s="2" customFormat="1" ht="37.9" customHeight="1">
      <c r="A184" s="33"/>
      <c r="B184" s="34"/>
      <c r="C184" s="224" t="s">
        <v>268</v>
      </c>
      <c r="D184" s="224" t="s">
        <v>174</v>
      </c>
      <c r="E184" s="225" t="s">
        <v>269</v>
      </c>
      <c r="F184" s="226" t="s">
        <v>270</v>
      </c>
      <c r="G184" s="227" t="s">
        <v>194</v>
      </c>
      <c r="H184" s="228">
        <v>3</v>
      </c>
      <c r="I184" s="229"/>
      <c r="J184" s="230">
        <f t="shared" si="0"/>
        <v>0</v>
      </c>
      <c r="K184" s="231"/>
      <c r="L184" s="232"/>
      <c r="M184" s="233" t="s">
        <v>1</v>
      </c>
      <c r="N184" s="234" t="s">
        <v>40</v>
      </c>
      <c r="O184" s="70"/>
      <c r="P184" s="197">
        <f t="shared" si="1"/>
        <v>0</v>
      </c>
      <c r="Q184" s="197">
        <v>0</v>
      </c>
      <c r="R184" s="197">
        <f t="shared" si="2"/>
        <v>0</v>
      </c>
      <c r="S184" s="197">
        <v>0</v>
      </c>
      <c r="T184" s="198">
        <f t="shared" si="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9" t="s">
        <v>173</v>
      </c>
      <c r="AT184" s="199" t="s">
        <v>174</v>
      </c>
      <c r="AU184" s="199" t="s">
        <v>85</v>
      </c>
      <c r="AY184" s="16" t="s">
        <v>132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6" t="s">
        <v>83</v>
      </c>
      <c r="BK184" s="200">
        <f t="shared" si="9"/>
        <v>0</v>
      </c>
      <c r="BL184" s="16" t="s">
        <v>138</v>
      </c>
      <c r="BM184" s="199" t="s">
        <v>271</v>
      </c>
    </row>
    <row r="185" spans="1:65" s="2" customFormat="1" ht="14.45" customHeight="1">
      <c r="A185" s="33"/>
      <c r="B185" s="34"/>
      <c r="C185" s="187" t="s">
        <v>272</v>
      </c>
      <c r="D185" s="187" t="s">
        <v>134</v>
      </c>
      <c r="E185" s="188" t="s">
        <v>273</v>
      </c>
      <c r="F185" s="189" t="s">
        <v>274</v>
      </c>
      <c r="G185" s="190" t="s">
        <v>194</v>
      </c>
      <c r="H185" s="191">
        <v>2</v>
      </c>
      <c r="I185" s="192"/>
      <c r="J185" s="193">
        <f t="shared" si="0"/>
        <v>0</v>
      </c>
      <c r="K185" s="194"/>
      <c r="L185" s="38"/>
      <c r="M185" s="195" t="s">
        <v>1</v>
      </c>
      <c r="N185" s="196" t="s">
        <v>40</v>
      </c>
      <c r="O185" s="70"/>
      <c r="P185" s="197">
        <f t="shared" si="1"/>
        <v>0</v>
      </c>
      <c r="Q185" s="197">
        <v>0</v>
      </c>
      <c r="R185" s="197">
        <f t="shared" si="2"/>
        <v>0</v>
      </c>
      <c r="S185" s="197">
        <v>0</v>
      </c>
      <c r="T185" s="198">
        <f t="shared" si="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9" t="s">
        <v>138</v>
      </c>
      <c r="AT185" s="199" t="s">
        <v>134</v>
      </c>
      <c r="AU185" s="199" t="s">
        <v>85</v>
      </c>
      <c r="AY185" s="16" t="s">
        <v>132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6" t="s">
        <v>83</v>
      </c>
      <c r="BK185" s="200">
        <f t="shared" si="9"/>
        <v>0</v>
      </c>
      <c r="BL185" s="16" t="s">
        <v>138</v>
      </c>
      <c r="BM185" s="199" t="s">
        <v>275</v>
      </c>
    </row>
    <row r="186" spans="1:65" s="2" customFormat="1" ht="14.45" customHeight="1">
      <c r="A186" s="33"/>
      <c r="B186" s="34"/>
      <c r="C186" s="187" t="s">
        <v>276</v>
      </c>
      <c r="D186" s="187" t="s">
        <v>134</v>
      </c>
      <c r="E186" s="188" t="s">
        <v>277</v>
      </c>
      <c r="F186" s="189" t="s">
        <v>278</v>
      </c>
      <c r="G186" s="190" t="s">
        <v>194</v>
      </c>
      <c r="H186" s="191">
        <v>1</v>
      </c>
      <c r="I186" s="192"/>
      <c r="J186" s="193">
        <f t="shared" si="0"/>
        <v>0</v>
      </c>
      <c r="K186" s="194"/>
      <c r="L186" s="38"/>
      <c r="M186" s="195" t="s">
        <v>1</v>
      </c>
      <c r="N186" s="196" t="s">
        <v>40</v>
      </c>
      <c r="O186" s="70"/>
      <c r="P186" s="197">
        <f t="shared" si="1"/>
        <v>0</v>
      </c>
      <c r="Q186" s="197">
        <v>0</v>
      </c>
      <c r="R186" s="197">
        <f t="shared" si="2"/>
        <v>0</v>
      </c>
      <c r="S186" s="197">
        <v>0</v>
      </c>
      <c r="T186" s="198">
        <f t="shared" si="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9" t="s">
        <v>138</v>
      </c>
      <c r="AT186" s="199" t="s">
        <v>134</v>
      </c>
      <c r="AU186" s="199" t="s">
        <v>85</v>
      </c>
      <c r="AY186" s="16" t="s">
        <v>132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6" t="s">
        <v>83</v>
      </c>
      <c r="BK186" s="200">
        <f t="shared" si="9"/>
        <v>0</v>
      </c>
      <c r="BL186" s="16" t="s">
        <v>138</v>
      </c>
      <c r="BM186" s="199" t="s">
        <v>279</v>
      </c>
    </row>
    <row r="187" spans="2:63" s="12" customFormat="1" ht="22.9" customHeight="1">
      <c r="B187" s="171"/>
      <c r="C187" s="172"/>
      <c r="D187" s="173" t="s">
        <v>74</v>
      </c>
      <c r="E187" s="185" t="s">
        <v>280</v>
      </c>
      <c r="F187" s="185" t="s">
        <v>281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SUM(P188:P191)</f>
        <v>0</v>
      </c>
      <c r="Q187" s="179"/>
      <c r="R187" s="180">
        <f>SUM(R188:R191)</f>
        <v>0</v>
      </c>
      <c r="S187" s="179"/>
      <c r="T187" s="181">
        <f>SUM(T188:T191)</f>
        <v>0</v>
      </c>
      <c r="AR187" s="182" t="s">
        <v>83</v>
      </c>
      <c r="AT187" s="183" t="s">
        <v>74</v>
      </c>
      <c r="AU187" s="183" t="s">
        <v>83</v>
      </c>
      <c r="AY187" s="182" t="s">
        <v>132</v>
      </c>
      <c r="BK187" s="184">
        <f>SUM(BK188:BK191)</f>
        <v>0</v>
      </c>
    </row>
    <row r="188" spans="1:65" s="2" customFormat="1" ht="14.45" customHeight="1">
      <c r="A188" s="33"/>
      <c r="B188" s="34"/>
      <c r="C188" s="187" t="s">
        <v>282</v>
      </c>
      <c r="D188" s="187" t="s">
        <v>134</v>
      </c>
      <c r="E188" s="188" t="s">
        <v>283</v>
      </c>
      <c r="F188" s="189" t="s">
        <v>284</v>
      </c>
      <c r="G188" s="190" t="s">
        <v>162</v>
      </c>
      <c r="H188" s="191">
        <v>137.475</v>
      </c>
      <c r="I188" s="192"/>
      <c r="J188" s="193">
        <f>ROUND(I188*H188,2)</f>
        <v>0</v>
      </c>
      <c r="K188" s="194"/>
      <c r="L188" s="38"/>
      <c r="M188" s="195" t="s">
        <v>1</v>
      </c>
      <c r="N188" s="196" t="s">
        <v>40</v>
      </c>
      <c r="O188" s="70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9" t="s">
        <v>138</v>
      </c>
      <c r="AT188" s="199" t="s">
        <v>134</v>
      </c>
      <c r="AU188" s="199" t="s">
        <v>85</v>
      </c>
      <c r="AY188" s="16" t="s">
        <v>132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6" t="s">
        <v>83</v>
      </c>
      <c r="BK188" s="200">
        <f>ROUND(I188*H188,2)</f>
        <v>0</v>
      </c>
      <c r="BL188" s="16" t="s">
        <v>138</v>
      </c>
      <c r="BM188" s="199" t="s">
        <v>285</v>
      </c>
    </row>
    <row r="189" spans="1:65" s="2" customFormat="1" ht="24.2" customHeight="1">
      <c r="A189" s="33"/>
      <c r="B189" s="34"/>
      <c r="C189" s="187" t="s">
        <v>286</v>
      </c>
      <c r="D189" s="187" t="s">
        <v>134</v>
      </c>
      <c r="E189" s="188" t="s">
        <v>287</v>
      </c>
      <c r="F189" s="189" t="s">
        <v>288</v>
      </c>
      <c r="G189" s="190" t="s">
        <v>162</v>
      </c>
      <c r="H189" s="191">
        <v>1237.275</v>
      </c>
      <c r="I189" s="192"/>
      <c r="J189" s="193">
        <f>ROUND(I189*H189,2)</f>
        <v>0</v>
      </c>
      <c r="K189" s="194"/>
      <c r="L189" s="38"/>
      <c r="M189" s="195" t="s">
        <v>1</v>
      </c>
      <c r="N189" s="196" t="s">
        <v>40</v>
      </c>
      <c r="O189" s="70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9" t="s">
        <v>138</v>
      </c>
      <c r="AT189" s="199" t="s">
        <v>134</v>
      </c>
      <c r="AU189" s="199" t="s">
        <v>85</v>
      </c>
      <c r="AY189" s="16" t="s">
        <v>132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6" t="s">
        <v>83</v>
      </c>
      <c r="BK189" s="200">
        <f>ROUND(I189*H189,2)</f>
        <v>0</v>
      </c>
      <c r="BL189" s="16" t="s">
        <v>138</v>
      </c>
      <c r="BM189" s="199" t="s">
        <v>289</v>
      </c>
    </row>
    <row r="190" spans="2:51" s="13" customFormat="1" ht="11.25">
      <c r="B190" s="201"/>
      <c r="C190" s="202"/>
      <c r="D190" s="203" t="s">
        <v>140</v>
      </c>
      <c r="E190" s="202"/>
      <c r="F190" s="205" t="s">
        <v>290</v>
      </c>
      <c r="G190" s="202"/>
      <c r="H190" s="206">
        <v>1237.275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140</v>
      </c>
      <c r="AU190" s="212" t="s">
        <v>85</v>
      </c>
      <c r="AV190" s="13" t="s">
        <v>85</v>
      </c>
      <c r="AW190" s="13" t="s">
        <v>4</v>
      </c>
      <c r="AX190" s="13" t="s">
        <v>83</v>
      </c>
      <c r="AY190" s="212" t="s">
        <v>132</v>
      </c>
    </row>
    <row r="191" spans="1:65" s="2" customFormat="1" ht="24.2" customHeight="1">
      <c r="A191" s="33"/>
      <c r="B191" s="34"/>
      <c r="C191" s="187" t="s">
        <v>291</v>
      </c>
      <c r="D191" s="187" t="s">
        <v>134</v>
      </c>
      <c r="E191" s="188" t="s">
        <v>292</v>
      </c>
      <c r="F191" s="189" t="s">
        <v>293</v>
      </c>
      <c r="G191" s="190" t="s">
        <v>162</v>
      </c>
      <c r="H191" s="191">
        <v>137.475</v>
      </c>
      <c r="I191" s="192"/>
      <c r="J191" s="193">
        <f>ROUND(I191*H191,2)</f>
        <v>0</v>
      </c>
      <c r="K191" s="194"/>
      <c r="L191" s="38"/>
      <c r="M191" s="195" t="s">
        <v>1</v>
      </c>
      <c r="N191" s="196" t="s">
        <v>40</v>
      </c>
      <c r="O191" s="70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9" t="s">
        <v>138</v>
      </c>
      <c r="AT191" s="199" t="s">
        <v>134</v>
      </c>
      <c r="AU191" s="199" t="s">
        <v>85</v>
      </c>
      <c r="AY191" s="16" t="s">
        <v>132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6" t="s">
        <v>83</v>
      </c>
      <c r="BK191" s="200">
        <f>ROUND(I191*H191,2)</f>
        <v>0</v>
      </c>
      <c r="BL191" s="16" t="s">
        <v>138</v>
      </c>
      <c r="BM191" s="199" t="s">
        <v>294</v>
      </c>
    </row>
    <row r="192" spans="2:63" s="12" customFormat="1" ht="22.9" customHeight="1">
      <c r="B192" s="171"/>
      <c r="C192" s="172"/>
      <c r="D192" s="173" t="s">
        <v>74</v>
      </c>
      <c r="E192" s="185" t="s">
        <v>295</v>
      </c>
      <c r="F192" s="185" t="s">
        <v>296</v>
      </c>
      <c r="G192" s="172"/>
      <c r="H192" s="172"/>
      <c r="I192" s="175"/>
      <c r="J192" s="186">
        <f>BK192</f>
        <v>0</v>
      </c>
      <c r="K192" s="172"/>
      <c r="L192" s="177"/>
      <c r="M192" s="178"/>
      <c r="N192" s="179"/>
      <c r="O192" s="179"/>
      <c r="P192" s="180">
        <f>P193</f>
        <v>0</v>
      </c>
      <c r="Q192" s="179"/>
      <c r="R192" s="180">
        <f>R193</f>
        <v>0</v>
      </c>
      <c r="S192" s="179"/>
      <c r="T192" s="181">
        <f>T193</f>
        <v>0</v>
      </c>
      <c r="AR192" s="182" t="s">
        <v>83</v>
      </c>
      <c r="AT192" s="183" t="s">
        <v>74</v>
      </c>
      <c r="AU192" s="183" t="s">
        <v>83</v>
      </c>
      <c r="AY192" s="182" t="s">
        <v>132</v>
      </c>
      <c r="BK192" s="184">
        <f>BK193</f>
        <v>0</v>
      </c>
    </row>
    <row r="193" spans="1:65" s="2" customFormat="1" ht="24.2" customHeight="1">
      <c r="A193" s="33"/>
      <c r="B193" s="34"/>
      <c r="C193" s="187" t="s">
        <v>297</v>
      </c>
      <c r="D193" s="187" t="s">
        <v>134</v>
      </c>
      <c r="E193" s="188" t="s">
        <v>298</v>
      </c>
      <c r="F193" s="189" t="s">
        <v>299</v>
      </c>
      <c r="G193" s="190" t="s">
        <v>162</v>
      </c>
      <c r="H193" s="191">
        <v>68.505</v>
      </c>
      <c r="I193" s="192"/>
      <c r="J193" s="193">
        <f>ROUND(I193*H193,2)</f>
        <v>0</v>
      </c>
      <c r="K193" s="194"/>
      <c r="L193" s="38"/>
      <c r="M193" s="195" t="s">
        <v>1</v>
      </c>
      <c r="N193" s="196" t="s">
        <v>40</v>
      </c>
      <c r="O193" s="70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9" t="s">
        <v>138</v>
      </c>
      <c r="AT193" s="199" t="s">
        <v>134</v>
      </c>
      <c r="AU193" s="199" t="s">
        <v>85</v>
      </c>
      <c r="AY193" s="16" t="s">
        <v>132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6" t="s">
        <v>83</v>
      </c>
      <c r="BK193" s="200">
        <f>ROUND(I193*H193,2)</f>
        <v>0</v>
      </c>
      <c r="BL193" s="16" t="s">
        <v>138</v>
      </c>
      <c r="BM193" s="199" t="s">
        <v>300</v>
      </c>
    </row>
    <row r="194" spans="2:63" s="12" customFormat="1" ht="25.9" customHeight="1">
      <c r="B194" s="171"/>
      <c r="C194" s="172"/>
      <c r="D194" s="173" t="s">
        <v>74</v>
      </c>
      <c r="E194" s="174" t="s">
        <v>301</v>
      </c>
      <c r="F194" s="174" t="s">
        <v>301</v>
      </c>
      <c r="G194" s="172"/>
      <c r="H194" s="172"/>
      <c r="I194" s="175"/>
      <c r="J194" s="176">
        <f>BK194</f>
        <v>0</v>
      </c>
      <c r="K194" s="172"/>
      <c r="L194" s="177"/>
      <c r="M194" s="178"/>
      <c r="N194" s="179"/>
      <c r="O194" s="179"/>
      <c r="P194" s="180">
        <f>P195</f>
        <v>0</v>
      </c>
      <c r="Q194" s="179"/>
      <c r="R194" s="180">
        <f>R195</f>
        <v>0</v>
      </c>
      <c r="S194" s="179"/>
      <c r="T194" s="181">
        <f>T195</f>
        <v>0</v>
      </c>
      <c r="AR194" s="182" t="s">
        <v>138</v>
      </c>
      <c r="AT194" s="183" t="s">
        <v>74</v>
      </c>
      <c r="AU194" s="183" t="s">
        <v>75</v>
      </c>
      <c r="AY194" s="182" t="s">
        <v>132</v>
      </c>
      <c r="BK194" s="184">
        <f>BK195</f>
        <v>0</v>
      </c>
    </row>
    <row r="195" spans="2:63" s="12" customFormat="1" ht="22.9" customHeight="1">
      <c r="B195" s="171"/>
      <c r="C195" s="172"/>
      <c r="D195" s="173" t="s">
        <v>74</v>
      </c>
      <c r="E195" s="185" t="s">
        <v>302</v>
      </c>
      <c r="F195" s="185" t="s">
        <v>303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SUM(P196:P204)</f>
        <v>0</v>
      </c>
      <c r="Q195" s="179"/>
      <c r="R195" s="180">
        <f>SUM(R196:R204)</f>
        <v>0</v>
      </c>
      <c r="S195" s="179"/>
      <c r="T195" s="181">
        <f>SUM(T196:T204)</f>
        <v>0</v>
      </c>
      <c r="AR195" s="182" t="s">
        <v>138</v>
      </c>
      <c r="AT195" s="183" t="s">
        <v>74</v>
      </c>
      <c r="AU195" s="183" t="s">
        <v>83</v>
      </c>
      <c r="AY195" s="182" t="s">
        <v>132</v>
      </c>
      <c r="BK195" s="184">
        <f>SUM(BK196:BK204)</f>
        <v>0</v>
      </c>
    </row>
    <row r="196" spans="1:65" s="2" customFormat="1" ht="14.45" customHeight="1">
      <c r="A196" s="33"/>
      <c r="B196" s="34"/>
      <c r="C196" s="224" t="s">
        <v>304</v>
      </c>
      <c r="D196" s="224" t="s">
        <v>174</v>
      </c>
      <c r="E196" s="225" t="s">
        <v>305</v>
      </c>
      <c r="F196" s="226" t="s">
        <v>306</v>
      </c>
      <c r="G196" s="227" t="s">
        <v>194</v>
      </c>
      <c r="H196" s="228">
        <v>2</v>
      </c>
      <c r="I196" s="229"/>
      <c r="J196" s="230">
        <f aca="true" t="shared" si="10" ref="J196:J204">ROUND(I196*H196,2)</f>
        <v>0</v>
      </c>
      <c r="K196" s="231"/>
      <c r="L196" s="232"/>
      <c r="M196" s="233" t="s">
        <v>1</v>
      </c>
      <c r="N196" s="234" t="s">
        <v>40</v>
      </c>
      <c r="O196" s="70"/>
      <c r="P196" s="197">
        <f aca="true" t="shared" si="11" ref="P196:P204">O196*H196</f>
        <v>0</v>
      </c>
      <c r="Q196" s="197">
        <v>0</v>
      </c>
      <c r="R196" s="197">
        <f aca="true" t="shared" si="12" ref="R196:R204">Q196*H196</f>
        <v>0</v>
      </c>
      <c r="S196" s="197">
        <v>0</v>
      </c>
      <c r="T196" s="198">
        <f aca="true" t="shared" si="13" ref="T196:T204"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9" t="s">
        <v>307</v>
      </c>
      <c r="AT196" s="199" t="s">
        <v>174</v>
      </c>
      <c r="AU196" s="199" t="s">
        <v>85</v>
      </c>
      <c r="AY196" s="16" t="s">
        <v>132</v>
      </c>
      <c r="BE196" s="200">
        <f aca="true" t="shared" si="14" ref="BE196:BE204">IF(N196="základní",J196,0)</f>
        <v>0</v>
      </c>
      <c r="BF196" s="200">
        <f aca="true" t="shared" si="15" ref="BF196:BF204">IF(N196="snížená",J196,0)</f>
        <v>0</v>
      </c>
      <c r="BG196" s="200">
        <f aca="true" t="shared" si="16" ref="BG196:BG204">IF(N196="zákl. přenesená",J196,0)</f>
        <v>0</v>
      </c>
      <c r="BH196" s="200">
        <f aca="true" t="shared" si="17" ref="BH196:BH204">IF(N196="sníž. přenesená",J196,0)</f>
        <v>0</v>
      </c>
      <c r="BI196" s="200">
        <f aca="true" t="shared" si="18" ref="BI196:BI204">IF(N196="nulová",J196,0)</f>
        <v>0</v>
      </c>
      <c r="BJ196" s="16" t="s">
        <v>83</v>
      </c>
      <c r="BK196" s="200">
        <f aca="true" t="shared" si="19" ref="BK196:BK204">ROUND(I196*H196,2)</f>
        <v>0</v>
      </c>
      <c r="BL196" s="16" t="s">
        <v>307</v>
      </c>
      <c r="BM196" s="199" t="s">
        <v>308</v>
      </c>
    </row>
    <row r="197" spans="1:65" s="2" customFormat="1" ht="14.45" customHeight="1">
      <c r="A197" s="33"/>
      <c r="B197" s="34"/>
      <c r="C197" s="224" t="s">
        <v>309</v>
      </c>
      <c r="D197" s="224" t="s">
        <v>174</v>
      </c>
      <c r="E197" s="225" t="s">
        <v>310</v>
      </c>
      <c r="F197" s="226" t="s">
        <v>311</v>
      </c>
      <c r="G197" s="227" t="s">
        <v>194</v>
      </c>
      <c r="H197" s="228">
        <v>1</v>
      </c>
      <c r="I197" s="229"/>
      <c r="J197" s="230">
        <f t="shared" si="10"/>
        <v>0</v>
      </c>
      <c r="K197" s="231"/>
      <c r="L197" s="232"/>
      <c r="M197" s="233" t="s">
        <v>1</v>
      </c>
      <c r="N197" s="234" t="s">
        <v>40</v>
      </c>
      <c r="O197" s="70"/>
      <c r="P197" s="197">
        <f t="shared" si="11"/>
        <v>0</v>
      </c>
      <c r="Q197" s="197">
        <v>0</v>
      </c>
      <c r="R197" s="197">
        <f t="shared" si="12"/>
        <v>0</v>
      </c>
      <c r="S197" s="197">
        <v>0</v>
      </c>
      <c r="T197" s="198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9" t="s">
        <v>307</v>
      </c>
      <c r="AT197" s="199" t="s">
        <v>174</v>
      </c>
      <c r="AU197" s="199" t="s">
        <v>85</v>
      </c>
      <c r="AY197" s="16" t="s">
        <v>132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6" t="s">
        <v>83</v>
      </c>
      <c r="BK197" s="200">
        <f t="shared" si="19"/>
        <v>0</v>
      </c>
      <c r="BL197" s="16" t="s">
        <v>307</v>
      </c>
      <c r="BM197" s="199" t="s">
        <v>312</v>
      </c>
    </row>
    <row r="198" spans="1:65" s="2" customFormat="1" ht="14.45" customHeight="1">
      <c r="A198" s="33"/>
      <c r="B198" s="34"/>
      <c r="C198" s="224" t="s">
        <v>313</v>
      </c>
      <c r="D198" s="224" t="s">
        <v>174</v>
      </c>
      <c r="E198" s="225" t="s">
        <v>314</v>
      </c>
      <c r="F198" s="226" t="s">
        <v>315</v>
      </c>
      <c r="G198" s="227" t="s">
        <v>194</v>
      </c>
      <c r="H198" s="228">
        <v>1</v>
      </c>
      <c r="I198" s="229"/>
      <c r="J198" s="230">
        <f t="shared" si="10"/>
        <v>0</v>
      </c>
      <c r="K198" s="231"/>
      <c r="L198" s="232"/>
      <c r="M198" s="233" t="s">
        <v>1</v>
      </c>
      <c r="N198" s="234" t="s">
        <v>40</v>
      </c>
      <c r="O198" s="70"/>
      <c r="P198" s="197">
        <f t="shared" si="11"/>
        <v>0</v>
      </c>
      <c r="Q198" s="197">
        <v>0</v>
      </c>
      <c r="R198" s="197">
        <f t="shared" si="12"/>
        <v>0</v>
      </c>
      <c r="S198" s="197">
        <v>0</v>
      </c>
      <c r="T198" s="198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9" t="s">
        <v>307</v>
      </c>
      <c r="AT198" s="199" t="s">
        <v>174</v>
      </c>
      <c r="AU198" s="199" t="s">
        <v>85</v>
      </c>
      <c r="AY198" s="16" t="s">
        <v>132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6" t="s">
        <v>83</v>
      </c>
      <c r="BK198" s="200">
        <f t="shared" si="19"/>
        <v>0</v>
      </c>
      <c r="BL198" s="16" t="s">
        <v>307</v>
      </c>
      <c r="BM198" s="199" t="s">
        <v>316</v>
      </c>
    </row>
    <row r="199" spans="1:65" s="2" customFormat="1" ht="14.45" customHeight="1">
      <c r="A199" s="33"/>
      <c r="B199" s="34"/>
      <c r="C199" s="224" t="s">
        <v>317</v>
      </c>
      <c r="D199" s="224" t="s">
        <v>174</v>
      </c>
      <c r="E199" s="225" t="s">
        <v>318</v>
      </c>
      <c r="F199" s="226" t="s">
        <v>319</v>
      </c>
      <c r="G199" s="227" t="s">
        <v>194</v>
      </c>
      <c r="H199" s="228">
        <v>1</v>
      </c>
      <c r="I199" s="229"/>
      <c r="J199" s="230">
        <f t="shared" si="10"/>
        <v>0</v>
      </c>
      <c r="K199" s="231"/>
      <c r="L199" s="232"/>
      <c r="M199" s="233" t="s">
        <v>1</v>
      </c>
      <c r="N199" s="234" t="s">
        <v>40</v>
      </c>
      <c r="O199" s="70"/>
      <c r="P199" s="197">
        <f t="shared" si="11"/>
        <v>0</v>
      </c>
      <c r="Q199" s="197">
        <v>0</v>
      </c>
      <c r="R199" s="197">
        <f t="shared" si="12"/>
        <v>0</v>
      </c>
      <c r="S199" s="197">
        <v>0</v>
      </c>
      <c r="T199" s="198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9" t="s">
        <v>307</v>
      </c>
      <c r="AT199" s="199" t="s">
        <v>174</v>
      </c>
      <c r="AU199" s="199" t="s">
        <v>85</v>
      </c>
      <c r="AY199" s="16" t="s">
        <v>132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6" t="s">
        <v>83</v>
      </c>
      <c r="BK199" s="200">
        <f t="shared" si="19"/>
        <v>0</v>
      </c>
      <c r="BL199" s="16" t="s">
        <v>307</v>
      </c>
      <c r="BM199" s="199" t="s">
        <v>320</v>
      </c>
    </row>
    <row r="200" spans="1:65" s="2" customFormat="1" ht="14.45" customHeight="1">
      <c r="A200" s="33"/>
      <c r="B200" s="34"/>
      <c r="C200" s="224" t="s">
        <v>321</v>
      </c>
      <c r="D200" s="224" t="s">
        <v>174</v>
      </c>
      <c r="E200" s="225" t="s">
        <v>322</v>
      </c>
      <c r="F200" s="226" t="s">
        <v>323</v>
      </c>
      <c r="G200" s="227" t="s">
        <v>194</v>
      </c>
      <c r="H200" s="228">
        <v>1</v>
      </c>
      <c r="I200" s="229"/>
      <c r="J200" s="230">
        <f t="shared" si="10"/>
        <v>0</v>
      </c>
      <c r="K200" s="231"/>
      <c r="L200" s="232"/>
      <c r="M200" s="233" t="s">
        <v>1</v>
      </c>
      <c r="N200" s="234" t="s">
        <v>40</v>
      </c>
      <c r="O200" s="70"/>
      <c r="P200" s="197">
        <f t="shared" si="11"/>
        <v>0</v>
      </c>
      <c r="Q200" s="197">
        <v>0</v>
      </c>
      <c r="R200" s="197">
        <f t="shared" si="12"/>
        <v>0</v>
      </c>
      <c r="S200" s="197">
        <v>0</v>
      </c>
      <c r="T200" s="198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9" t="s">
        <v>307</v>
      </c>
      <c r="AT200" s="199" t="s">
        <v>174</v>
      </c>
      <c r="AU200" s="199" t="s">
        <v>85</v>
      </c>
      <c r="AY200" s="16" t="s">
        <v>132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6" t="s">
        <v>83</v>
      </c>
      <c r="BK200" s="200">
        <f t="shared" si="19"/>
        <v>0</v>
      </c>
      <c r="BL200" s="16" t="s">
        <v>307</v>
      </c>
      <c r="BM200" s="199" t="s">
        <v>324</v>
      </c>
    </row>
    <row r="201" spans="1:65" s="2" customFormat="1" ht="14.45" customHeight="1">
      <c r="A201" s="33"/>
      <c r="B201" s="34"/>
      <c r="C201" s="224" t="s">
        <v>325</v>
      </c>
      <c r="D201" s="224" t="s">
        <v>174</v>
      </c>
      <c r="E201" s="225" t="s">
        <v>326</v>
      </c>
      <c r="F201" s="226" t="s">
        <v>327</v>
      </c>
      <c r="G201" s="227" t="s">
        <v>194</v>
      </c>
      <c r="H201" s="228">
        <v>1</v>
      </c>
      <c r="I201" s="229"/>
      <c r="J201" s="230">
        <f t="shared" si="10"/>
        <v>0</v>
      </c>
      <c r="K201" s="231"/>
      <c r="L201" s="232"/>
      <c r="M201" s="233" t="s">
        <v>1</v>
      </c>
      <c r="N201" s="234" t="s">
        <v>40</v>
      </c>
      <c r="O201" s="70"/>
      <c r="P201" s="197">
        <f t="shared" si="11"/>
        <v>0</v>
      </c>
      <c r="Q201" s="197">
        <v>0</v>
      </c>
      <c r="R201" s="197">
        <f t="shared" si="12"/>
        <v>0</v>
      </c>
      <c r="S201" s="197">
        <v>0</v>
      </c>
      <c r="T201" s="198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9" t="s">
        <v>307</v>
      </c>
      <c r="AT201" s="199" t="s">
        <v>174</v>
      </c>
      <c r="AU201" s="199" t="s">
        <v>85</v>
      </c>
      <c r="AY201" s="16" t="s">
        <v>132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6" t="s">
        <v>83</v>
      </c>
      <c r="BK201" s="200">
        <f t="shared" si="19"/>
        <v>0</v>
      </c>
      <c r="BL201" s="16" t="s">
        <v>307</v>
      </c>
      <c r="BM201" s="199" t="s">
        <v>328</v>
      </c>
    </row>
    <row r="202" spans="1:65" s="2" customFormat="1" ht="14.45" customHeight="1">
      <c r="A202" s="33"/>
      <c r="B202" s="34"/>
      <c r="C202" s="224" t="s">
        <v>329</v>
      </c>
      <c r="D202" s="224" t="s">
        <v>174</v>
      </c>
      <c r="E202" s="225" t="s">
        <v>330</v>
      </c>
      <c r="F202" s="226" t="s">
        <v>331</v>
      </c>
      <c r="G202" s="227" t="s">
        <v>194</v>
      </c>
      <c r="H202" s="228">
        <v>1</v>
      </c>
      <c r="I202" s="229"/>
      <c r="J202" s="230">
        <f t="shared" si="10"/>
        <v>0</v>
      </c>
      <c r="K202" s="231"/>
      <c r="L202" s="232"/>
      <c r="M202" s="233" t="s">
        <v>1</v>
      </c>
      <c r="N202" s="234" t="s">
        <v>40</v>
      </c>
      <c r="O202" s="70"/>
      <c r="P202" s="197">
        <f t="shared" si="11"/>
        <v>0</v>
      </c>
      <c r="Q202" s="197">
        <v>0</v>
      </c>
      <c r="R202" s="197">
        <f t="shared" si="12"/>
        <v>0</v>
      </c>
      <c r="S202" s="197">
        <v>0</v>
      </c>
      <c r="T202" s="198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9" t="s">
        <v>307</v>
      </c>
      <c r="AT202" s="199" t="s">
        <v>174</v>
      </c>
      <c r="AU202" s="199" t="s">
        <v>85</v>
      </c>
      <c r="AY202" s="16" t="s">
        <v>132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6" t="s">
        <v>83</v>
      </c>
      <c r="BK202" s="200">
        <f t="shared" si="19"/>
        <v>0</v>
      </c>
      <c r="BL202" s="16" t="s">
        <v>307</v>
      </c>
      <c r="BM202" s="199" t="s">
        <v>332</v>
      </c>
    </row>
    <row r="203" spans="1:65" s="2" customFormat="1" ht="14.45" customHeight="1">
      <c r="A203" s="33"/>
      <c r="B203" s="34"/>
      <c r="C203" s="187" t="s">
        <v>333</v>
      </c>
      <c r="D203" s="187" t="s">
        <v>134</v>
      </c>
      <c r="E203" s="188" t="s">
        <v>334</v>
      </c>
      <c r="F203" s="189" t="s">
        <v>335</v>
      </c>
      <c r="G203" s="190" t="s">
        <v>336</v>
      </c>
      <c r="H203" s="191">
        <v>1</v>
      </c>
      <c r="I203" s="192"/>
      <c r="J203" s="193">
        <f t="shared" si="10"/>
        <v>0</v>
      </c>
      <c r="K203" s="194"/>
      <c r="L203" s="38"/>
      <c r="M203" s="195" t="s">
        <v>1</v>
      </c>
      <c r="N203" s="196" t="s">
        <v>40</v>
      </c>
      <c r="O203" s="70"/>
      <c r="P203" s="197">
        <f t="shared" si="11"/>
        <v>0</v>
      </c>
      <c r="Q203" s="197">
        <v>0</v>
      </c>
      <c r="R203" s="197">
        <f t="shared" si="12"/>
        <v>0</v>
      </c>
      <c r="S203" s="197">
        <v>0</v>
      </c>
      <c r="T203" s="198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9" t="s">
        <v>307</v>
      </c>
      <c r="AT203" s="199" t="s">
        <v>134</v>
      </c>
      <c r="AU203" s="199" t="s">
        <v>85</v>
      </c>
      <c r="AY203" s="16" t="s">
        <v>132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6" t="s">
        <v>83</v>
      </c>
      <c r="BK203" s="200">
        <f t="shared" si="19"/>
        <v>0</v>
      </c>
      <c r="BL203" s="16" t="s">
        <v>307</v>
      </c>
      <c r="BM203" s="199" t="s">
        <v>337</v>
      </c>
    </row>
    <row r="204" spans="1:65" s="2" customFormat="1" ht="14.45" customHeight="1">
      <c r="A204" s="33"/>
      <c r="B204" s="34"/>
      <c r="C204" s="187" t="s">
        <v>338</v>
      </c>
      <c r="D204" s="187" t="s">
        <v>134</v>
      </c>
      <c r="E204" s="188" t="s">
        <v>339</v>
      </c>
      <c r="F204" s="189" t="s">
        <v>340</v>
      </c>
      <c r="G204" s="190" t="s">
        <v>336</v>
      </c>
      <c r="H204" s="191">
        <v>1</v>
      </c>
      <c r="I204" s="192"/>
      <c r="J204" s="193">
        <f t="shared" si="10"/>
        <v>0</v>
      </c>
      <c r="K204" s="194"/>
      <c r="L204" s="38"/>
      <c r="M204" s="195" t="s">
        <v>1</v>
      </c>
      <c r="N204" s="196" t="s">
        <v>40</v>
      </c>
      <c r="O204" s="70"/>
      <c r="P204" s="197">
        <f t="shared" si="11"/>
        <v>0</v>
      </c>
      <c r="Q204" s="197">
        <v>0</v>
      </c>
      <c r="R204" s="197">
        <f t="shared" si="12"/>
        <v>0</v>
      </c>
      <c r="S204" s="197">
        <v>0</v>
      </c>
      <c r="T204" s="198">
        <f t="shared" si="1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9" t="s">
        <v>307</v>
      </c>
      <c r="AT204" s="199" t="s">
        <v>134</v>
      </c>
      <c r="AU204" s="199" t="s">
        <v>85</v>
      </c>
      <c r="AY204" s="16" t="s">
        <v>132</v>
      </c>
      <c r="BE204" s="200">
        <f t="shared" si="14"/>
        <v>0</v>
      </c>
      <c r="BF204" s="200">
        <f t="shared" si="15"/>
        <v>0</v>
      </c>
      <c r="BG204" s="200">
        <f t="shared" si="16"/>
        <v>0</v>
      </c>
      <c r="BH204" s="200">
        <f t="shared" si="17"/>
        <v>0</v>
      </c>
      <c r="BI204" s="200">
        <f t="shared" si="18"/>
        <v>0</v>
      </c>
      <c r="BJ204" s="16" t="s">
        <v>83</v>
      </c>
      <c r="BK204" s="200">
        <f t="shared" si="19"/>
        <v>0</v>
      </c>
      <c r="BL204" s="16" t="s">
        <v>307</v>
      </c>
      <c r="BM204" s="199" t="s">
        <v>341</v>
      </c>
    </row>
    <row r="205" spans="2:63" s="12" customFormat="1" ht="25.9" customHeight="1">
      <c r="B205" s="171"/>
      <c r="C205" s="172"/>
      <c r="D205" s="173" t="s">
        <v>74</v>
      </c>
      <c r="E205" s="174" t="s">
        <v>342</v>
      </c>
      <c r="F205" s="174" t="s">
        <v>343</v>
      </c>
      <c r="G205" s="172"/>
      <c r="H205" s="172"/>
      <c r="I205" s="175"/>
      <c r="J205" s="176">
        <f>BK205</f>
        <v>0</v>
      </c>
      <c r="K205" s="172"/>
      <c r="L205" s="177"/>
      <c r="M205" s="178"/>
      <c r="N205" s="179"/>
      <c r="O205" s="179"/>
      <c r="P205" s="180">
        <f>P206+P208</f>
        <v>0</v>
      </c>
      <c r="Q205" s="179"/>
      <c r="R205" s="180">
        <f>R206+R208</f>
        <v>0</v>
      </c>
      <c r="S205" s="179"/>
      <c r="T205" s="181">
        <f>T206+T208</f>
        <v>0</v>
      </c>
      <c r="AR205" s="182" t="s">
        <v>159</v>
      </c>
      <c r="AT205" s="183" t="s">
        <v>74</v>
      </c>
      <c r="AU205" s="183" t="s">
        <v>75</v>
      </c>
      <c r="AY205" s="182" t="s">
        <v>132</v>
      </c>
      <c r="BK205" s="184">
        <f>BK206+BK208</f>
        <v>0</v>
      </c>
    </row>
    <row r="206" spans="2:63" s="12" customFormat="1" ht="22.9" customHeight="1">
      <c r="B206" s="171"/>
      <c r="C206" s="172"/>
      <c r="D206" s="173" t="s">
        <v>74</v>
      </c>
      <c r="E206" s="185" t="s">
        <v>344</v>
      </c>
      <c r="F206" s="185" t="s">
        <v>345</v>
      </c>
      <c r="G206" s="172"/>
      <c r="H206" s="172"/>
      <c r="I206" s="175"/>
      <c r="J206" s="186">
        <f>BK206</f>
        <v>0</v>
      </c>
      <c r="K206" s="172"/>
      <c r="L206" s="177"/>
      <c r="M206" s="178"/>
      <c r="N206" s="179"/>
      <c r="O206" s="179"/>
      <c r="P206" s="180">
        <f>P207</f>
        <v>0</v>
      </c>
      <c r="Q206" s="179"/>
      <c r="R206" s="180">
        <f>R207</f>
        <v>0</v>
      </c>
      <c r="S206" s="179"/>
      <c r="T206" s="181">
        <f>T207</f>
        <v>0</v>
      </c>
      <c r="AR206" s="182" t="s">
        <v>159</v>
      </c>
      <c r="AT206" s="183" t="s">
        <v>74</v>
      </c>
      <c r="AU206" s="183" t="s">
        <v>83</v>
      </c>
      <c r="AY206" s="182" t="s">
        <v>132</v>
      </c>
      <c r="BK206" s="184">
        <f>BK207</f>
        <v>0</v>
      </c>
    </row>
    <row r="207" spans="1:65" s="2" customFormat="1" ht="14.45" customHeight="1">
      <c r="A207" s="33"/>
      <c r="B207" s="34"/>
      <c r="C207" s="187" t="s">
        <v>346</v>
      </c>
      <c r="D207" s="187" t="s">
        <v>134</v>
      </c>
      <c r="E207" s="188" t="s">
        <v>347</v>
      </c>
      <c r="F207" s="189" t="s">
        <v>345</v>
      </c>
      <c r="G207" s="190" t="s">
        <v>348</v>
      </c>
      <c r="H207" s="191">
        <v>1</v>
      </c>
      <c r="I207" s="192"/>
      <c r="J207" s="193">
        <f>ROUND(I207*H207,2)</f>
        <v>0</v>
      </c>
      <c r="K207" s="194"/>
      <c r="L207" s="38"/>
      <c r="M207" s="195" t="s">
        <v>1</v>
      </c>
      <c r="N207" s="196" t="s">
        <v>40</v>
      </c>
      <c r="O207" s="70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9" t="s">
        <v>349</v>
      </c>
      <c r="AT207" s="199" t="s">
        <v>134</v>
      </c>
      <c r="AU207" s="199" t="s">
        <v>85</v>
      </c>
      <c r="AY207" s="16" t="s">
        <v>132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6" t="s">
        <v>83</v>
      </c>
      <c r="BK207" s="200">
        <f>ROUND(I207*H207,2)</f>
        <v>0</v>
      </c>
      <c r="BL207" s="16" t="s">
        <v>349</v>
      </c>
      <c r="BM207" s="199" t="s">
        <v>350</v>
      </c>
    </row>
    <row r="208" spans="2:63" s="12" customFormat="1" ht="22.9" customHeight="1">
      <c r="B208" s="171"/>
      <c r="C208" s="172"/>
      <c r="D208" s="173" t="s">
        <v>74</v>
      </c>
      <c r="E208" s="185" t="s">
        <v>351</v>
      </c>
      <c r="F208" s="185" t="s">
        <v>352</v>
      </c>
      <c r="G208" s="172"/>
      <c r="H208" s="172"/>
      <c r="I208" s="175"/>
      <c r="J208" s="186">
        <f>BK208</f>
        <v>0</v>
      </c>
      <c r="K208" s="172"/>
      <c r="L208" s="177"/>
      <c r="M208" s="178"/>
      <c r="N208" s="179"/>
      <c r="O208" s="179"/>
      <c r="P208" s="180">
        <f>P209</f>
        <v>0</v>
      </c>
      <c r="Q208" s="179"/>
      <c r="R208" s="180">
        <f>R209</f>
        <v>0</v>
      </c>
      <c r="S208" s="179"/>
      <c r="T208" s="181">
        <f>T209</f>
        <v>0</v>
      </c>
      <c r="AR208" s="182" t="s">
        <v>159</v>
      </c>
      <c r="AT208" s="183" t="s">
        <v>74</v>
      </c>
      <c r="AU208" s="183" t="s">
        <v>83</v>
      </c>
      <c r="AY208" s="182" t="s">
        <v>132</v>
      </c>
      <c r="BK208" s="184">
        <f>BK209</f>
        <v>0</v>
      </c>
    </row>
    <row r="209" spans="1:65" s="2" customFormat="1" ht="14.45" customHeight="1">
      <c r="A209" s="33"/>
      <c r="B209" s="34"/>
      <c r="C209" s="187" t="s">
        <v>353</v>
      </c>
      <c r="D209" s="187" t="s">
        <v>134</v>
      </c>
      <c r="E209" s="188" t="s">
        <v>354</v>
      </c>
      <c r="F209" s="189" t="s">
        <v>352</v>
      </c>
      <c r="G209" s="190" t="s">
        <v>348</v>
      </c>
      <c r="H209" s="191">
        <v>1</v>
      </c>
      <c r="I209" s="192"/>
      <c r="J209" s="193">
        <f>ROUND(I209*H209,2)</f>
        <v>0</v>
      </c>
      <c r="K209" s="194"/>
      <c r="L209" s="38"/>
      <c r="M209" s="235" t="s">
        <v>1</v>
      </c>
      <c r="N209" s="236" t="s">
        <v>40</v>
      </c>
      <c r="O209" s="237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9" t="s">
        <v>349</v>
      </c>
      <c r="AT209" s="199" t="s">
        <v>134</v>
      </c>
      <c r="AU209" s="199" t="s">
        <v>85</v>
      </c>
      <c r="AY209" s="16" t="s">
        <v>132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6" t="s">
        <v>83</v>
      </c>
      <c r="BK209" s="200">
        <f>ROUND(I209*H209,2)</f>
        <v>0</v>
      </c>
      <c r="BL209" s="16" t="s">
        <v>349</v>
      </c>
      <c r="BM209" s="199" t="s">
        <v>355</v>
      </c>
    </row>
    <row r="210" spans="1:31" s="2" customFormat="1" ht="6.95" customHeight="1">
      <c r="A210" s="33"/>
      <c r="B210" s="53"/>
      <c r="C210" s="54"/>
      <c r="D210" s="54"/>
      <c r="E210" s="54"/>
      <c r="F210" s="54"/>
      <c r="G210" s="54"/>
      <c r="H210" s="54"/>
      <c r="I210" s="54"/>
      <c r="J210" s="54"/>
      <c r="K210" s="54"/>
      <c r="L210" s="38"/>
      <c r="M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</row>
  </sheetData>
  <sheetProtection algorithmName="SHA-512" hashValue="tpdrv092/bnMom9FfShOH+ashZiqRyqfHozbxBgHdykHoP+ZwD5/b+YwVS4KoaMwQuf305Jjs8wEibvnp4t4vQ==" saltValue="MtCxFb6TVyBnVAzYjshzS4v4DTSbeZe3hhvtIeJgzfzMHlnoIsc2VihDSM+V2MSCh/xt+pQzXIQB3vZLwmIfMw==" spinCount="100000" sheet="1" objects="1" scenarios="1" formatColumns="0" formatRows="0" autoFilter="0"/>
  <autoFilter ref="C127:K20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6" t="s">
        <v>88</v>
      </c>
      <c r="AZ2" s="107" t="s">
        <v>356</v>
      </c>
      <c r="BA2" s="107" t="s">
        <v>1</v>
      </c>
      <c r="BB2" s="107" t="s">
        <v>1</v>
      </c>
      <c r="BC2" s="107" t="s">
        <v>357</v>
      </c>
      <c r="BD2" s="107" t="s">
        <v>85</v>
      </c>
    </row>
    <row r="3" spans="2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9"/>
      <c r="AT3" s="16" t="s">
        <v>85</v>
      </c>
      <c r="AZ3" s="107" t="s">
        <v>91</v>
      </c>
      <c r="BA3" s="107" t="s">
        <v>1</v>
      </c>
      <c r="BB3" s="107" t="s">
        <v>1</v>
      </c>
      <c r="BC3" s="107" t="s">
        <v>357</v>
      </c>
      <c r="BD3" s="107" t="s">
        <v>85</v>
      </c>
    </row>
    <row r="4" spans="2:56" s="1" customFormat="1" ht="24.95" customHeight="1">
      <c r="B4" s="19"/>
      <c r="D4" s="110" t="s">
        <v>92</v>
      </c>
      <c r="L4" s="19"/>
      <c r="M4" s="111" t="s">
        <v>10</v>
      </c>
      <c r="AT4" s="16" t="s">
        <v>4</v>
      </c>
      <c r="AZ4" s="107" t="s">
        <v>358</v>
      </c>
      <c r="BA4" s="107" t="s">
        <v>1</v>
      </c>
      <c r="BB4" s="107" t="s">
        <v>1</v>
      </c>
      <c r="BC4" s="107" t="s">
        <v>85</v>
      </c>
      <c r="BD4" s="107" t="s">
        <v>85</v>
      </c>
    </row>
    <row r="5" spans="2:56" s="1" customFormat="1" ht="6.95" customHeight="1">
      <c r="B5" s="19"/>
      <c r="L5" s="19"/>
      <c r="AZ5" s="107" t="s">
        <v>359</v>
      </c>
      <c r="BA5" s="107" t="s">
        <v>1</v>
      </c>
      <c r="BB5" s="107" t="s">
        <v>1</v>
      </c>
      <c r="BC5" s="107" t="s">
        <v>360</v>
      </c>
      <c r="BD5" s="107" t="s">
        <v>85</v>
      </c>
    </row>
    <row r="6" spans="2:56" s="1" customFormat="1" ht="12" customHeight="1">
      <c r="B6" s="19"/>
      <c r="D6" s="112" t="s">
        <v>16</v>
      </c>
      <c r="L6" s="19"/>
      <c r="AZ6" s="107" t="s">
        <v>361</v>
      </c>
      <c r="BA6" s="107" t="s">
        <v>1</v>
      </c>
      <c r="BB6" s="107" t="s">
        <v>1</v>
      </c>
      <c r="BC6" s="107" t="s">
        <v>83</v>
      </c>
      <c r="BD6" s="107" t="s">
        <v>85</v>
      </c>
    </row>
    <row r="7" spans="2:56" s="1" customFormat="1" ht="16.5" customHeight="1">
      <c r="B7" s="19"/>
      <c r="E7" s="295" t="str">
        <f>'Rekapitulace stavby'!K6</f>
        <v>Revitalizace dětského hříště, Děčín I</v>
      </c>
      <c r="F7" s="296"/>
      <c r="G7" s="296"/>
      <c r="H7" s="296"/>
      <c r="L7" s="19"/>
      <c r="AZ7" s="107" t="s">
        <v>93</v>
      </c>
      <c r="BA7" s="107" t="s">
        <v>1</v>
      </c>
      <c r="BB7" s="107" t="s">
        <v>1</v>
      </c>
      <c r="BC7" s="107" t="s">
        <v>272</v>
      </c>
      <c r="BD7" s="107" t="s">
        <v>85</v>
      </c>
    </row>
    <row r="8" spans="1:31" s="2" customFormat="1" ht="12" customHeight="1">
      <c r="A8" s="33"/>
      <c r="B8" s="38"/>
      <c r="C8" s="33"/>
      <c r="D8" s="112" t="s">
        <v>98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97" t="s">
        <v>362</v>
      </c>
      <c r="F9" s="298"/>
      <c r="G9" s="298"/>
      <c r="H9" s="298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2" t="s">
        <v>18</v>
      </c>
      <c r="E11" s="33"/>
      <c r="F11" s="113" t="s">
        <v>1</v>
      </c>
      <c r="G11" s="33"/>
      <c r="H11" s="33"/>
      <c r="I11" s="112" t="s">
        <v>19</v>
      </c>
      <c r="J11" s="113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2" t="s">
        <v>20</v>
      </c>
      <c r="E12" s="33"/>
      <c r="F12" s="113" t="s">
        <v>21</v>
      </c>
      <c r="G12" s="33"/>
      <c r="H12" s="33"/>
      <c r="I12" s="112" t="s">
        <v>22</v>
      </c>
      <c r="J12" s="114">
        <f>'Rekapitulace stavby'!AN8</f>
        <v>44463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23</v>
      </c>
      <c r="E14" s="33"/>
      <c r="F14" s="33"/>
      <c r="G14" s="33"/>
      <c r="H14" s="33"/>
      <c r="I14" s="112" t="s">
        <v>24</v>
      </c>
      <c r="J14" s="113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3" t="s">
        <v>25</v>
      </c>
      <c r="F15" s="33"/>
      <c r="G15" s="33"/>
      <c r="H15" s="33"/>
      <c r="I15" s="112" t="s">
        <v>26</v>
      </c>
      <c r="J15" s="113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27</v>
      </c>
      <c r="E17" s="33"/>
      <c r="F17" s="33"/>
      <c r="G17" s="33"/>
      <c r="H17" s="33"/>
      <c r="I17" s="112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29</v>
      </c>
      <c r="E20" s="33"/>
      <c r="F20" s="33"/>
      <c r="G20" s="33"/>
      <c r="H20" s="33"/>
      <c r="I20" s="112" t="s">
        <v>24</v>
      </c>
      <c r="J20" s="113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">
        <v>30</v>
      </c>
      <c r="F21" s="33"/>
      <c r="G21" s="33"/>
      <c r="H21" s="33"/>
      <c r="I21" s="112" t="s">
        <v>26</v>
      </c>
      <c r="J21" s="113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32</v>
      </c>
      <c r="E23" s="33"/>
      <c r="F23" s="33"/>
      <c r="G23" s="33"/>
      <c r="H23" s="33"/>
      <c r="I23" s="112" t="s">
        <v>24</v>
      </c>
      <c r="J23" s="113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">
        <v>33</v>
      </c>
      <c r="F24" s="33"/>
      <c r="G24" s="33"/>
      <c r="H24" s="33"/>
      <c r="I24" s="112" t="s">
        <v>26</v>
      </c>
      <c r="J24" s="113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8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9" t="s">
        <v>35</v>
      </c>
      <c r="E30" s="33"/>
      <c r="F30" s="33"/>
      <c r="G30" s="33"/>
      <c r="H30" s="33"/>
      <c r="I30" s="33"/>
      <c r="J30" s="120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8"/>
      <c r="E31" s="118"/>
      <c r="F31" s="118"/>
      <c r="G31" s="118"/>
      <c r="H31" s="118"/>
      <c r="I31" s="118"/>
      <c r="J31" s="118"/>
      <c r="K31" s="11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1" t="s">
        <v>37</v>
      </c>
      <c r="G32" s="33"/>
      <c r="H32" s="33"/>
      <c r="I32" s="121" t="s">
        <v>36</v>
      </c>
      <c r="J32" s="121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2" t="s">
        <v>39</v>
      </c>
      <c r="E33" s="112" t="s">
        <v>40</v>
      </c>
      <c r="F33" s="123">
        <f>ROUND((SUM(BE125:BE205)),2)</f>
        <v>0</v>
      </c>
      <c r="G33" s="33"/>
      <c r="H33" s="33"/>
      <c r="I33" s="124">
        <v>0.21</v>
      </c>
      <c r="J33" s="123">
        <f>ROUND(((SUM(BE125:BE205))*I33),2)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41</v>
      </c>
      <c r="F34" s="123">
        <f>ROUND((SUM(BF125:BF205)),2)</f>
        <v>0</v>
      </c>
      <c r="G34" s="33"/>
      <c r="H34" s="33"/>
      <c r="I34" s="124">
        <v>0.15</v>
      </c>
      <c r="J34" s="123">
        <f>ROUND(((SUM(BF125:BF205))*I34),2)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42</v>
      </c>
      <c r="F35" s="123">
        <f>ROUND((SUM(BG125:BG205)),2)</f>
        <v>0</v>
      </c>
      <c r="G35" s="33"/>
      <c r="H35" s="33"/>
      <c r="I35" s="124">
        <v>0.21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43</v>
      </c>
      <c r="F36" s="123">
        <f>ROUND((SUM(BH125:BH205)),2)</f>
        <v>0</v>
      </c>
      <c r="G36" s="33"/>
      <c r="H36" s="33"/>
      <c r="I36" s="124">
        <v>0.15</v>
      </c>
      <c r="J36" s="123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44</v>
      </c>
      <c r="F37" s="123">
        <f>ROUND((SUM(BI125:BI205)),2)</f>
        <v>0</v>
      </c>
      <c r="G37" s="33"/>
      <c r="H37" s="33"/>
      <c r="I37" s="124">
        <v>0</v>
      </c>
      <c r="J37" s="123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2" t="str">
        <f>E7</f>
        <v>Revitalizace dětského hříště, Děčín I</v>
      </c>
      <c r="F85" s="303"/>
      <c r="G85" s="303"/>
      <c r="H85" s="303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98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3" t="str">
        <f>E9</f>
        <v>02 - Oprava chodníku</v>
      </c>
      <c r="F87" s="304"/>
      <c r="G87" s="304"/>
      <c r="H87" s="304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p.p.č. 167/1, 250/7, 251, 252/3, 2871/1</v>
      </c>
      <c r="G89" s="35"/>
      <c r="H89" s="35"/>
      <c r="I89" s="28" t="s">
        <v>22</v>
      </c>
      <c r="J89" s="65">
        <f>IF(J12="","",J12)</f>
        <v>44463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>Statutární město Děčín</v>
      </c>
      <c r="G91" s="35"/>
      <c r="H91" s="35"/>
      <c r="I91" s="28" t="s">
        <v>29</v>
      </c>
      <c r="J91" s="31" t="str">
        <f>E21</f>
        <v>Ing. Vladimír Polda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>Ing. J. Duben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6" t="s">
        <v>103</v>
      </c>
      <c r="D96" s="35"/>
      <c r="E96" s="35"/>
      <c r="F96" s="35"/>
      <c r="G96" s="35"/>
      <c r="H96" s="35"/>
      <c r="I96" s="35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104</v>
      </c>
    </row>
    <row r="97" spans="2:12" s="9" customFormat="1" ht="24.95" customHeight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2:12" s="10" customFormat="1" ht="19.9" customHeight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J127</f>
        <v>0</v>
      </c>
      <c r="K98" s="154"/>
      <c r="L98" s="158"/>
    </row>
    <row r="99" spans="2:12" s="10" customFormat="1" ht="19.9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J154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J176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J191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111</v>
      </c>
      <c r="E102" s="156"/>
      <c r="F102" s="156"/>
      <c r="G102" s="156"/>
      <c r="H102" s="156"/>
      <c r="I102" s="156"/>
      <c r="J102" s="157">
        <f>J199</f>
        <v>0</v>
      </c>
      <c r="K102" s="154"/>
      <c r="L102" s="158"/>
    </row>
    <row r="103" spans="2:12" s="9" customFormat="1" ht="24.95" customHeight="1">
      <c r="B103" s="147"/>
      <c r="C103" s="148"/>
      <c r="D103" s="149" t="s">
        <v>114</v>
      </c>
      <c r="E103" s="150"/>
      <c r="F103" s="150"/>
      <c r="G103" s="150"/>
      <c r="H103" s="150"/>
      <c r="I103" s="150"/>
      <c r="J103" s="151">
        <f>J201</f>
        <v>0</v>
      </c>
      <c r="K103" s="148"/>
      <c r="L103" s="152"/>
    </row>
    <row r="104" spans="2:12" s="10" customFormat="1" ht="19.9" customHeight="1">
      <c r="B104" s="153"/>
      <c r="C104" s="154"/>
      <c r="D104" s="155" t="s">
        <v>115</v>
      </c>
      <c r="E104" s="156"/>
      <c r="F104" s="156"/>
      <c r="G104" s="156"/>
      <c r="H104" s="156"/>
      <c r="I104" s="156"/>
      <c r="J104" s="157">
        <f>J202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116</v>
      </c>
      <c r="E105" s="156"/>
      <c r="F105" s="156"/>
      <c r="G105" s="156"/>
      <c r="H105" s="156"/>
      <c r="I105" s="156"/>
      <c r="J105" s="157">
        <f>J204</f>
        <v>0</v>
      </c>
      <c r="K105" s="154"/>
      <c r="L105" s="158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117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302" t="str">
        <f>E7</f>
        <v>Revitalizace dětského hříště, Děčín I</v>
      </c>
      <c r="F115" s="303"/>
      <c r="G115" s="303"/>
      <c r="H115" s="303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98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273" t="str">
        <f>E9</f>
        <v>02 - Oprava chodníku</v>
      </c>
      <c r="F117" s="304"/>
      <c r="G117" s="304"/>
      <c r="H117" s="304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>p.p.č. 167/1, 250/7, 251, 252/3, 2871/1</v>
      </c>
      <c r="G119" s="35"/>
      <c r="H119" s="35"/>
      <c r="I119" s="28" t="s">
        <v>22</v>
      </c>
      <c r="J119" s="65">
        <f>IF(J12="","",J12)</f>
        <v>44463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23</v>
      </c>
      <c r="D121" s="35"/>
      <c r="E121" s="35"/>
      <c r="F121" s="26" t="str">
        <f>E15</f>
        <v>Statutární město Děčín</v>
      </c>
      <c r="G121" s="35"/>
      <c r="H121" s="35"/>
      <c r="I121" s="28" t="s">
        <v>29</v>
      </c>
      <c r="J121" s="31" t="str">
        <f>E21</f>
        <v>Ing. Vladimír Polda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27</v>
      </c>
      <c r="D122" s="35"/>
      <c r="E122" s="35"/>
      <c r="F122" s="26" t="str">
        <f>IF(E18="","",E18)</f>
        <v>Vyplň údaj</v>
      </c>
      <c r="G122" s="35"/>
      <c r="H122" s="35"/>
      <c r="I122" s="28" t="s">
        <v>32</v>
      </c>
      <c r="J122" s="31" t="str">
        <f>E24</f>
        <v>Ing. J. Duben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59"/>
      <c r="B124" s="160"/>
      <c r="C124" s="161" t="s">
        <v>118</v>
      </c>
      <c r="D124" s="162" t="s">
        <v>60</v>
      </c>
      <c r="E124" s="162" t="s">
        <v>56</v>
      </c>
      <c r="F124" s="162" t="s">
        <v>57</v>
      </c>
      <c r="G124" s="162" t="s">
        <v>119</v>
      </c>
      <c r="H124" s="162" t="s">
        <v>120</v>
      </c>
      <c r="I124" s="162" t="s">
        <v>121</v>
      </c>
      <c r="J124" s="163" t="s">
        <v>102</v>
      </c>
      <c r="K124" s="164" t="s">
        <v>122</v>
      </c>
      <c r="L124" s="165"/>
      <c r="M124" s="74" t="s">
        <v>1</v>
      </c>
      <c r="N124" s="75" t="s">
        <v>39</v>
      </c>
      <c r="O124" s="75" t="s">
        <v>123</v>
      </c>
      <c r="P124" s="75" t="s">
        <v>124</v>
      </c>
      <c r="Q124" s="75" t="s">
        <v>125</v>
      </c>
      <c r="R124" s="75" t="s">
        <v>126</v>
      </c>
      <c r="S124" s="75" t="s">
        <v>127</v>
      </c>
      <c r="T124" s="76" t="s">
        <v>128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3" s="2" customFormat="1" ht="22.9" customHeight="1">
      <c r="A125" s="33"/>
      <c r="B125" s="34"/>
      <c r="C125" s="81" t="s">
        <v>129</v>
      </c>
      <c r="D125" s="35"/>
      <c r="E125" s="35"/>
      <c r="F125" s="35"/>
      <c r="G125" s="35"/>
      <c r="H125" s="35"/>
      <c r="I125" s="35"/>
      <c r="J125" s="166">
        <f>BK125</f>
        <v>0</v>
      </c>
      <c r="K125" s="35"/>
      <c r="L125" s="38"/>
      <c r="M125" s="77"/>
      <c r="N125" s="167"/>
      <c r="O125" s="78"/>
      <c r="P125" s="168">
        <f>P126+P201</f>
        <v>0</v>
      </c>
      <c r="Q125" s="78"/>
      <c r="R125" s="168">
        <f>R126+R201</f>
        <v>65.067383</v>
      </c>
      <c r="S125" s="78"/>
      <c r="T125" s="169">
        <f>T126+T201</f>
        <v>81.72712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74</v>
      </c>
      <c r="AU125" s="16" t="s">
        <v>104</v>
      </c>
      <c r="BK125" s="170">
        <f>BK126+BK201</f>
        <v>0</v>
      </c>
    </row>
    <row r="126" spans="2:63" s="12" customFormat="1" ht="25.9" customHeight="1">
      <c r="B126" s="171"/>
      <c r="C126" s="172"/>
      <c r="D126" s="173" t="s">
        <v>74</v>
      </c>
      <c r="E126" s="174" t="s">
        <v>130</v>
      </c>
      <c r="F126" s="174" t="s">
        <v>131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P127+P154+P176+P191+P199</f>
        <v>0</v>
      </c>
      <c r="Q126" s="179"/>
      <c r="R126" s="180">
        <f>R127+R154+R176+R191+R199</f>
        <v>65.067383</v>
      </c>
      <c r="S126" s="179"/>
      <c r="T126" s="181">
        <f>T127+T154+T176+T191+T199</f>
        <v>81.72712</v>
      </c>
      <c r="AR126" s="182" t="s">
        <v>83</v>
      </c>
      <c r="AT126" s="183" t="s">
        <v>74</v>
      </c>
      <c r="AU126" s="183" t="s">
        <v>75</v>
      </c>
      <c r="AY126" s="182" t="s">
        <v>132</v>
      </c>
      <c r="BK126" s="184">
        <f>BK127+BK154+BK176+BK191+BK199</f>
        <v>0</v>
      </c>
    </row>
    <row r="127" spans="2:63" s="12" customFormat="1" ht="22.9" customHeight="1">
      <c r="B127" s="171"/>
      <c r="C127" s="172"/>
      <c r="D127" s="173" t="s">
        <v>74</v>
      </c>
      <c r="E127" s="185" t="s">
        <v>83</v>
      </c>
      <c r="F127" s="185" t="s">
        <v>133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SUM(P128:P153)</f>
        <v>0</v>
      </c>
      <c r="Q127" s="179"/>
      <c r="R127" s="180">
        <f>SUM(R128:R153)</f>
        <v>0.75645</v>
      </c>
      <c r="S127" s="179"/>
      <c r="T127" s="181">
        <f>SUM(T128:T153)</f>
        <v>78.241</v>
      </c>
      <c r="AR127" s="182" t="s">
        <v>83</v>
      </c>
      <c r="AT127" s="183" t="s">
        <v>74</v>
      </c>
      <c r="AU127" s="183" t="s">
        <v>83</v>
      </c>
      <c r="AY127" s="182" t="s">
        <v>132</v>
      </c>
      <c r="BK127" s="184">
        <f>SUM(BK128:BK153)</f>
        <v>0</v>
      </c>
    </row>
    <row r="128" spans="1:65" s="2" customFormat="1" ht="24.2" customHeight="1">
      <c r="A128" s="33"/>
      <c r="B128" s="34"/>
      <c r="C128" s="187" t="s">
        <v>83</v>
      </c>
      <c r="D128" s="187" t="s">
        <v>134</v>
      </c>
      <c r="E128" s="188" t="s">
        <v>135</v>
      </c>
      <c r="F128" s="189" t="s">
        <v>136</v>
      </c>
      <c r="G128" s="190" t="s">
        <v>137</v>
      </c>
      <c r="H128" s="191">
        <v>229</v>
      </c>
      <c r="I128" s="192"/>
      <c r="J128" s="193">
        <f>ROUND(I128*H128,2)</f>
        <v>0</v>
      </c>
      <c r="K128" s="194"/>
      <c r="L128" s="38"/>
      <c r="M128" s="195" t="s">
        <v>1</v>
      </c>
      <c r="N128" s="196" t="s">
        <v>40</v>
      </c>
      <c r="O128" s="70"/>
      <c r="P128" s="197">
        <f>O128*H128</f>
        <v>0</v>
      </c>
      <c r="Q128" s="197">
        <v>0</v>
      </c>
      <c r="R128" s="197">
        <f>Q128*H128</f>
        <v>0</v>
      </c>
      <c r="S128" s="197">
        <v>0.325</v>
      </c>
      <c r="T128" s="198">
        <f>S128*H128</f>
        <v>74.425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9" t="s">
        <v>138</v>
      </c>
      <c r="AT128" s="199" t="s">
        <v>134</v>
      </c>
      <c r="AU128" s="199" t="s">
        <v>85</v>
      </c>
      <c r="AY128" s="16" t="s">
        <v>132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6" t="s">
        <v>83</v>
      </c>
      <c r="BK128" s="200">
        <f>ROUND(I128*H128,2)</f>
        <v>0</v>
      </c>
      <c r="BL128" s="16" t="s">
        <v>138</v>
      </c>
      <c r="BM128" s="199" t="s">
        <v>363</v>
      </c>
    </row>
    <row r="129" spans="2:51" s="13" customFormat="1" ht="11.25">
      <c r="B129" s="201"/>
      <c r="C129" s="202"/>
      <c r="D129" s="203" t="s">
        <v>140</v>
      </c>
      <c r="E129" s="204" t="s">
        <v>1</v>
      </c>
      <c r="F129" s="205" t="s">
        <v>364</v>
      </c>
      <c r="G129" s="202"/>
      <c r="H129" s="206">
        <v>217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140</v>
      </c>
      <c r="AU129" s="212" t="s">
        <v>85</v>
      </c>
      <c r="AV129" s="13" t="s">
        <v>85</v>
      </c>
      <c r="AW129" s="13" t="s">
        <v>31</v>
      </c>
      <c r="AX129" s="13" t="s">
        <v>75</v>
      </c>
      <c r="AY129" s="212" t="s">
        <v>132</v>
      </c>
    </row>
    <row r="130" spans="2:51" s="13" customFormat="1" ht="11.25">
      <c r="B130" s="201"/>
      <c r="C130" s="202"/>
      <c r="D130" s="203" t="s">
        <v>140</v>
      </c>
      <c r="E130" s="204" t="s">
        <v>1</v>
      </c>
      <c r="F130" s="205" t="s">
        <v>365</v>
      </c>
      <c r="G130" s="202"/>
      <c r="H130" s="206">
        <v>12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140</v>
      </c>
      <c r="AU130" s="212" t="s">
        <v>85</v>
      </c>
      <c r="AV130" s="13" t="s">
        <v>85</v>
      </c>
      <c r="AW130" s="13" t="s">
        <v>31</v>
      </c>
      <c r="AX130" s="13" t="s">
        <v>75</v>
      </c>
      <c r="AY130" s="212" t="s">
        <v>132</v>
      </c>
    </row>
    <row r="131" spans="2:51" s="14" customFormat="1" ht="11.25">
      <c r="B131" s="213"/>
      <c r="C131" s="214"/>
      <c r="D131" s="203" t="s">
        <v>140</v>
      </c>
      <c r="E131" s="215" t="s">
        <v>1</v>
      </c>
      <c r="F131" s="216" t="s">
        <v>144</v>
      </c>
      <c r="G131" s="214"/>
      <c r="H131" s="217">
        <v>229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140</v>
      </c>
      <c r="AU131" s="223" t="s">
        <v>85</v>
      </c>
      <c r="AV131" s="14" t="s">
        <v>138</v>
      </c>
      <c r="AW131" s="14" t="s">
        <v>31</v>
      </c>
      <c r="AX131" s="14" t="s">
        <v>83</v>
      </c>
      <c r="AY131" s="223" t="s">
        <v>132</v>
      </c>
    </row>
    <row r="132" spans="1:65" s="2" customFormat="1" ht="24.2" customHeight="1">
      <c r="A132" s="33"/>
      <c r="B132" s="34"/>
      <c r="C132" s="187" t="s">
        <v>85</v>
      </c>
      <c r="D132" s="187" t="s">
        <v>134</v>
      </c>
      <c r="E132" s="188" t="s">
        <v>366</v>
      </c>
      <c r="F132" s="189" t="s">
        <v>367</v>
      </c>
      <c r="G132" s="190" t="s">
        <v>137</v>
      </c>
      <c r="H132" s="191">
        <v>12</v>
      </c>
      <c r="I132" s="192"/>
      <c r="J132" s="193">
        <f>ROUND(I132*H132,2)</f>
        <v>0</v>
      </c>
      <c r="K132" s="194"/>
      <c r="L132" s="38"/>
      <c r="M132" s="195" t="s">
        <v>1</v>
      </c>
      <c r="N132" s="196" t="s">
        <v>40</v>
      </c>
      <c r="O132" s="70"/>
      <c r="P132" s="197">
        <f>O132*H132</f>
        <v>0</v>
      </c>
      <c r="Q132" s="197">
        <v>0</v>
      </c>
      <c r="R132" s="197">
        <f>Q132*H132</f>
        <v>0</v>
      </c>
      <c r="S132" s="197">
        <v>0.098</v>
      </c>
      <c r="T132" s="198">
        <f>S132*H132</f>
        <v>1.1760000000000002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9" t="s">
        <v>138</v>
      </c>
      <c r="AT132" s="199" t="s">
        <v>134</v>
      </c>
      <c r="AU132" s="199" t="s">
        <v>85</v>
      </c>
      <c r="AY132" s="16" t="s">
        <v>132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6" t="s">
        <v>83</v>
      </c>
      <c r="BK132" s="200">
        <f>ROUND(I132*H132,2)</f>
        <v>0</v>
      </c>
      <c r="BL132" s="16" t="s">
        <v>138</v>
      </c>
      <c r="BM132" s="199" t="s">
        <v>368</v>
      </c>
    </row>
    <row r="133" spans="2:51" s="13" customFormat="1" ht="11.25">
      <c r="B133" s="201"/>
      <c r="C133" s="202"/>
      <c r="D133" s="203" t="s">
        <v>140</v>
      </c>
      <c r="E133" s="204" t="s">
        <v>1</v>
      </c>
      <c r="F133" s="205" t="s">
        <v>365</v>
      </c>
      <c r="G133" s="202"/>
      <c r="H133" s="206">
        <v>12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140</v>
      </c>
      <c r="AU133" s="212" t="s">
        <v>85</v>
      </c>
      <c r="AV133" s="13" t="s">
        <v>85</v>
      </c>
      <c r="AW133" s="13" t="s">
        <v>31</v>
      </c>
      <c r="AX133" s="13" t="s">
        <v>83</v>
      </c>
      <c r="AY133" s="212" t="s">
        <v>132</v>
      </c>
    </row>
    <row r="134" spans="1:65" s="2" customFormat="1" ht="24.2" customHeight="1">
      <c r="A134" s="33"/>
      <c r="B134" s="34"/>
      <c r="C134" s="187" t="s">
        <v>150</v>
      </c>
      <c r="D134" s="187" t="s">
        <v>134</v>
      </c>
      <c r="E134" s="188" t="s">
        <v>369</v>
      </c>
      <c r="F134" s="189" t="s">
        <v>370</v>
      </c>
      <c r="G134" s="190" t="s">
        <v>137</v>
      </c>
      <c r="H134" s="191">
        <v>12</v>
      </c>
      <c r="I134" s="192"/>
      <c r="J134" s="193">
        <f>ROUND(I134*H134,2)</f>
        <v>0</v>
      </c>
      <c r="K134" s="194"/>
      <c r="L134" s="38"/>
      <c r="M134" s="195" t="s">
        <v>1</v>
      </c>
      <c r="N134" s="196" t="s">
        <v>40</v>
      </c>
      <c r="O134" s="70"/>
      <c r="P134" s="197">
        <f>O134*H134</f>
        <v>0</v>
      </c>
      <c r="Q134" s="197">
        <v>0</v>
      </c>
      <c r="R134" s="197">
        <f>Q134*H134</f>
        <v>0</v>
      </c>
      <c r="S134" s="197">
        <v>0.22</v>
      </c>
      <c r="T134" s="198">
        <f>S134*H134</f>
        <v>2.64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9" t="s">
        <v>138</v>
      </c>
      <c r="AT134" s="199" t="s">
        <v>134</v>
      </c>
      <c r="AU134" s="199" t="s">
        <v>85</v>
      </c>
      <c r="AY134" s="16" t="s">
        <v>132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6" t="s">
        <v>83</v>
      </c>
      <c r="BK134" s="200">
        <f>ROUND(I134*H134,2)</f>
        <v>0</v>
      </c>
      <c r="BL134" s="16" t="s">
        <v>138</v>
      </c>
      <c r="BM134" s="199" t="s">
        <v>371</v>
      </c>
    </row>
    <row r="135" spans="2:51" s="13" customFormat="1" ht="22.5">
      <c r="B135" s="201"/>
      <c r="C135" s="202"/>
      <c r="D135" s="203" t="s">
        <v>140</v>
      </c>
      <c r="E135" s="204" t="s">
        <v>1</v>
      </c>
      <c r="F135" s="205" t="s">
        <v>372</v>
      </c>
      <c r="G135" s="202"/>
      <c r="H135" s="206">
        <v>12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140</v>
      </c>
      <c r="AU135" s="212" t="s">
        <v>85</v>
      </c>
      <c r="AV135" s="13" t="s">
        <v>85</v>
      </c>
      <c r="AW135" s="13" t="s">
        <v>31</v>
      </c>
      <c r="AX135" s="13" t="s">
        <v>83</v>
      </c>
      <c r="AY135" s="212" t="s">
        <v>132</v>
      </c>
    </row>
    <row r="136" spans="1:65" s="2" customFormat="1" ht="14.45" customHeight="1">
      <c r="A136" s="33"/>
      <c r="B136" s="34"/>
      <c r="C136" s="187" t="s">
        <v>138</v>
      </c>
      <c r="D136" s="187" t="s">
        <v>134</v>
      </c>
      <c r="E136" s="188" t="s">
        <v>145</v>
      </c>
      <c r="F136" s="189" t="s">
        <v>146</v>
      </c>
      <c r="G136" s="190" t="s">
        <v>147</v>
      </c>
      <c r="H136" s="191">
        <v>15</v>
      </c>
      <c r="I136" s="192"/>
      <c r="J136" s="193">
        <f>ROUND(I136*H136,2)</f>
        <v>0</v>
      </c>
      <c r="K136" s="194"/>
      <c r="L136" s="38"/>
      <c r="M136" s="195" t="s">
        <v>1</v>
      </c>
      <c r="N136" s="196" t="s">
        <v>40</v>
      </c>
      <c r="O136" s="70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9" t="s">
        <v>138</v>
      </c>
      <c r="AT136" s="199" t="s">
        <v>134</v>
      </c>
      <c r="AU136" s="199" t="s">
        <v>85</v>
      </c>
      <c r="AY136" s="16" t="s">
        <v>132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6" t="s">
        <v>83</v>
      </c>
      <c r="BK136" s="200">
        <f>ROUND(I136*H136,2)</f>
        <v>0</v>
      </c>
      <c r="BL136" s="16" t="s">
        <v>138</v>
      </c>
      <c r="BM136" s="199" t="s">
        <v>373</v>
      </c>
    </row>
    <row r="137" spans="2:51" s="13" customFormat="1" ht="11.25">
      <c r="B137" s="201"/>
      <c r="C137" s="202"/>
      <c r="D137" s="203" t="s">
        <v>140</v>
      </c>
      <c r="E137" s="204" t="s">
        <v>1</v>
      </c>
      <c r="F137" s="205" t="s">
        <v>374</v>
      </c>
      <c r="G137" s="202"/>
      <c r="H137" s="206">
        <v>15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140</v>
      </c>
      <c r="AU137" s="212" t="s">
        <v>85</v>
      </c>
      <c r="AV137" s="13" t="s">
        <v>85</v>
      </c>
      <c r="AW137" s="13" t="s">
        <v>31</v>
      </c>
      <c r="AX137" s="13" t="s">
        <v>83</v>
      </c>
      <c r="AY137" s="212" t="s">
        <v>132</v>
      </c>
    </row>
    <row r="138" spans="1:65" s="2" customFormat="1" ht="24.2" customHeight="1">
      <c r="A138" s="33"/>
      <c r="B138" s="34"/>
      <c r="C138" s="187" t="s">
        <v>159</v>
      </c>
      <c r="D138" s="187" t="s">
        <v>134</v>
      </c>
      <c r="E138" s="188" t="s">
        <v>375</v>
      </c>
      <c r="F138" s="189" t="s">
        <v>376</v>
      </c>
      <c r="G138" s="190" t="s">
        <v>153</v>
      </c>
      <c r="H138" s="191">
        <v>1.8</v>
      </c>
      <c r="I138" s="192"/>
      <c r="J138" s="193">
        <f>ROUND(I138*H138,2)</f>
        <v>0</v>
      </c>
      <c r="K138" s="194"/>
      <c r="L138" s="38"/>
      <c r="M138" s="195" t="s">
        <v>1</v>
      </c>
      <c r="N138" s="196" t="s">
        <v>40</v>
      </c>
      <c r="O138" s="70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9" t="s">
        <v>138</v>
      </c>
      <c r="AT138" s="199" t="s">
        <v>134</v>
      </c>
      <c r="AU138" s="199" t="s">
        <v>85</v>
      </c>
      <c r="AY138" s="16" t="s">
        <v>132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6" t="s">
        <v>83</v>
      </c>
      <c r="BK138" s="200">
        <f>ROUND(I138*H138,2)</f>
        <v>0</v>
      </c>
      <c r="BL138" s="16" t="s">
        <v>138</v>
      </c>
      <c r="BM138" s="199" t="s">
        <v>377</v>
      </c>
    </row>
    <row r="139" spans="2:51" s="13" customFormat="1" ht="22.5">
      <c r="B139" s="201"/>
      <c r="C139" s="202"/>
      <c r="D139" s="203" t="s">
        <v>140</v>
      </c>
      <c r="E139" s="204" t="s">
        <v>356</v>
      </c>
      <c r="F139" s="205" t="s">
        <v>378</v>
      </c>
      <c r="G139" s="202"/>
      <c r="H139" s="206">
        <v>1.8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140</v>
      </c>
      <c r="AU139" s="212" t="s">
        <v>85</v>
      </c>
      <c r="AV139" s="13" t="s">
        <v>85</v>
      </c>
      <c r="AW139" s="13" t="s">
        <v>31</v>
      </c>
      <c r="AX139" s="13" t="s">
        <v>83</v>
      </c>
      <c r="AY139" s="212" t="s">
        <v>132</v>
      </c>
    </row>
    <row r="140" spans="1:65" s="2" customFormat="1" ht="24.2" customHeight="1">
      <c r="A140" s="33"/>
      <c r="B140" s="34"/>
      <c r="C140" s="187" t="s">
        <v>165</v>
      </c>
      <c r="D140" s="187" t="s">
        <v>134</v>
      </c>
      <c r="E140" s="188" t="s">
        <v>156</v>
      </c>
      <c r="F140" s="189" t="s">
        <v>157</v>
      </c>
      <c r="G140" s="190" t="s">
        <v>153</v>
      </c>
      <c r="H140" s="191">
        <v>1.8</v>
      </c>
      <c r="I140" s="192"/>
      <c r="J140" s="193">
        <f>ROUND(I140*H140,2)</f>
        <v>0</v>
      </c>
      <c r="K140" s="194"/>
      <c r="L140" s="38"/>
      <c r="M140" s="195" t="s">
        <v>1</v>
      </c>
      <c r="N140" s="196" t="s">
        <v>40</v>
      </c>
      <c r="O140" s="70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9" t="s">
        <v>138</v>
      </c>
      <c r="AT140" s="199" t="s">
        <v>134</v>
      </c>
      <c r="AU140" s="199" t="s">
        <v>85</v>
      </c>
      <c r="AY140" s="16" t="s">
        <v>132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6" t="s">
        <v>83</v>
      </c>
      <c r="BK140" s="200">
        <f>ROUND(I140*H140,2)</f>
        <v>0</v>
      </c>
      <c r="BL140" s="16" t="s">
        <v>138</v>
      </c>
      <c r="BM140" s="199" t="s">
        <v>379</v>
      </c>
    </row>
    <row r="141" spans="2:51" s="13" customFormat="1" ht="11.25">
      <c r="B141" s="201"/>
      <c r="C141" s="202"/>
      <c r="D141" s="203" t="s">
        <v>140</v>
      </c>
      <c r="E141" s="204" t="s">
        <v>91</v>
      </c>
      <c r="F141" s="205" t="s">
        <v>356</v>
      </c>
      <c r="G141" s="202"/>
      <c r="H141" s="206">
        <v>1.8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140</v>
      </c>
      <c r="AU141" s="212" t="s">
        <v>85</v>
      </c>
      <c r="AV141" s="13" t="s">
        <v>85</v>
      </c>
      <c r="AW141" s="13" t="s">
        <v>31</v>
      </c>
      <c r="AX141" s="13" t="s">
        <v>83</v>
      </c>
      <c r="AY141" s="212" t="s">
        <v>132</v>
      </c>
    </row>
    <row r="142" spans="1:65" s="2" customFormat="1" ht="24.2" customHeight="1">
      <c r="A142" s="33"/>
      <c r="B142" s="34"/>
      <c r="C142" s="187" t="s">
        <v>169</v>
      </c>
      <c r="D142" s="187" t="s">
        <v>134</v>
      </c>
      <c r="E142" s="188" t="s">
        <v>160</v>
      </c>
      <c r="F142" s="189" t="s">
        <v>161</v>
      </c>
      <c r="G142" s="190" t="s">
        <v>162</v>
      </c>
      <c r="H142" s="191">
        <v>3.33</v>
      </c>
      <c r="I142" s="192"/>
      <c r="J142" s="193">
        <f>ROUND(I142*H142,2)</f>
        <v>0</v>
      </c>
      <c r="K142" s="194"/>
      <c r="L142" s="38"/>
      <c r="M142" s="195" t="s">
        <v>1</v>
      </c>
      <c r="N142" s="196" t="s">
        <v>40</v>
      </c>
      <c r="O142" s="70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9" t="s">
        <v>138</v>
      </c>
      <c r="AT142" s="199" t="s">
        <v>134</v>
      </c>
      <c r="AU142" s="199" t="s">
        <v>85</v>
      </c>
      <c r="AY142" s="16" t="s">
        <v>132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6" t="s">
        <v>83</v>
      </c>
      <c r="BK142" s="200">
        <f>ROUND(I142*H142,2)</f>
        <v>0</v>
      </c>
      <c r="BL142" s="16" t="s">
        <v>138</v>
      </c>
      <c r="BM142" s="199" t="s">
        <v>380</v>
      </c>
    </row>
    <row r="143" spans="2:51" s="13" customFormat="1" ht="11.25">
      <c r="B143" s="201"/>
      <c r="C143" s="202"/>
      <c r="D143" s="203" t="s">
        <v>140</v>
      </c>
      <c r="E143" s="204" t="s">
        <v>1</v>
      </c>
      <c r="F143" s="205" t="s">
        <v>164</v>
      </c>
      <c r="G143" s="202"/>
      <c r="H143" s="206">
        <v>3.33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140</v>
      </c>
      <c r="AU143" s="212" t="s">
        <v>85</v>
      </c>
      <c r="AV143" s="13" t="s">
        <v>85</v>
      </c>
      <c r="AW143" s="13" t="s">
        <v>31</v>
      </c>
      <c r="AX143" s="13" t="s">
        <v>83</v>
      </c>
      <c r="AY143" s="212" t="s">
        <v>132</v>
      </c>
    </row>
    <row r="144" spans="1:65" s="2" customFormat="1" ht="14.45" customHeight="1">
      <c r="A144" s="33"/>
      <c r="B144" s="34"/>
      <c r="C144" s="187" t="s">
        <v>173</v>
      </c>
      <c r="D144" s="187" t="s">
        <v>134</v>
      </c>
      <c r="E144" s="188" t="s">
        <v>166</v>
      </c>
      <c r="F144" s="189" t="s">
        <v>167</v>
      </c>
      <c r="G144" s="190" t="s">
        <v>153</v>
      </c>
      <c r="H144" s="191">
        <v>1.8</v>
      </c>
      <c r="I144" s="192"/>
      <c r="J144" s="193">
        <f>ROUND(I144*H144,2)</f>
        <v>0</v>
      </c>
      <c r="K144" s="194"/>
      <c r="L144" s="38"/>
      <c r="M144" s="195" t="s">
        <v>1</v>
      </c>
      <c r="N144" s="196" t="s">
        <v>40</v>
      </c>
      <c r="O144" s="70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9" t="s">
        <v>138</v>
      </c>
      <c r="AT144" s="199" t="s">
        <v>134</v>
      </c>
      <c r="AU144" s="199" t="s">
        <v>85</v>
      </c>
      <c r="AY144" s="16" t="s">
        <v>132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6" t="s">
        <v>83</v>
      </c>
      <c r="BK144" s="200">
        <f>ROUND(I144*H144,2)</f>
        <v>0</v>
      </c>
      <c r="BL144" s="16" t="s">
        <v>138</v>
      </c>
      <c r="BM144" s="199" t="s">
        <v>381</v>
      </c>
    </row>
    <row r="145" spans="2:51" s="13" customFormat="1" ht="11.25">
      <c r="B145" s="201"/>
      <c r="C145" s="202"/>
      <c r="D145" s="203" t="s">
        <v>140</v>
      </c>
      <c r="E145" s="204" t="s">
        <v>1</v>
      </c>
      <c r="F145" s="205" t="s">
        <v>91</v>
      </c>
      <c r="G145" s="202"/>
      <c r="H145" s="206">
        <v>1.8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140</v>
      </c>
      <c r="AU145" s="212" t="s">
        <v>85</v>
      </c>
      <c r="AV145" s="13" t="s">
        <v>85</v>
      </c>
      <c r="AW145" s="13" t="s">
        <v>31</v>
      </c>
      <c r="AX145" s="13" t="s">
        <v>83</v>
      </c>
      <c r="AY145" s="212" t="s">
        <v>132</v>
      </c>
    </row>
    <row r="146" spans="1:65" s="2" customFormat="1" ht="24.2" customHeight="1">
      <c r="A146" s="33"/>
      <c r="B146" s="34"/>
      <c r="C146" s="187" t="s">
        <v>180</v>
      </c>
      <c r="D146" s="187" t="s">
        <v>134</v>
      </c>
      <c r="E146" s="188" t="s">
        <v>170</v>
      </c>
      <c r="F146" s="189" t="s">
        <v>171</v>
      </c>
      <c r="G146" s="190" t="s">
        <v>137</v>
      </c>
      <c r="H146" s="191">
        <v>30</v>
      </c>
      <c r="I146" s="192"/>
      <c r="J146" s="193">
        <f>ROUND(I146*H146,2)</f>
        <v>0</v>
      </c>
      <c r="K146" s="194"/>
      <c r="L146" s="38"/>
      <c r="M146" s="195" t="s">
        <v>1</v>
      </c>
      <c r="N146" s="196" t="s">
        <v>40</v>
      </c>
      <c r="O146" s="70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9" t="s">
        <v>138</v>
      </c>
      <c r="AT146" s="199" t="s">
        <v>134</v>
      </c>
      <c r="AU146" s="199" t="s">
        <v>85</v>
      </c>
      <c r="AY146" s="16" t="s">
        <v>132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6" t="s">
        <v>83</v>
      </c>
      <c r="BK146" s="200">
        <f>ROUND(I146*H146,2)</f>
        <v>0</v>
      </c>
      <c r="BL146" s="16" t="s">
        <v>138</v>
      </c>
      <c r="BM146" s="199" t="s">
        <v>382</v>
      </c>
    </row>
    <row r="147" spans="2:51" s="13" customFormat="1" ht="11.25">
      <c r="B147" s="201"/>
      <c r="C147" s="202"/>
      <c r="D147" s="203" t="s">
        <v>140</v>
      </c>
      <c r="E147" s="204" t="s">
        <v>1</v>
      </c>
      <c r="F147" s="205" t="s">
        <v>93</v>
      </c>
      <c r="G147" s="202"/>
      <c r="H147" s="206">
        <v>30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140</v>
      </c>
      <c r="AU147" s="212" t="s">
        <v>85</v>
      </c>
      <c r="AV147" s="13" t="s">
        <v>85</v>
      </c>
      <c r="AW147" s="13" t="s">
        <v>31</v>
      </c>
      <c r="AX147" s="13" t="s">
        <v>83</v>
      </c>
      <c r="AY147" s="212" t="s">
        <v>132</v>
      </c>
    </row>
    <row r="148" spans="1:65" s="2" customFormat="1" ht="14.45" customHeight="1">
      <c r="A148" s="33"/>
      <c r="B148" s="34"/>
      <c r="C148" s="224" t="s">
        <v>185</v>
      </c>
      <c r="D148" s="224" t="s">
        <v>174</v>
      </c>
      <c r="E148" s="225" t="s">
        <v>175</v>
      </c>
      <c r="F148" s="226" t="s">
        <v>176</v>
      </c>
      <c r="G148" s="227" t="s">
        <v>177</v>
      </c>
      <c r="H148" s="228">
        <v>0.45</v>
      </c>
      <c r="I148" s="229"/>
      <c r="J148" s="230">
        <f>ROUND(I148*H148,2)</f>
        <v>0</v>
      </c>
      <c r="K148" s="231"/>
      <c r="L148" s="232"/>
      <c r="M148" s="233" t="s">
        <v>1</v>
      </c>
      <c r="N148" s="234" t="s">
        <v>40</v>
      </c>
      <c r="O148" s="70"/>
      <c r="P148" s="197">
        <f>O148*H148</f>
        <v>0</v>
      </c>
      <c r="Q148" s="197">
        <v>0.001</v>
      </c>
      <c r="R148" s="197">
        <f>Q148*H148</f>
        <v>0.00045000000000000004</v>
      </c>
      <c r="S148" s="197">
        <v>0</v>
      </c>
      <c r="T148" s="19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9" t="s">
        <v>173</v>
      </c>
      <c r="AT148" s="199" t="s">
        <v>174</v>
      </c>
      <c r="AU148" s="199" t="s">
        <v>85</v>
      </c>
      <c r="AY148" s="16" t="s">
        <v>132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6" t="s">
        <v>83</v>
      </c>
      <c r="BK148" s="200">
        <f>ROUND(I148*H148,2)</f>
        <v>0</v>
      </c>
      <c r="BL148" s="16" t="s">
        <v>138</v>
      </c>
      <c r="BM148" s="199" t="s">
        <v>383</v>
      </c>
    </row>
    <row r="149" spans="2:51" s="13" customFormat="1" ht="11.25">
      <c r="B149" s="201"/>
      <c r="C149" s="202"/>
      <c r="D149" s="203" t="s">
        <v>140</v>
      </c>
      <c r="E149" s="202"/>
      <c r="F149" s="205" t="s">
        <v>384</v>
      </c>
      <c r="G149" s="202"/>
      <c r="H149" s="206">
        <v>0.45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140</v>
      </c>
      <c r="AU149" s="212" t="s">
        <v>85</v>
      </c>
      <c r="AV149" s="13" t="s">
        <v>85</v>
      </c>
      <c r="AW149" s="13" t="s">
        <v>4</v>
      </c>
      <c r="AX149" s="13" t="s">
        <v>83</v>
      </c>
      <c r="AY149" s="212" t="s">
        <v>132</v>
      </c>
    </row>
    <row r="150" spans="1:65" s="2" customFormat="1" ht="24.2" customHeight="1">
      <c r="A150" s="33"/>
      <c r="B150" s="34"/>
      <c r="C150" s="187" t="s">
        <v>191</v>
      </c>
      <c r="D150" s="187" t="s">
        <v>134</v>
      </c>
      <c r="E150" s="188" t="s">
        <v>181</v>
      </c>
      <c r="F150" s="189" t="s">
        <v>182</v>
      </c>
      <c r="G150" s="190" t="s">
        <v>137</v>
      </c>
      <c r="H150" s="191">
        <v>30</v>
      </c>
      <c r="I150" s="192"/>
      <c r="J150" s="193">
        <f>ROUND(I150*H150,2)</f>
        <v>0</v>
      </c>
      <c r="K150" s="194"/>
      <c r="L150" s="38"/>
      <c r="M150" s="195" t="s">
        <v>1</v>
      </c>
      <c r="N150" s="196" t="s">
        <v>40</v>
      </c>
      <c r="O150" s="70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9" t="s">
        <v>138</v>
      </c>
      <c r="AT150" s="199" t="s">
        <v>134</v>
      </c>
      <c r="AU150" s="199" t="s">
        <v>85</v>
      </c>
      <c r="AY150" s="16" t="s">
        <v>132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6" t="s">
        <v>83</v>
      </c>
      <c r="BK150" s="200">
        <f>ROUND(I150*H150,2)</f>
        <v>0</v>
      </c>
      <c r="BL150" s="16" t="s">
        <v>138</v>
      </c>
      <c r="BM150" s="199" t="s">
        <v>385</v>
      </c>
    </row>
    <row r="151" spans="2:51" s="13" customFormat="1" ht="11.25">
      <c r="B151" s="201"/>
      <c r="C151" s="202"/>
      <c r="D151" s="203" t="s">
        <v>140</v>
      </c>
      <c r="E151" s="204" t="s">
        <v>93</v>
      </c>
      <c r="F151" s="205" t="s">
        <v>386</v>
      </c>
      <c r="G151" s="202"/>
      <c r="H151" s="206">
        <v>30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140</v>
      </c>
      <c r="AU151" s="212" t="s">
        <v>85</v>
      </c>
      <c r="AV151" s="13" t="s">
        <v>85</v>
      </c>
      <c r="AW151" s="13" t="s">
        <v>31</v>
      </c>
      <c r="AX151" s="13" t="s">
        <v>83</v>
      </c>
      <c r="AY151" s="212" t="s">
        <v>132</v>
      </c>
    </row>
    <row r="152" spans="1:65" s="2" customFormat="1" ht="14.45" customHeight="1">
      <c r="A152" s="33"/>
      <c r="B152" s="34"/>
      <c r="C152" s="224" t="s">
        <v>196</v>
      </c>
      <c r="D152" s="224" t="s">
        <v>174</v>
      </c>
      <c r="E152" s="225" t="s">
        <v>186</v>
      </c>
      <c r="F152" s="226" t="s">
        <v>187</v>
      </c>
      <c r="G152" s="227" t="s">
        <v>153</v>
      </c>
      <c r="H152" s="228">
        <v>3.6</v>
      </c>
      <c r="I152" s="229"/>
      <c r="J152" s="230">
        <f>ROUND(I152*H152,2)</f>
        <v>0</v>
      </c>
      <c r="K152" s="231"/>
      <c r="L152" s="232"/>
      <c r="M152" s="233" t="s">
        <v>1</v>
      </c>
      <c r="N152" s="234" t="s">
        <v>40</v>
      </c>
      <c r="O152" s="70"/>
      <c r="P152" s="197">
        <f>O152*H152</f>
        <v>0</v>
      </c>
      <c r="Q152" s="197">
        <v>0.21</v>
      </c>
      <c r="R152" s="197">
        <f>Q152*H152</f>
        <v>0.756</v>
      </c>
      <c r="S152" s="197">
        <v>0</v>
      </c>
      <c r="T152" s="19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9" t="s">
        <v>173</v>
      </c>
      <c r="AT152" s="199" t="s">
        <v>174</v>
      </c>
      <c r="AU152" s="199" t="s">
        <v>85</v>
      </c>
      <c r="AY152" s="16" t="s">
        <v>132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6" t="s">
        <v>83</v>
      </c>
      <c r="BK152" s="200">
        <f>ROUND(I152*H152,2)</f>
        <v>0</v>
      </c>
      <c r="BL152" s="16" t="s">
        <v>138</v>
      </c>
      <c r="BM152" s="199" t="s">
        <v>387</v>
      </c>
    </row>
    <row r="153" spans="2:51" s="13" customFormat="1" ht="11.25">
      <c r="B153" s="201"/>
      <c r="C153" s="202"/>
      <c r="D153" s="203" t="s">
        <v>140</v>
      </c>
      <c r="E153" s="204" t="s">
        <v>1</v>
      </c>
      <c r="F153" s="205" t="s">
        <v>189</v>
      </c>
      <c r="G153" s="202"/>
      <c r="H153" s="206">
        <v>3.6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140</v>
      </c>
      <c r="AU153" s="212" t="s">
        <v>85</v>
      </c>
      <c r="AV153" s="13" t="s">
        <v>85</v>
      </c>
      <c r="AW153" s="13" t="s">
        <v>31</v>
      </c>
      <c r="AX153" s="13" t="s">
        <v>83</v>
      </c>
      <c r="AY153" s="212" t="s">
        <v>132</v>
      </c>
    </row>
    <row r="154" spans="2:63" s="12" customFormat="1" ht="22.9" customHeight="1">
      <c r="B154" s="171"/>
      <c r="C154" s="172"/>
      <c r="D154" s="173" t="s">
        <v>74</v>
      </c>
      <c r="E154" s="185" t="s">
        <v>159</v>
      </c>
      <c r="F154" s="185" t="s">
        <v>211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SUM(P155:P175)</f>
        <v>0</v>
      </c>
      <c r="Q154" s="179"/>
      <c r="R154" s="180">
        <f>SUM(R155:R175)</f>
        <v>57.27749</v>
      </c>
      <c r="S154" s="179"/>
      <c r="T154" s="181">
        <f>SUM(T155:T175)</f>
        <v>0</v>
      </c>
      <c r="AR154" s="182" t="s">
        <v>83</v>
      </c>
      <c r="AT154" s="183" t="s">
        <v>74</v>
      </c>
      <c r="AU154" s="183" t="s">
        <v>83</v>
      </c>
      <c r="AY154" s="182" t="s">
        <v>132</v>
      </c>
      <c r="BK154" s="184">
        <f>SUM(BK155:BK175)</f>
        <v>0</v>
      </c>
    </row>
    <row r="155" spans="1:65" s="2" customFormat="1" ht="24.2" customHeight="1">
      <c r="A155" s="33"/>
      <c r="B155" s="34"/>
      <c r="C155" s="187" t="s">
        <v>200</v>
      </c>
      <c r="D155" s="187" t="s">
        <v>134</v>
      </c>
      <c r="E155" s="188" t="s">
        <v>388</v>
      </c>
      <c r="F155" s="189" t="s">
        <v>389</v>
      </c>
      <c r="G155" s="190" t="s">
        <v>137</v>
      </c>
      <c r="H155" s="191">
        <v>2</v>
      </c>
      <c r="I155" s="192"/>
      <c r="J155" s="193">
        <f>ROUND(I155*H155,2)</f>
        <v>0</v>
      </c>
      <c r="K155" s="194"/>
      <c r="L155" s="38"/>
      <c r="M155" s="195" t="s">
        <v>1</v>
      </c>
      <c r="N155" s="196" t="s">
        <v>40</v>
      </c>
      <c r="O155" s="70"/>
      <c r="P155" s="197">
        <f>O155*H155</f>
        <v>0</v>
      </c>
      <c r="Q155" s="197">
        <v>0.19</v>
      </c>
      <c r="R155" s="197">
        <f>Q155*H155</f>
        <v>0.38</v>
      </c>
      <c r="S155" s="197">
        <v>0</v>
      </c>
      <c r="T155" s="19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9" t="s">
        <v>138</v>
      </c>
      <c r="AT155" s="199" t="s">
        <v>134</v>
      </c>
      <c r="AU155" s="199" t="s">
        <v>85</v>
      </c>
      <c r="AY155" s="16" t="s">
        <v>132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6" t="s">
        <v>83</v>
      </c>
      <c r="BK155" s="200">
        <f>ROUND(I155*H155,2)</f>
        <v>0</v>
      </c>
      <c r="BL155" s="16" t="s">
        <v>138</v>
      </c>
      <c r="BM155" s="199" t="s">
        <v>390</v>
      </c>
    </row>
    <row r="156" spans="2:51" s="13" customFormat="1" ht="11.25">
      <c r="B156" s="201"/>
      <c r="C156" s="202"/>
      <c r="D156" s="203" t="s">
        <v>140</v>
      </c>
      <c r="E156" s="204" t="s">
        <v>358</v>
      </c>
      <c r="F156" s="205" t="s">
        <v>85</v>
      </c>
      <c r="G156" s="202"/>
      <c r="H156" s="206">
        <v>2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140</v>
      </c>
      <c r="AU156" s="212" t="s">
        <v>85</v>
      </c>
      <c r="AV156" s="13" t="s">
        <v>85</v>
      </c>
      <c r="AW156" s="13" t="s">
        <v>31</v>
      </c>
      <c r="AX156" s="13" t="s">
        <v>83</v>
      </c>
      <c r="AY156" s="212" t="s">
        <v>132</v>
      </c>
    </row>
    <row r="157" spans="1:65" s="2" customFormat="1" ht="24.2" customHeight="1">
      <c r="A157" s="33"/>
      <c r="B157" s="34"/>
      <c r="C157" s="187" t="s">
        <v>204</v>
      </c>
      <c r="D157" s="187" t="s">
        <v>134</v>
      </c>
      <c r="E157" s="188" t="s">
        <v>391</v>
      </c>
      <c r="F157" s="189" t="s">
        <v>392</v>
      </c>
      <c r="G157" s="190" t="s">
        <v>137</v>
      </c>
      <c r="H157" s="191">
        <v>2</v>
      </c>
      <c r="I157" s="192"/>
      <c r="J157" s="193">
        <f>ROUND(I157*H157,2)</f>
        <v>0</v>
      </c>
      <c r="K157" s="194"/>
      <c r="L157" s="38"/>
      <c r="M157" s="195" t="s">
        <v>1</v>
      </c>
      <c r="N157" s="196" t="s">
        <v>40</v>
      </c>
      <c r="O157" s="70"/>
      <c r="P157" s="197">
        <f>O157*H157</f>
        <v>0</v>
      </c>
      <c r="Q157" s="197">
        <v>0.26376</v>
      </c>
      <c r="R157" s="197">
        <f>Q157*H157</f>
        <v>0.52752</v>
      </c>
      <c r="S157" s="197">
        <v>0</v>
      </c>
      <c r="T157" s="19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9" t="s">
        <v>138</v>
      </c>
      <c r="AT157" s="199" t="s">
        <v>134</v>
      </c>
      <c r="AU157" s="199" t="s">
        <v>85</v>
      </c>
      <c r="AY157" s="16" t="s">
        <v>132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6" t="s">
        <v>83</v>
      </c>
      <c r="BK157" s="200">
        <f>ROUND(I157*H157,2)</f>
        <v>0</v>
      </c>
      <c r="BL157" s="16" t="s">
        <v>138</v>
      </c>
      <c r="BM157" s="199" t="s">
        <v>393</v>
      </c>
    </row>
    <row r="158" spans="2:51" s="13" customFormat="1" ht="11.25">
      <c r="B158" s="201"/>
      <c r="C158" s="202"/>
      <c r="D158" s="203" t="s">
        <v>140</v>
      </c>
      <c r="E158" s="204" t="s">
        <v>1</v>
      </c>
      <c r="F158" s="205" t="s">
        <v>358</v>
      </c>
      <c r="G158" s="202"/>
      <c r="H158" s="206">
        <v>2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140</v>
      </c>
      <c r="AU158" s="212" t="s">
        <v>85</v>
      </c>
      <c r="AV158" s="13" t="s">
        <v>85</v>
      </c>
      <c r="AW158" s="13" t="s">
        <v>31</v>
      </c>
      <c r="AX158" s="13" t="s">
        <v>83</v>
      </c>
      <c r="AY158" s="212" t="s">
        <v>132</v>
      </c>
    </row>
    <row r="159" spans="1:65" s="2" customFormat="1" ht="24.2" customHeight="1">
      <c r="A159" s="33"/>
      <c r="B159" s="34"/>
      <c r="C159" s="187" t="s">
        <v>8</v>
      </c>
      <c r="D159" s="187" t="s">
        <v>134</v>
      </c>
      <c r="E159" s="188" t="s">
        <v>394</v>
      </c>
      <c r="F159" s="189" t="s">
        <v>395</v>
      </c>
      <c r="G159" s="190" t="s">
        <v>137</v>
      </c>
      <c r="H159" s="191">
        <v>2</v>
      </c>
      <c r="I159" s="192"/>
      <c r="J159" s="193">
        <f>ROUND(I159*H159,2)</f>
        <v>0</v>
      </c>
      <c r="K159" s="194"/>
      <c r="L159" s="38"/>
      <c r="M159" s="195" t="s">
        <v>1</v>
      </c>
      <c r="N159" s="196" t="s">
        <v>40</v>
      </c>
      <c r="O159" s="70"/>
      <c r="P159" s="197">
        <f>O159*H159</f>
        <v>0</v>
      </c>
      <c r="Q159" s="197">
        <v>0.12966</v>
      </c>
      <c r="R159" s="197">
        <f>Q159*H159</f>
        <v>0.25932</v>
      </c>
      <c r="S159" s="197">
        <v>0</v>
      </c>
      <c r="T159" s="19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9" t="s">
        <v>138</v>
      </c>
      <c r="AT159" s="199" t="s">
        <v>134</v>
      </c>
      <c r="AU159" s="199" t="s">
        <v>85</v>
      </c>
      <c r="AY159" s="16" t="s">
        <v>132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6" t="s">
        <v>83</v>
      </c>
      <c r="BK159" s="200">
        <f>ROUND(I159*H159,2)</f>
        <v>0</v>
      </c>
      <c r="BL159" s="16" t="s">
        <v>138</v>
      </c>
      <c r="BM159" s="199" t="s">
        <v>396</v>
      </c>
    </row>
    <row r="160" spans="2:51" s="13" customFormat="1" ht="11.25">
      <c r="B160" s="201"/>
      <c r="C160" s="202"/>
      <c r="D160" s="203" t="s">
        <v>140</v>
      </c>
      <c r="E160" s="204" t="s">
        <v>1</v>
      </c>
      <c r="F160" s="205" t="s">
        <v>358</v>
      </c>
      <c r="G160" s="202"/>
      <c r="H160" s="206">
        <v>2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140</v>
      </c>
      <c r="AU160" s="212" t="s">
        <v>85</v>
      </c>
      <c r="AV160" s="13" t="s">
        <v>85</v>
      </c>
      <c r="AW160" s="13" t="s">
        <v>31</v>
      </c>
      <c r="AX160" s="13" t="s">
        <v>83</v>
      </c>
      <c r="AY160" s="212" t="s">
        <v>132</v>
      </c>
    </row>
    <row r="161" spans="1:65" s="2" customFormat="1" ht="24.2" customHeight="1">
      <c r="A161" s="33"/>
      <c r="B161" s="34"/>
      <c r="C161" s="187" t="s">
        <v>212</v>
      </c>
      <c r="D161" s="187" t="s">
        <v>134</v>
      </c>
      <c r="E161" s="188" t="s">
        <v>397</v>
      </c>
      <c r="F161" s="189" t="s">
        <v>398</v>
      </c>
      <c r="G161" s="190" t="s">
        <v>137</v>
      </c>
      <c r="H161" s="191">
        <v>4</v>
      </c>
      <c r="I161" s="192"/>
      <c r="J161" s="193">
        <f>ROUND(I161*H161,2)</f>
        <v>0</v>
      </c>
      <c r="K161" s="194"/>
      <c r="L161" s="38"/>
      <c r="M161" s="195" t="s">
        <v>1</v>
      </c>
      <c r="N161" s="196" t="s">
        <v>40</v>
      </c>
      <c r="O161" s="70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9" t="s">
        <v>138</v>
      </c>
      <c r="AT161" s="199" t="s">
        <v>134</v>
      </c>
      <c r="AU161" s="199" t="s">
        <v>85</v>
      </c>
      <c r="AY161" s="16" t="s">
        <v>132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6" t="s">
        <v>83</v>
      </c>
      <c r="BK161" s="200">
        <f>ROUND(I161*H161,2)</f>
        <v>0</v>
      </c>
      <c r="BL161" s="16" t="s">
        <v>138</v>
      </c>
      <c r="BM161" s="199" t="s">
        <v>399</v>
      </c>
    </row>
    <row r="162" spans="2:51" s="13" customFormat="1" ht="11.25">
      <c r="B162" s="201"/>
      <c r="C162" s="202"/>
      <c r="D162" s="203" t="s">
        <v>140</v>
      </c>
      <c r="E162" s="204" t="s">
        <v>1</v>
      </c>
      <c r="F162" s="205" t="s">
        <v>400</v>
      </c>
      <c r="G162" s="202"/>
      <c r="H162" s="206">
        <v>4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140</v>
      </c>
      <c r="AU162" s="212" t="s">
        <v>85</v>
      </c>
      <c r="AV162" s="13" t="s">
        <v>85</v>
      </c>
      <c r="AW162" s="13" t="s">
        <v>31</v>
      </c>
      <c r="AX162" s="13" t="s">
        <v>83</v>
      </c>
      <c r="AY162" s="212" t="s">
        <v>132</v>
      </c>
    </row>
    <row r="163" spans="1:65" s="2" customFormat="1" ht="24.2" customHeight="1">
      <c r="A163" s="33"/>
      <c r="B163" s="34"/>
      <c r="C163" s="187" t="s">
        <v>216</v>
      </c>
      <c r="D163" s="187" t="s">
        <v>134</v>
      </c>
      <c r="E163" s="188" t="s">
        <v>221</v>
      </c>
      <c r="F163" s="189" t="s">
        <v>222</v>
      </c>
      <c r="G163" s="190" t="s">
        <v>137</v>
      </c>
      <c r="H163" s="191">
        <v>201</v>
      </c>
      <c r="I163" s="192"/>
      <c r="J163" s="193">
        <f>ROUND(I163*H163,2)</f>
        <v>0</v>
      </c>
      <c r="K163" s="194"/>
      <c r="L163" s="38"/>
      <c r="M163" s="195" t="s">
        <v>1</v>
      </c>
      <c r="N163" s="196" t="s">
        <v>40</v>
      </c>
      <c r="O163" s="70"/>
      <c r="P163" s="197">
        <f>O163*H163</f>
        <v>0</v>
      </c>
      <c r="Q163" s="197">
        <v>0.08565</v>
      </c>
      <c r="R163" s="197">
        <f>Q163*H163</f>
        <v>17.21565</v>
      </c>
      <c r="S163" s="197">
        <v>0</v>
      </c>
      <c r="T163" s="19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9" t="s">
        <v>138</v>
      </c>
      <c r="AT163" s="199" t="s">
        <v>134</v>
      </c>
      <c r="AU163" s="199" t="s">
        <v>85</v>
      </c>
      <c r="AY163" s="16" t="s">
        <v>132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6" t="s">
        <v>83</v>
      </c>
      <c r="BK163" s="200">
        <f>ROUND(I163*H163,2)</f>
        <v>0</v>
      </c>
      <c r="BL163" s="16" t="s">
        <v>138</v>
      </c>
      <c r="BM163" s="199" t="s">
        <v>401</v>
      </c>
    </row>
    <row r="164" spans="2:51" s="13" customFormat="1" ht="11.25">
      <c r="B164" s="201"/>
      <c r="C164" s="202"/>
      <c r="D164" s="203" t="s">
        <v>140</v>
      </c>
      <c r="E164" s="204" t="s">
        <v>359</v>
      </c>
      <c r="F164" s="205" t="s">
        <v>402</v>
      </c>
      <c r="G164" s="202"/>
      <c r="H164" s="206">
        <v>200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140</v>
      </c>
      <c r="AU164" s="212" t="s">
        <v>85</v>
      </c>
      <c r="AV164" s="13" t="s">
        <v>85</v>
      </c>
      <c r="AW164" s="13" t="s">
        <v>31</v>
      </c>
      <c r="AX164" s="13" t="s">
        <v>75</v>
      </c>
      <c r="AY164" s="212" t="s">
        <v>132</v>
      </c>
    </row>
    <row r="165" spans="2:51" s="13" customFormat="1" ht="11.25">
      <c r="B165" s="201"/>
      <c r="C165" s="202"/>
      <c r="D165" s="203" t="s">
        <v>140</v>
      </c>
      <c r="E165" s="204" t="s">
        <v>1</v>
      </c>
      <c r="F165" s="205" t="s">
        <v>403</v>
      </c>
      <c r="G165" s="202"/>
      <c r="H165" s="206">
        <v>201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140</v>
      </c>
      <c r="AU165" s="212" t="s">
        <v>85</v>
      </c>
      <c r="AV165" s="13" t="s">
        <v>85</v>
      </c>
      <c r="AW165" s="13" t="s">
        <v>31</v>
      </c>
      <c r="AX165" s="13" t="s">
        <v>83</v>
      </c>
      <c r="AY165" s="212" t="s">
        <v>132</v>
      </c>
    </row>
    <row r="166" spans="1:65" s="2" customFormat="1" ht="14.45" customHeight="1">
      <c r="A166" s="33"/>
      <c r="B166" s="34"/>
      <c r="C166" s="224" t="s">
        <v>220</v>
      </c>
      <c r="D166" s="224" t="s">
        <v>174</v>
      </c>
      <c r="E166" s="225" t="s">
        <v>225</v>
      </c>
      <c r="F166" s="226" t="s">
        <v>226</v>
      </c>
      <c r="G166" s="227" t="s">
        <v>137</v>
      </c>
      <c r="H166" s="228">
        <v>212.3</v>
      </c>
      <c r="I166" s="229"/>
      <c r="J166" s="230">
        <f>ROUND(I166*H166,2)</f>
        <v>0</v>
      </c>
      <c r="K166" s="231"/>
      <c r="L166" s="232"/>
      <c r="M166" s="233" t="s">
        <v>1</v>
      </c>
      <c r="N166" s="234" t="s">
        <v>40</v>
      </c>
      <c r="O166" s="70"/>
      <c r="P166" s="197">
        <f>O166*H166</f>
        <v>0</v>
      </c>
      <c r="Q166" s="197">
        <v>0.176</v>
      </c>
      <c r="R166" s="197">
        <f>Q166*H166</f>
        <v>37.3648</v>
      </c>
      <c r="S166" s="197">
        <v>0</v>
      </c>
      <c r="T166" s="19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9" t="s">
        <v>173</v>
      </c>
      <c r="AT166" s="199" t="s">
        <v>174</v>
      </c>
      <c r="AU166" s="199" t="s">
        <v>85</v>
      </c>
      <c r="AY166" s="16" t="s">
        <v>132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6" t="s">
        <v>83</v>
      </c>
      <c r="BK166" s="200">
        <f>ROUND(I166*H166,2)</f>
        <v>0</v>
      </c>
      <c r="BL166" s="16" t="s">
        <v>138</v>
      </c>
      <c r="BM166" s="199" t="s">
        <v>404</v>
      </c>
    </row>
    <row r="167" spans="2:51" s="13" customFormat="1" ht="11.25">
      <c r="B167" s="201"/>
      <c r="C167" s="202"/>
      <c r="D167" s="203" t="s">
        <v>140</v>
      </c>
      <c r="E167" s="204" t="s">
        <v>1</v>
      </c>
      <c r="F167" s="205" t="s">
        <v>405</v>
      </c>
      <c r="G167" s="202"/>
      <c r="H167" s="206">
        <v>193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140</v>
      </c>
      <c r="AU167" s="212" t="s">
        <v>85</v>
      </c>
      <c r="AV167" s="13" t="s">
        <v>85</v>
      </c>
      <c r="AW167" s="13" t="s">
        <v>31</v>
      </c>
      <c r="AX167" s="13" t="s">
        <v>75</v>
      </c>
      <c r="AY167" s="212" t="s">
        <v>132</v>
      </c>
    </row>
    <row r="168" spans="2:51" s="13" customFormat="1" ht="11.25">
      <c r="B168" s="201"/>
      <c r="C168" s="202"/>
      <c r="D168" s="203" t="s">
        <v>140</v>
      </c>
      <c r="E168" s="204" t="s">
        <v>1</v>
      </c>
      <c r="F168" s="205" t="s">
        <v>406</v>
      </c>
      <c r="G168" s="202"/>
      <c r="H168" s="206">
        <v>19.3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140</v>
      </c>
      <c r="AU168" s="212" t="s">
        <v>85</v>
      </c>
      <c r="AV168" s="13" t="s">
        <v>85</v>
      </c>
      <c r="AW168" s="13" t="s">
        <v>31</v>
      </c>
      <c r="AX168" s="13" t="s">
        <v>75</v>
      </c>
      <c r="AY168" s="212" t="s">
        <v>132</v>
      </c>
    </row>
    <row r="169" spans="2:51" s="14" customFormat="1" ht="11.25">
      <c r="B169" s="213"/>
      <c r="C169" s="214"/>
      <c r="D169" s="203" t="s">
        <v>140</v>
      </c>
      <c r="E169" s="215" t="s">
        <v>1</v>
      </c>
      <c r="F169" s="216" t="s">
        <v>144</v>
      </c>
      <c r="G169" s="214"/>
      <c r="H169" s="217">
        <v>212.3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140</v>
      </c>
      <c r="AU169" s="223" t="s">
        <v>85</v>
      </c>
      <c r="AV169" s="14" t="s">
        <v>138</v>
      </c>
      <c r="AW169" s="14" t="s">
        <v>31</v>
      </c>
      <c r="AX169" s="14" t="s">
        <v>83</v>
      </c>
      <c r="AY169" s="223" t="s">
        <v>132</v>
      </c>
    </row>
    <row r="170" spans="1:65" s="2" customFormat="1" ht="14.45" customHeight="1">
      <c r="A170" s="33"/>
      <c r="B170" s="34"/>
      <c r="C170" s="224" t="s">
        <v>224</v>
      </c>
      <c r="D170" s="224" t="s">
        <v>174</v>
      </c>
      <c r="E170" s="225" t="s">
        <v>407</v>
      </c>
      <c r="F170" s="226" t="s">
        <v>408</v>
      </c>
      <c r="G170" s="227" t="s">
        <v>137</v>
      </c>
      <c r="H170" s="228">
        <v>7.7</v>
      </c>
      <c r="I170" s="229"/>
      <c r="J170" s="230">
        <f>ROUND(I170*H170,2)</f>
        <v>0</v>
      </c>
      <c r="K170" s="231"/>
      <c r="L170" s="232"/>
      <c r="M170" s="233" t="s">
        <v>1</v>
      </c>
      <c r="N170" s="234" t="s">
        <v>40</v>
      </c>
      <c r="O170" s="70"/>
      <c r="P170" s="197">
        <f>O170*H170</f>
        <v>0</v>
      </c>
      <c r="Q170" s="197">
        <v>0.176</v>
      </c>
      <c r="R170" s="197">
        <f>Q170*H170</f>
        <v>1.3552</v>
      </c>
      <c r="S170" s="197">
        <v>0</v>
      </c>
      <c r="T170" s="19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9" t="s">
        <v>173</v>
      </c>
      <c r="AT170" s="199" t="s">
        <v>174</v>
      </c>
      <c r="AU170" s="199" t="s">
        <v>85</v>
      </c>
      <c r="AY170" s="16" t="s">
        <v>132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6" t="s">
        <v>83</v>
      </c>
      <c r="BK170" s="200">
        <f>ROUND(I170*H170,2)</f>
        <v>0</v>
      </c>
      <c r="BL170" s="16" t="s">
        <v>138</v>
      </c>
      <c r="BM170" s="199" t="s">
        <v>409</v>
      </c>
    </row>
    <row r="171" spans="2:51" s="13" customFormat="1" ht="11.25">
      <c r="B171" s="201"/>
      <c r="C171" s="202"/>
      <c r="D171" s="203" t="s">
        <v>140</v>
      </c>
      <c r="E171" s="204" t="s">
        <v>1</v>
      </c>
      <c r="F171" s="205" t="s">
        <v>169</v>
      </c>
      <c r="G171" s="202"/>
      <c r="H171" s="206">
        <v>7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140</v>
      </c>
      <c r="AU171" s="212" t="s">
        <v>85</v>
      </c>
      <c r="AV171" s="13" t="s">
        <v>85</v>
      </c>
      <c r="AW171" s="13" t="s">
        <v>31</v>
      </c>
      <c r="AX171" s="13" t="s">
        <v>75</v>
      </c>
      <c r="AY171" s="212" t="s">
        <v>132</v>
      </c>
    </row>
    <row r="172" spans="2:51" s="13" customFormat="1" ht="11.25">
      <c r="B172" s="201"/>
      <c r="C172" s="202"/>
      <c r="D172" s="203" t="s">
        <v>140</v>
      </c>
      <c r="E172" s="204" t="s">
        <v>1</v>
      </c>
      <c r="F172" s="205" t="s">
        <v>410</v>
      </c>
      <c r="G172" s="202"/>
      <c r="H172" s="206">
        <v>0.7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140</v>
      </c>
      <c r="AU172" s="212" t="s">
        <v>85</v>
      </c>
      <c r="AV172" s="13" t="s">
        <v>85</v>
      </c>
      <c r="AW172" s="13" t="s">
        <v>31</v>
      </c>
      <c r="AX172" s="13" t="s">
        <v>75</v>
      </c>
      <c r="AY172" s="212" t="s">
        <v>132</v>
      </c>
    </row>
    <row r="173" spans="2:51" s="14" customFormat="1" ht="11.25">
      <c r="B173" s="213"/>
      <c r="C173" s="214"/>
      <c r="D173" s="203" t="s">
        <v>140</v>
      </c>
      <c r="E173" s="215" t="s">
        <v>1</v>
      </c>
      <c r="F173" s="216" t="s">
        <v>144</v>
      </c>
      <c r="G173" s="214"/>
      <c r="H173" s="217">
        <v>7.7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140</v>
      </c>
      <c r="AU173" s="223" t="s">
        <v>85</v>
      </c>
      <c r="AV173" s="14" t="s">
        <v>138</v>
      </c>
      <c r="AW173" s="14" t="s">
        <v>31</v>
      </c>
      <c r="AX173" s="14" t="s">
        <v>83</v>
      </c>
      <c r="AY173" s="223" t="s">
        <v>132</v>
      </c>
    </row>
    <row r="174" spans="1:65" s="2" customFormat="1" ht="24.2" customHeight="1">
      <c r="A174" s="33"/>
      <c r="B174" s="34"/>
      <c r="C174" s="224" t="s">
        <v>230</v>
      </c>
      <c r="D174" s="224" t="s">
        <v>174</v>
      </c>
      <c r="E174" s="225" t="s">
        <v>411</v>
      </c>
      <c r="F174" s="226" t="s">
        <v>412</v>
      </c>
      <c r="G174" s="227" t="s">
        <v>137</v>
      </c>
      <c r="H174" s="228">
        <v>1</v>
      </c>
      <c r="I174" s="229"/>
      <c r="J174" s="230">
        <f>ROUND(I174*H174,2)</f>
        <v>0</v>
      </c>
      <c r="K174" s="231"/>
      <c r="L174" s="232"/>
      <c r="M174" s="233" t="s">
        <v>1</v>
      </c>
      <c r="N174" s="234" t="s">
        <v>40</v>
      </c>
      <c r="O174" s="70"/>
      <c r="P174" s="197">
        <f>O174*H174</f>
        <v>0</v>
      </c>
      <c r="Q174" s="197">
        <v>0.175</v>
      </c>
      <c r="R174" s="197">
        <f>Q174*H174</f>
        <v>0.175</v>
      </c>
      <c r="S174" s="197">
        <v>0</v>
      </c>
      <c r="T174" s="19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9" t="s">
        <v>173</v>
      </c>
      <c r="AT174" s="199" t="s">
        <v>174</v>
      </c>
      <c r="AU174" s="199" t="s">
        <v>85</v>
      </c>
      <c r="AY174" s="16" t="s">
        <v>132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6" t="s">
        <v>83</v>
      </c>
      <c r="BK174" s="200">
        <f>ROUND(I174*H174,2)</f>
        <v>0</v>
      </c>
      <c r="BL174" s="16" t="s">
        <v>138</v>
      </c>
      <c r="BM174" s="199" t="s">
        <v>413</v>
      </c>
    </row>
    <row r="175" spans="2:51" s="13" customFormat="1" ht="11.25">
      <c r="B175" s="201"/>
      <c r="C175" s="202"/>
      <c r="D175" s="203" t="s">
        <v>140</v>
      </c>
      <c r="E175" s="204" t="s">
        <v>1</v>
      </c>
      <c r="F175" s="205" t="s">
        <v>361</v>
      </c>
      <c r="G175" s="202"/>
      <c r="H175" s="206">
        <v>1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140</v>
      </c>
      <c r="AU175" s="212" t="s">
        <v>85</v>
      </c>
      <c r="AV175" s="13" t="s">
        <v>85</v>
      </c>
      <c r="AW175" s="13" t="s">
        <v>31</v>
      </c>
      <c r="AX175" s="13" t="s">
        <v>83</v>
      </c>
      <c r="AY175" s="212" t="s">
        <v>132</v>
      </c>
    </row>
    <row r="176" spans="2:63" s="12" customFormat="1" ht="22.9" customHeight="1">
      <c r="B176" s="171"/>
      <c r="C176" s="172"/>
      <c r="D176" s="173" t="s">
        <v>74</v>
      </c>
      <c r="E176" s="185" t="s">
        <v>180</v>
      </c>
      <c r="F176" s="185" t="s">
        <v>229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SUM(P177:P190)</f>
        <v>0</v>
      </c>
      <c r="Q176" s="179"/>
      <c r="R176" s="180">
        <f>SUM(R177:R190)</f>
        <v>7.033442999999999</v>
      </c>
      <c r="S176" s="179"/>
      <c r="T176" s="181">
        <f>SUM(T177:T190)</f>
        <v>3.48612</v>
      </c>
      <c r="AR176" s="182" t="s">
        <v>83</v>
      </c>
      <c r="AT176" s="183" t="s">
        <v>74</v>
      </c>
      <c r="AU176" s="183" t="s">
        <v>83</v>
      </c>
      <c r="AY176" s="182" t="s">
        <v>132</v>
      </c>
      <c r="BK176" s="184">
        <f>SUM(BK177:BK190)</f>
        <v>0</v>
      </c>
    </row>
    <row r="177" spans="1:65" s="2" customFormat="1" ht="24.2" customHeight="1">
      <c r="A177" s="33"/>
      <c r="B177" s="34"/>
      <c r="C177" s="187" t="s">
        <v>7</v>
      </c>
      <c r="D177" s="187" t="s">
        <v>134</v>
      </c>
      <c r="E177" s="188" t="s">
        <v>414</v>
      </c>
      <c r="F177" s="189" t="s">
        <v>415</v>
      </c>
      <c r="G177" s="190" t="s">
        <v>147</v>
      </c>
      <c r="H177" s="191">
        <v>6.27</v>
      </c>
      <c r="I177" s="192"/>
      <c r="J177" s="193">
        <f>ROUND(I177*H177,2)</f>
        <v>0</v>
      </c>
      <c r="K177" s="194"/>
      <c r="L177" s="38"/>
      <c r="M177" s="195" t="s">
        <v>1</v>
      </c>
      <c r="N177" s="196" t="s">
        <v>40</v>
      </c>
      <c r="O177" s="70"/>
      <c r="P177" s="197">
        <f>O177*H177</f>
        <v>0</v>
      </c>
      <c r="Q177" s="197">
        <v>0</v>
      </c>
      <c r="R177" s="197">
        <f>Q177*H177</f>
        <v>0</v>
      </c>
      <c r="S177" s="197">
        <v>0.556</v>
      </c>
      <c r="T177" s="198">
        <f>S177*H177</f>
        <v>3.48612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9" t="s">
        <v>138</v>
      </c>
      <c r="AT177" s="199" t="s">
        <v>134</v>
      </c>
      <c r="AU177" s="199" t="s">
        <v>85</v>
      </c>
      <c r="AY177" s="16" t="s">
        <v>132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6" t="s">
        <v>83</v>
      </c>
      <c r="BK177" s="200">
        <f>ROUND(I177*H177,2)</f>
        <v>0</v>
      </c>
      <c r="BL177" s="16" t="s">
        <v>138</v>
      </c>
      <c r="BM177" s="199" t="s">
        <v>416</v>
      </c>
    </row>
    <row r="178" spans="1:65" s="2" customFormat="1" ht="24.2" customHeight="1">
      <c r="A178" s="33"/>
      <c r="B178" s="34"/>
      <c r="C178" s="187" t="s">
        <v>238</v>
      </c>
      <c r="D178" s="187" t="s">
        <v>134</v>
      </c>
      <c r="E178" s="188" t="s">
        <v>231</v>
      </c>
      <c r="F178" s="189" t="s">
        <v>232</v>
      </c>
      <c r="G178" s="190" t="s">
        <v>147</v>
      </c>
      <c r="H178" s="191">
        <v>12.12</v>
      </c>
      <c r="I178" s="192"/>
      <c r="J178" s="193">
        <f>ROUND(I178*H178,2)</f>
        <v>0</v>
      </c>
      <c r="K178" s="194"/>
      <c r="L178" s="38"/>
      <c r="M178" s="195" t="s">
        <v>1</v>
      </c>
      <c r="N178" s="196" t="s">
        <v>40</v>
      </c>
      <c r="O178" s="70"/>
      <c r="P178" s="197">
        <f>O178*H178</f>
        <v>0</v>
      </c>
      <c r="Q178" s="197">
        <v>0.1554</v>
      </c>
      <c r="R178" s="197">
        <f>Q178*H178</f>
        <v>1.883448</v>
      </c>
      <c r="S178" s="197">
        <v>0</v>
      </c>
      <c r="T178" s="19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9" t="s">
        <v>138</v>
      </c>
      <c r="AT178" s="199" t="s">
        <v>134</v>
      </c>
      <c r="AU178" s="199" t="s">
        <v>85</v>
      </c>
      <c r="AY178" s="16" t="s">
        <v>132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6" t="s">
        <v>83</v>
      </c>
      <c r="BK178" s="200">
        <f>ROUND(I178*H178,2)</f>
        <v>0</v>
      </c>
      <c r="BL178" s="16" t="s">
        <v>138</v>
      </c>
      <c r="BM178" s="199" t="s">
        <v>417</v>
      </c>
    </row>
    <row r="179" spans="1:65" s="2" customFormat="1" ht="14.45" customHeight="1">
      <c r="A179" s="33"/>
      <c r="B179" s="34"/>
      <c r="C179" s="224" t="s">
        <v>243</v>
      </c>
      <c r="D179" s="224" t="s">
        <v>174</v>
      </c>
      <c r="E179" s="225" t="s">
        <v>418</v>
      </c>
      <c r="F179" s="226" t="s">
        <v>419</v>
      </c>
      <c r="G179" s="227" t="s">
        <v>147</v>
      </c>
      <c r="H179" s="228">
        <v>9</v>
      </c>
      <c r="I179" s="229"/>
      <c r="J179" s="230">
        <f>ROUND(I179*H179,2)</f>
        <v>0</v>
      </c>
      <c r="K179" s="231"/>
      <c r="L179" s="232"/>
      <c r="M179" s="233" t="s">
        <v>1</v>
      </c>
      <c r="N179" s="234" t="s">
        <v>40</v>
      </c>
      <c r="O179" s="70"/>
      <c r="P179" s="197">
        <f>O179*H179</f>
        <v>0</v>
      </c>
      <c r="Q179" s="197">
        <v>0.08</v>
      </c>
      <c r="R179" s="197">
        <f>Q179*H179</f>
        <v>0.72</v>
      </c>
      <c r="S179" s="197">
        <v>0</v>
      </c>
      <c r="T179" s="19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9" t="s">
        <v>173</v>
      </c>
      <c r="AT179" s="199" t="s">
        <v>174</v>
      </c>
      <c r="AU179" s="199" t="s">
        <v>85</v>
      </c>
      <c r="AY179" s="16" t="s">
        <v>132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6" t="s">
        <v>83</v>
      </c>
      <c r="BK179" s="200">
        <f>ROUND(I179*H179,2)</f>
        <v>0</v>
      </c>
      <c r="BL179" s="16" t="s">
        <v>138</v>
      </c>
      <c r="BM179" s="199" t="s">
        <v>420</v>
      </c>
    </row>
    <row r="180" spans="2:51" s="13" customFormat="1" ht="11.25">
      <c r="B180" s="201"/>
      <c r="C180" s="202"/>
      <c r="D180" s="203" t="s">
        <v>140</v>
      </c>
      <c r="E180" s="204" t="s">
        <v>1</v>
      </c>
      <c r="F180" s="205" t="s">
        <v>421</v>
      </c>
      <c r="G180" s="202"/>
      <c r="H180" s="206">
        <v>9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140</v>
      </c>
      <c r="AU180" s="212" t="s">
        <v>85</v>
      </c>
      <c r="AV180" s="13" t="s">
        <v>85</v>
      </c>
      <c r="AW180" s="13" t="s">
        <v>31</v>
      </c>
      <c r="AX180" s="13" t="s">
        <v>83</v>
      </c>
      <c r="AY180" s="212" t="s">
        <v>132</v>
      </c>
    </row>
    <row r="181" spans="1:65" s="2" customFormat="1" ht="14.45" customHeight="1">
      <c r="A181" s="33"/>
      <c r="B181" s="34"/>
      <c r="C181" s="224" t="s">
        <v>247</v>
      </c>
      <c r="D181" s="224" t="s">
        <v>174</v>
      </c>
      <c r="E181" s="225" t="s">
        <v>422</v>
      </c>
      <c r="F181" s="226" t="s">
        <v>423</v>
      </c>
      <c r="G181" s="227" t="s">
        <v>147</v>
      </c>
      <c r="H181" s="228">
        <v>3.12</v>
      </c>
      <c r="I181" s="229"/>
      <c r="J181" s="230">
        <f>ROUND(I181*H181,2)</f>
        <v>0</v>
      </c>
      <c r="K181" s="231"/>
      <c r="L181" s="232"/>
      <c r="M181" s="233" t="s">
        <v>1</v>
      </c>
      <c r="N181" s="234" t="s">
        <v>40</v>
      </c>
      <c r="O181" s="70"/>
      <c r="P181" s="197">
        <f>O181*H181</f>
        <v>0</v>
      </c>
      <c r="Q181" s="197">
        <v>0.061</v>
      </c>
      <c r="R181" s="197">
        <f>Q181*H181</f>
        <v>0.19032</v>
      </c>
      <c r="S181" s="197">
        <v>0</v>
      </c>
      <c r="T181" s="19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9" t="s">
        <v>173</v>
      </c>
      <c r="AT181" s="199" t="s">
        <v>174</v>
      </c>
      <c r="AU181" s="199" t="s">
        <v>85</v>
      </c>
      <c r="AY181" s="16" t="s">
        <v>132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6" t="s">
        <v>83</v>
      </c>
      <c r="BK181" s="200">
        <f>ROUND(I181*H181,2)</f>
        <v>0</v>
      </c>
      <c r="BL181" s="16" t="s">
        <v>138</v>
      </c>
      <c r="BM181" s="199" t="s">
        <v>424</v>
      </c>
    </row>
    <row r="182" spans="2:51" s="13" customFormat="1" ht="11.25">
      <c r="B182" s="201"/>
      <c r="C182" s="202"/>
      <c r="D182" s="203" t="s">
        <v>140</v>
      </c>
      <c r="E182" s="204" t="s">
        <v>1</v>
      </c>
      <c r="F182" s="205" t="s">
        <v>425</v>
      </c>
      <c r="G182" s="202"/>
      <c r="H182" s="206">
        <v>3.12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140</v>
      </c>
      <c r="AU182" s="212" t="s">
        <v>85</v>
      </c>
      <c r="AV182" s="13" t="s">
        <v>85</v>
      </c>
      <c r="AW182" s="13" t="s">
        <v>31</v>
      </c>
      <c r="AX182" s="13" t="s">
        <v>83</v>
      </c>
      <c r="AY182" s="212" t="s">
        <v>132</v>
      </c>
    </row>
    <row r="183" spans="1:65" s="2" customFormat="1" ht="24.2" customHeight="1">
      <c r="A183" s="33"/>
      <c r="B183" s="34"/>
      <c r="C183" s="187" t="s">
        <v>252</v>
      </c>
      <c r="D183" s="187" t="s">
        <v>134</v>
      </c>
      <c r="E183" s="188" t="s">
        <v>248</v>
      </c>
      <c r="F183" s="189" t="s">
        <v>249</v>
      </c>
      <c r="G183" s="190" t="s">
        <v>147</v>
      </c>
      <c r="H183" s="191">
        <v>29.5</v>
      </c>
      <c r="I183" s="192"/>
      <c r="J183" s="193">
        <f>ROUND(I183*H183,2)</f>
        <v>0</v>
      </c>
      <c r="K183" s="194"/>
      <c r="L183" s="38"/>
      <c r="M183" s="195" t="s">
        <v>1</v>
      </c>
      <c r="N183" s="196" t="s">
        <v>40</v>
      </c>
      <c r="O183" s="70"/>
      <c r="P183" s="197">
        <f>O183*H183</f>
        <v>0</v>
      </c>
      <c r="Q183" s="197">
        <v>0.14067</v>
      </c>
      <c r="R183" s="197">
        <f>Q183*H183</f>
        <v>4.1497649999999995</v>
      </c>
      <c r="S183" s="197">
        <v>0</v>
      </c>
      <c r="T183" s="19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9" t="s">
        <v>138</v>
      </c>
      <c r="AT183" s="199" t="s">
        <v>134</v>
      </c>
      <c r="AU183" s="199" t="s">
        <v>85</v>
      </c>
      <c r="AY183" s="16" t="s">
        <v>132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6" t="s">
        <v>83</v>
      </c>
      <c r="BK183" s="200">
        <f>ROUND(I183*H183,2)</f>
        <v>0</v>
      </c>
      <c r="BL183" s="16" t="s">
        <v>138</v>
      </c>
      <c r="BM183" s="199" t="s">
        <v>426</v>
      </c>
    </row>
    <row r="184" spans="2:51" s="13" customFormat="1" ht="11.25">
      <c r="B184" s="201"/>
      <c r="C184" s="202"/>
      <c r="D184" s="203" t="s">
        <v>140</v>
      </c>
      <c r="E184" s="204" t="s">
        <v>1</v>
      </c>
      <c r="F184" s="205" t="s">
        <v>427</v>
      </c>
      <c r="G184" s="202"/>
      <c r="H184" s="206">
        <v>10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140</v>
      </c>
      <c r="AU184" s="212" t="s">
        <v>85</v>
      </c>
      <c r="AV184" s="13" t="s">
        <v>85</v>
      </c>
      <c r="AW184" s="13" t="s">
        <v>31</v>
      </c>
      <c r="AX184" s="13" t="s">
        <v>75</v>
      </c>
      <c r="AY184" s="212" t="s">
        <v>132</v>
      </c>
    </row>
    <row r="185" spans="2:51" s="13" customFormat="1" ht="11.25">
      <c r="B185" s="201"/>
      <c r="C185" s="202"/>
      <c r="D185" s="203" t="s">
        <v>140</v>
      </c>
      <c r="E185" s="204" t="s">
        <v>1</v>
      </c>
      <c r="F185" s="205" t="s">
        <v>428</v>
      </c>
      <c r="G185" s="202"/>
      <c r="H185" s="206">
        <v>19.5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140</v>
      </c>
      <c r="AU185" s="212" t="s">
        <v>85</v>
      </c>
      <c r="AV185" s="13" t="s">
        <v>85</v>
      </c>
      <c r="AW185" s="13" t="s">
        <v>31</v>
      </c>
      <c r="AX185" s="13" t="s">
        <v>75</v>
      </c>
      <c r="AY185" s="212" t="s">
        <v>132</v>
      </c>
    </row>
    <row r="186" spans="2:51" s="14" customFormat="1" ht="11.25">
      <c r="B186" s="213"/>
      <c r="C186" s="214"/>
      <c r="D186" s="203" t="s">
        <v>140</v>
      </c>
      <c r="E186" s="215" t="s">
        <v>1</v>
      </c>
      <c r="F186" s="216" t="s">
        <v>144</v>
      </c>
      <c r="G186" s="214"/>
      <c r="H186" s="217">
        <v>29.5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140</v>
      </c>
      <c r="AU186" s="223" t="s">
        <v>85</v>
      </c>
      <c r="AV186" s="14" t="s">
        <v>138</v>
      </c>
      <c r="AW186" s="14" t="s">
        <v>31</v>
      </c>
      <c r="AX186" s="14" t="s">
        <v>83</v>
      </c>
      <c r="AY186" s="223" t="s">
        <v>132</v>
      </c>
    </row>
    <row r="187" spans="1:65" s="2" customFormat="1" ht="24.2" customHeight="1">
      <c r="A187" s="33"/>
      <c r="B187" s="34"/>
      <c r="C187" s="187" t="s">
        <v>256</v>
      </c>
      <c r="D187" s="187" t="s">
        <v>134</v>
      </c>
      <c r="E187" s="188" t="s">
        <v>429</v>
      </c>
      <c r="F187" s="189" t="s">
        <v>430</v>
      </c>
      <c r="G187" s="190" t="s">
        <v>147</v>
      </c>
      <c r="H187" s="191">
        <v>10.5</v>
      </c>
      <c r="I187" s="192"/>
      <c r="J187" s="193">
        <f>ROUND(I187*H187,2)</f>
        <v>0</v>
      </c>
      <c r="K187" s="194"/>
      <c r="L187" s="38"/>
      <c r="M187" s="195" t="s">
        <v>1</v>
      </c>
      <c r="N187" s="196" t="s">
        <v>40</v>
      </c>
      <c r="O187" s="70"/>
      <c r="P187" s="197">
        <f>O187*H187</f>
        <v>0</v>
      </c>
      <c r="Q187" s="197">
        <v>0.00028</v>
      </c>
      <c r="R187" s="197">
        <f>Q187*H187</f>
        <v>0.00294</v>
      </c>
      <c r="S187" s="197">
        <v>0</v>
      </c>
      <c r="T187" s="19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9" t="s">
        <v>138</v>
      </c>
      <c r="AT187" s="199" t="s">
        <v>134</v>
      </c>
      <c r="AU187" s="199" t="s">
        <v>85</v>
      </c>
      <c r="AY187" s="16" t="s">
        <v>132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6" t="s">
        <v>83</v>
      </c>
      <c r="BK187" s="200">
        <f>ROUND(I187*H187,2)</f>
        <v>0</v>
      </c>
      <c r="BL187" s="16" t="s">
        <v>138</v>
      </c>
      <c r="BM187" s="199" t="s">
        <v>431</v>
      </c>
    </row>
    <row r="188" spans="2:51" s="13" customFormat="1" ht="11.25">
      <c r="B188" s="201"/>
      <c r="C188" s="202"/>
      <c r="D188" s="203" t="s">
        <v>140</v>
      </c>
      <c r="E188" s="204" t="s">
        <v>1</v>
      </c>
      <c r="F188" s="205" t="s">
        <v>432</v>
      </c>
      <c r="G188" s="202"/>
      <c r="H188" s="206">
        <v>10.5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140</v>
      </c>
      <c r="AU188" s="212" t="s">
        <v>85</v>
      </c>
      <c r="AV188" s="13" t="s">
        <v>85</v>
      </c>
      <c r="AW188" s="13" t="s">
        <v>31</v>
      </c>
      <c r="AX188" s="13" t="s">
        <v>83</v>
      </c>
      <c r="AY188" s="212" t="s">
        <v>132</v>
      </c>
    </row>
    <row r="189" spans="1:65" s="2" customFormat="1" ht="14.45" customHeight="1">
      <c r="A189" s="33"/>
      <c r="B189" s="34"/>
      <c r="C189" s="187" t="s">
        <v>260</v>
      </c>
      <c r="D189" s="187" t="s">
        <v>134</v>
      </c>
      <c r="E189" s="188" t="s">
        <v>257</v>
      </c>
      <c r="F189" s="189" t="s">
        <v>258</v>
      </c>
      <c r="G189" s="190" t="s">
        <v>194</v>
      </c>
      <c r="H189" s="191">
        <v>1</v>
      </c>
      <c r="I189" s="192"/>
      <c r="J189" s="193">
        <f>ROUND(I189*H189,2)</f>
        <v>0</v>
      </c>
      <c r="K189" s="194"/>
      <c r="L189" s="38"/>
      <c r="M189" s="195" t="s">
        <v>1</v>
      </c>
      <c r="N189" s="196" t="s">
        <v>40</v>
      </c>
      <c r="O189" s="70"/>
      <c r="P189" s="197">
        <f>O189*H189</f>
        <v>0</v>
      </c>
      <c r="Q189" s="197">
        <v>0.07287</v>
      </c>
      <c r="R189" s="197">
        <f>Q189*H189</f>
        <v>0.07287</v>
      </c>
      <c r="S189" s="197">
        <v>0</v>
      </c>
      <c r="T189" s="19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9" t="s">
        <v>138</v>
      </c>
      <c r="AT189" s="199" t="s">
        <v>134</v>
      </c>
      <c r="AU189" s="199" t="s">
        <v>85</v>
      </c>
      <c r="AY189" s="16" t="s">
        <v>132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6" t="s">
        <v>83</v>
      </c>
      <c r="BK189" s="200">
        <f>ROUND(I189*H189,2)</f>
        <v>0</v>
      </c>
      <c r="BL189" s="16" t="s">
        <v>138</v>
      </c>
      <c r="BM189" s="199" t="s">
        <v>433</v>
      </c>
    </row>
    <row r="190" spans="1:65" s="2" customFormat="1" ht="24.2" customHeight="1">
      <c r="A190" s="33"/>
      <c r="B190" s="34"/>
      <c r="C190" s="224" t="s">
        <v>264</v>
      </c>
      <c r="D190" s="224" t="s">
        <v>174</v>
      </c>
      <c r="E190" s="225" t="s">
        <v>434</v>
      </c>
      <c r="F190" s="226" t="s">
        <v>435</v>
      </c>
      <c r="G190" s="227" t="s">
        <v>194</v>
      </c>
      <c r="H190" s="228">
        <v>1</v>
      </c>
      <c r="I190" s="229"/>
      <c r="J190" s="230">
        <f>ROUND(I190*H190,2)</f>
        <v>0</v>
      </c>
      <c r="K190" s="231"/>
      <c r="L190" s="232"/>
      <c r="M190" s="233" t="s">
        <v>1</v>
      </c>
      <c r="N190" s="234" t="s">
        <v>40</v>
      </c>
      <c r="O190" s="70"/>
      <c r="P190" s="197">
        <f>O190*H190</f>
        <v>0</v>
      </c>
      <c r="Q190" s="197">
        <v>0.0141</v>
      </c>
      <c r="R190" s="197">
        <f>Q190*H190</f>
        <v>0.0141</v>
      </c>
      <c r="S190" s="197">
        <v>0</v>
      </c>
      <c r="T190" s="19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9" t="s">
        <v>173</v>
      </c>
      <c r="AT190" s="199" t="s">
        <v>174</v>
      </c>
      <c r="AU190" s="199" t="s">
        <v>85</v>
      </c>
      <c r="AY190" s="16" t="s">
        <v>132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6" t="s">
        <v>83</v>
      </c>
      <c r="BK190" s="200">
        <f>ROUND(I190*H190,2)</f>
        <v>0</v>
      </c>
      <c r="BL190" s="16" t="s">
        <v>138</v>
      </c>
      <c r="BM190" s="199" t="s">
        <v>436</v>
      </c>
    </row>
    <row r="191" spans="2:63" s="12" customFormat="1" ht="22.9" customHeight="1">
      <c r="B191" s="171"/>
      <c r="C191" s="172"/>
      <c r="D191" s="173" t="s">
        <v>74</v>
      </c>
      <c r="E191" s="185" t="s">
        <v>280</v>
      </c>
      <c r="F191" s="185" t="s">
        <v>281</v>
      </c>
      <c r="G191" s="172"/>
      <c r="H191" s="172"/>
      <c r="I191" s="175"/>
      <c r="J191" s="186">
        <f>BK191</f>
        <v>0</v>
      </c>
      <c r="K191" s="172"/>
      <c r="L191" s="177"/>
      <c r="M191" s="178"/>
      <c r="N191" s="179"/>
      <c r="O191" s="179"/>
      <c r="P191" s="180">
        <f>SUM(P192:P198)</f>
        <v>0</v>
      </c>
      <c r="Q191" s="179"/>
      <c r="R191" s="180">
        <f>SUM(R192:R198)</f>
        <v>0</v>
      </c>
      <c r="S191" s="179"/>
      <c r="T191" s="181">
        <f>SUM(T192:T198)</f>
        <v>0</v>
      </c>
      <c r="AR191" s="182" t="s">
        <v>83</v>
      </c>
      <c r="AT191" s="183" t="s">
        <v>74</v>
      </c>
      <c r="AU191" s="183" t="s">
        <v>83</v>
      </c>
      <c r="AY191" s="182" t="s">
        <v>132</v>
      </c>
      <c r="BK191" s="184">
        <f>SUM(BK192:BK198)</f>
        <v>0</v>
      </c>
    </row>
    <row r="192" spans="1:65" s="2" customFormat="1" ht="14.45" customHeight="1">
      <c r="A192" s="33"/>
      <c r="B192" s="34"/>
      <c r="C192" s="187" t="s">
        <v>268</v>
      </c>
      <c r="D192" s="187" t="s">
        <v>134</v>
      </c>
      <c r="E192" s="188" t="s">
        <v>283</v>
      </c>
      <c r="F192" s="189" t="s">
        <v>284</v>
      </c>
      <c r="G192" s="190" t="s">
        <v>162</v>
      </c>
      <c r="H192" s="191">
        <v>81.727</v>
      </c>
      <c r="I192" s="192"/>
      <c r="J192" s="193">
        <f>ROUND(I192*H192,2)</f>
        <v>0</v>
      </c>
      <c r="K192" s="194"/>
      <c r="L192" s="38"/>
      <c r="M192" s="195" t="s">
        <v>1</v>
      </c>
      <c r="N192" s="196" t="s">
        <v>40</v>
      </c>
      <c r="O192" s="70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9" t="s">
        <v>138</v>
      </c>
      <c r="AT192" s="199" t="s">
        <v>134</v>
      </c>
      <c r="AU192" s="199" t="s">
        <v>85</v>
      </c>
      <c r="AY192" s="16" t="s">
        <v>132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6" t="s">
        <v>83</v>
      </c>
      <c r="BK192" s="200">
        <f>ROUND(I192*H192,2)</f>
        <v>0</v>
      </c>
      <c r="BL192" s="16" t="s">
        <v>138</v>
      </c>
      <c r="BM192" s="199" t="s">
        <v>437</v>
      </c>
    </row>
    <row r="193" spans="1:65" s="2" customFormat="1" ht="24.2" customHeight="1">
      <c r="A193" s="33"/>
      <c r="B193" s="34"/>
      <c r="C193" s="187" t="s">
        <v>272</v>
      </c>
      <c r="D193" s="187" t="s">
        <v>134</v>
      </c>
      <c r="E193" s="188" t="s">
        <v>287</v>
      </c>
      <c r="F193" s="189" t="s">
        <v>288</v>
      </c>
      <c r="G193" s="190" t="s">
        <v>162</v>
      </c>
      <c r="H193" s="191">
        <v>735.543</v>
      </c>
      <c r="I193" s="192"/>
      <c r="J193" s="193">
        <f>ROUND(I193*H193,2)</f>
        <v>0</v>
      </c>
      <c r="K193" s="194"/>
      <c r="L193" s="38"/>
      <c r="M193" s="195" t="s">
        <v>1</v>
      </c>
      <c r="N193" s="196" t="s">
        <v>40</v>
      </c>
      <c r="O193" s="70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9" t="s">
        <v>138</v>
      </c>
      <c r="AT193" s="199" t="s">
        <v>134</v>
      </c>
      <c r="AU193" s="199" t="s">
        <v>85</v>
      </c>
      <c r="AY193" s="16" t="s">
        <v>132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6" t="s">
        <v>83</v>
      </c>
      <c r="BK193" s="200">
        <f>ROUND(I193*H193,2)</f>
        <v>0</v>
      </c>
      <c r="BL193" s="16" t="s">
        <v>138</v>
      </c>
      <c r="BM193" s="199" t="s">
        <v>438</v>
      </c>
    </row>
    <row r="194" spans="2:51" s="13" customFormat="1" ht="11.25">
      <c r="B194" s="201"/>
      <c r="C194" s="202"/>
      <c r="D194" s="203" t="s">
        <v>140</v>
      </c>
      <c r="E194" s="202"/>
      <c r="F194" s="205" t="s">
        <v>439</v>
      </c>
      <c r="G194" s="202"/>
      <c r="H194" s="206">
        <v>735.543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140</v>
      </c>
      <c r="AU194" s="212" t="s">
        <v>85</v>
      </c>
      <c r="AV194" s="13" t="s">
        <v>85</v>
      </c>
      <c r="AW194" s="13" t="s">
        <v>4</v>
      </c>
      <c r="AX194" s="13" t="s">
        <v>83</v>
      </c>
      <c r="AY194" s="212" t="s">
        <v>132</v>
      </c>
    </row>
    <row r="195" spans="1:65" s="2" customFormat="1" ht="24.2" customHeight="1">
      <c r="A195" s="33"/>
      <c r="B195" s="34"/>
      <c r="C195" s="187" t="s">
        <v>276</v>
      </c>
      <c r="D195" s="187" t="s">
        <v>134</v>
      </c>
      <c r="E195" s="188" t="s">
        <v>292</v>
      </c>
      <c r="F195" s="189" t="s">
        <v>293</v>
      </c>
      <c r="G195" s="190" t="s">
        <v>162</v>
      </c>
      <c r="H195" s="191">
        <v>77.911</v>
      </c>
      <c r="I195" s="192"/>
      <c r="J195" s="193">
        <f>ROUND(I195*H195,2)</f>
        <v>0</v>
      </c>
      <c r="K195" s="194"/>
      <c r="L195" s="38"/>
      <c r="M195" s="195" t="s">
        <v>1</v>
      </c>
      <c r="N195" s="196" t="s">
        <v>40</v>
      </c>
      <c r="O195" s="70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9" t="s">
        <v>138</v>
      </c>
      <c r="AT195" s="199" t="s">
        <v>134</v>
      </c>
      <c r="AU195" s="199" t="s">
        <v>85</v>
      </c>
      <c r="AY195" s="16" t="s">
        <v>132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6" t="s">
        <v>83</v>
      </c>
      <c r="BK195" s="200">
        <f>ROUND(I195*H195,2)</f>
        <v>0</v>
      </c>
      <c r="BL195" s="16" t="s">
        <v>138</v>
      </c>
      <c r="BM195" s="199" t="s">
        <v>440</v>
      </c>
    </row>
    <row r="196" spans="2:51" s="13" customFormat="1" ht="11.25">
      <c r="B196" s="201"/>
      <c r="C196" s="202"/>
      <c r="D196" s="203" t="s">
        <v>140</v>
      </c>
      <c r="E196" s="204" t="s">
        <v>1</v>
      </c>
      <c r="F196" s="205" t="s">
        <v>441</v>
      </c>
      <c r="G196" s="202"/>
      <c r="H196" s="206">
        <v>77.911</v>
      </c>
      <c r="I196" s="207"/>
      <c r="J196" s="202"/>
      <c r="K196" s="202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140</v>
      </c>
      <c r="AU196" s="212" t="s">
        <v>85</v>
      </c>
      <c r="AV196" s="13" t="s">
        <v>85</v>
      </c>
      <c r="AW196" s="13" t="s">
        <v>31</v>
      </c>
      <c r="AX196" s="13" t="s">
        <v>83</v>
      </c>
      <c r="AY196" s="212" t="s">
        <v>132</v>
      </c>
    </row>
    <row r="197" spans="1:65" s="2" customFormat="1" ht="24.2" customHeight="1">
      <c r="A197" s="33"/>
      <c r="B197" s="34"/>
      <c r="C197" s="187" t="s">
        <v>282</v>
      </c>
      <c r="D197" s="187" t="s">
        <v>134</v>
      </c>
      <c r="E197" s="188" t="s">
        <v>442</v>
      </c>
      <c r="F197" s="189" t="s">
        <v>443</v>
      </c>
      <c r="G197" s="190" t="s">
        <v>162</v>
      </c>
      <c r="H197" s="191">
        <v>3.816</v>
      </c>
      <c r="I197" s="192"/>
      <c r="J197" s="193">
        <f>ROUND(I197*H197,2)</f>
        <v>0</v>
      </c>
      <c r="K197" s="194"/>
      <c r="L197" s="38"/>
      <c r="M197" s="195" t="s">
        <v>1</v>
      </c>
      <c r="N197" s="196" t="s">
        <v>40</v>
      </c>
      <c r="O197" s="70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9" t="s">
        <v>138</v>
      </c>
      <c r="AT197" s="199" t="s">
        <v>134</v>
      </c>
      <c r="AU197" s="199" t="s">
        <v>85</v>
      </c>
      <c r="AY197" s="16" t="s">
        <v>132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6" t="s">
        <v>83</v>
      </c>
      <c r="BK197" s="200">
        <f>ROUND(I197*H197,2)</f>
        <v>0</v>
      </c>
      <c r="BL197" s="16" t="s">
        <v>138</v>
      </c>
      <c r="BM197" s="199" t="s">
        <v>444</v>
      </c>
    </row>
    <row r="198" spans="2:51" s="13" customFormat="1" ht="11.25">
      <c r="B198" s="201"/>
      <c r="C198" s="202"/>
      <c r="D198" s="203" t="s">
        <v>140</v>
      </c>
      <c r="E198" s="204" t="s">
        <v>1</v>
      </c>
      <c r="F198" s="205" t="s">
        <v>445</v>
      </c>
      <c r="G198" s="202"/>
      <c r="H198" s="206">
        <v>3.816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140</v>
      </c>
      <c r="AU198" s="212" t="s">
        <v>85</v>
      </c>
      <c r="AV198" s="13" t="s">
        <v>85</v>
      </c>
      <c r="AW198" s="13" t="s">
        <v>31</v>
      </c>
      <c r="AX198" s="13" t="s">
        <v>83</v>
      </c>
      <c r="AY198" s="212" t="s">
        <v>132</v>
      </c>
    </row>
    <row r="199" spans="2:63" s="12" customFormat="1" ht="22.9" customHeight="1">
      <c r="B199" s="171"/>
      <c r="C199" s="172"/>
      <c r="D199" s="173" t="s">
        <v>74</v>
      </c>
      <c r="E199" s="185" t="s">
        <v>295</v>
      </c>
      <c r="F199" s="185" t="s">
        <v>296</v>
      </c>
      <c r="G199" s="172"/>
      <c r="H199" s="172"/>
      <c r="I199" s="175"/>
      <c r="J199" s="186">
        <f>BK199</f>
        <v>0</v>
      </c>
      <c r="K199" s="172"/>
      <c r="L199" s="177"/>
      <c r="M199" s="178"/>
      <c r="N199" s="179"/>
      <c r="O199" s="179"/>
      <c r="P199" s="180">
        <f>P200</f>
        <v>0</v>
      </c>
      <c r="Q199" s="179"/>
      <c r="R199" s="180">
        <f>R200</f>
        <v>0</v>
      </c>
      <c r="S199" s="179"/>
      <c r="T199" s="181">
        <f>T200</f>
        <v>0</v>
      </c>
      <c r="AR199" s="182" t="s">
        <v>83</v>
      </c>
      <c r="AT199" s="183" t="s">
        <v>74</v>
      </c>
      <c r="AU199" s="183" t="s">
        <v>83</v>
      </c>
      <c r="AY199" s="182" t="s">
        <v>132</v>
      </c>
      <c r="BK199" s="184">
        <f>BK200</f>
        <v>0</v>
      </c>
    </row>
    <row r="200" spans="1:65" s="2" customFormat="1" ht="24.2" customHeight="1">
      <c r="A200" s="33"/>
      <c r="B200" s="34"/>
      <c r="C200" s="187" t="s">
        <v>286</v>
      </c>
      <c r="D200" s="187" t="s">
        <v>134</v>
      </c>
      <c r="E200" s="188" t="s">
        <v>298</v>
      </c>
      <c r="F200" s="189" t="s">
        <v>299</v>
      </c>
      <c r="G200" s="190" t="s">
        <v>162</v>
      </c>
      <c r="H200" s="191">
        <v>65.067</v>
      </c>
      <c r="I200" s="192"/>
      <c r="J200" s="193">
        <f>ROUND(I200*H200,2)</f>
        <v>0</v>
      </c>
      <c r="K200" s="194"/>
      <c r="L200" s="38"/>
      <c r="M200" s="195" t="s">
        <v>1</v>
      </c>
      <c r="N200" s="196" t="s">
        <v>40</v>
      </c>
      <c r="O200" s="70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9" t="s">
        <v>138</v>
      </c>
      <c r="AT200" s="199" t="s">
        <v>134</v>
      </c>
      <c r="AU200" s="199" t="s">
        <v>85</v>
      </c>
      <c r="AY200" s="16" t="s">
        <v>132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6" t="s">
        <v>83</v>
      </c>
      <c r="BK200" s="200">
        <f>ROUND(I200*H200,2)</f>
        <v>0</v>
      </c>
      <c r="BL200" s="16" t="s">
        <v>138</v>
      </c>
      <c r="BM200" s="199" t="s">
        <v>446</v>
      </c>
    </row>
    <row r="201" spans="2:63" s="12" customFormat="1" ht="25.9" customHeight="1">
      <c r="B201" s="171"/>
      <c r="C201" s="172"/>
      <c r="D201" s="173" t="s">
        <v>74</v>
      </c>
      <c r="E201" s="174" t="s">
        <v>342</v>
      </c>
      <c r="F201" s="174" t="s">
        <v>343</v>
      </c>
      <c r="G201" s="172"/>
      <c r="H201" s="172"/>
      <c r="I201" s="175"/>
      <c r="J201" s="176">
        <f>BK201</f>
        <v>0</v>
      </c>
      <c r="K201" s="172"/>
      <c r="L201" s="177"/>
      <c r="M201" s="178"/>
      <c r="N201" s="179"/>
      <c r="O201" s="179"/>
      <c r="P201" s="180">
        <f>P202+P204</f>
        <v>0</v>
      </c>
      <c r="Q201" s="179"/>
      <c r="R201" s="180">
        <f>R202+R204</f>
        <v>0</v>
      </c>
      <c r="S201" s="179"/>
      <c r="T201" s="181">
        <f>T202+T204</f>
        <v>0</v>
      </c>
      <c r="AR201" s="182" t="s">
        <v>159</v>
      </c>
      <c r="AT201" s="183" t="s">
        <v>74</v>
      </c>
      <c r="AU201" s="183" t="s">
        <v>75</v>
      </c>
      <c r="AY201" s="182" t="s">
        <v>132</v>
      </c>
      <c r="BK201" s="184">
        <f>BK202+BK204</f>
        <v>0</v>
      </c>
    </row>
    <row r="202" spans="2:63" s="12" customFormat="1" ht="22.9" customHeight="1">
      <c r="B202" s="171"/>
      <c r="C202" s="172"/>
      <c r="D202" s="173" t="s">
        <v>74</v>
      </c>
      <c r="E202" s="185" t="s">
        <v>344</v>
      </c>
      <c r="F202" s="185" t="s">
        <v>345</v>
      </c>
      <c r="G202" s="172"/>
      <c r="H202" s="172"/>
      <c r="I202" s="175"/>
      <c r="J202" s="186">
        <f>BK202</f>
        <v>0</v>
      </c>
      <c r="K202" s="172"/>
      <c r="L202" s="177"/>
      <c r="M202" s="178"/>
      <c r="N202" s="179"/>
      <c r="O202" s="179"/>
      <c r="P202" s="180">
        <f>P203</f>
        <v>0</v>
      </c>
      <c r="Q202" s="179"/>
      <c r="R202" s="180">
        <f>R203</f>
        <v>0</v>
      </c>
      <c r="S202" s="179"/>
      <c r="T202" s="181">
        <f>T203</f>
        <v>0</v>
      </c>
      <c r="AR202" s="182" t="s">
        <v>159</v>
      </c>
      <c r="AT202" s="183" t="s">
        <v>74</v>
      </c>
      <c r="AU202" s="183" t="s">
        <v>83</v>
      </c>
      <c r="AY202" s="182" t="s">
        <v>132</v>
      </c>
      <c r="BK202" s="184">
        <f>BK203</f>
        <v>0</v>
      </c>
    </row>
    <row r="203" spans="1:65" s="2" customFormat="1" ht="14.45" customHeight="1">
      <c r="A203" s="33"/>
      <c r="B203" s="34"/>
      <c r="C203" s="187" t="s">
        <v>291</v>
      </c>
      <c r="D203" s="187" t="s">
        <v>134</v>
      </c>
      <c r="E203" s="188" t="s">
        <v>347</v>
      </c>
      <c r="F203" s="189" t="s">
        <v>345</v>
      </c>
      <c r="G203" s="190" t="s">
        <v>348</v>
      </c>
      <c r="H203" s="191">
        <v>1</v>
      </c>
      <c r="I203" s="192"/>
      <c r="J203" s="193">
        <f>ROUND(I203*H203,2)</f>
        <v>0</v>
      </c>
      <c r="K203" s="194"/>
      <c r="L203" s="38"/>
      <c r="M203" s="195" t="s">
        <v>1</v>
      </c>
      <c r="N203" s="196" t="s">
        <v>40</v>
      </c>
      <c r="O203" s="70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9" t="s">
        <v>349</v>
      </c>
      <c r="AT203" s="199" t="s">
        <v>134</v>
      </c>
      <c r="AU203" s="199" t="s">
        <v>85</v>
      </c>
      <c r="AY203" s="16" t="s">
        <v>132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6" t="s">
        <v>83</v>
      </c>
      <c r="BK203" s="200">
        <f>ROUND(I203*H203,2)</f>
        <v>0</v>
      </c>
      <c r="BL203" s="16" t="s">
        <v>349</v>
      </c>
      <c r="BM203" s="199" t="s">
        <v>447</v>
      </c>
    </row>
    <row r="204" spans="2:63" s="12" customFormat="1" ht="22.9" customHeight="1">
      <c r="B204" s="171"/>
      <c r="C204" s="172"/>
      <c r="D204" s="173" t="s">
        <v>74</v>
      </c>
      <c r="E204" s="185" t="s">
        <v>351</v>
      </c>
      <c r="F204" s="185" t="s">
        <v>352</v>
      </c>
      <c r="G204" s="172"/>
      <c r="H204" s="172"/>
      <c r="I204" s="175"/>
      <c r="J204" s="186">
        <f>BK204</f>
        <v>0</v>
      </c>
      <c r="K204" s="172"/>
      <c r="L204" s="177"/>
      <c r="M204" s="178"/>
      <c r="N204" s="179"/>
      <c r="O204" s="179"/>
      <c r="P204" s="180">
        <f>P205</f>
        <v>0</v>
      </c>
      <c r="Q204" s="179"/>
      <c r="R204" s="180">
        <f>R205</f>
        <v>0</v>
      </c>
      <c r="S204" s="179"/>
      <c r="T204" s="181">
        <f>T205</f>
        <v>0</v>
      </c>
      <c r="AR204" s="182" t="s">
        <v>159</v>
      </c>
      <c r="AT204" s="183" t="s">
        <v>74</v>
      </c>
      <c r="AU204" s="183" t="s">
        <v>83</v>
      </c>
      <c r="AY204" s="182" t="s">
        <v>132</v>
      </c>
      <c r="BK204" s="184">
        <f>BK205</f>
        <v>0</v>
      </c>
    </row>
    <row r="205" spans="1:65" s="2" customFormat="1" ht="14.45" customHeight="1">
      <c r="A205" s="33"/>
      <c r="B205" s="34"/>
      <c r="C205" s="187" t="s">
        <v>297</v>
      </c>
      <c r="D205" s="187" t="s">
        <v>134</v>
      </c>
      <c r="E205" s="188" t="s">
        <v>354</v>
      </c>
      <c r="F205" s="189" t="s">
        <v>352</v>
      </c>
      <c r="G205" s="190" t="s">
        <v>348</v>
      </c>
      <c r="H205" s="191">
        <v>1</v>
      </c>
      <c r="I205" s="192"/>
      <c r="J205" s="193">
        <f>ROUND(I205*H205,2)</f>
        <v>0</v>
      </c>
      <c r="K205" s="194"/>
      <c r="L205" s="38"/>
      <c r="M205" s="235" t="s">
        <v>1</v>
      </c>
      <c r="N205" s="236" t="s">
        <v>40</v>
      </c>
      <c r="O205" s="237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9" t="s">
        <v>349</v>
      </c>
      <c r="AT205" s="199" t="s">
        <v>134</v>
      </c>
      <c r="AU205" s="199" t="s">
        <v>85</v>
      </c>
      <c r="AY205" s="16" t="s">
        <v>132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6" t="s">
        <v>83</v>
      </c>
      <c r="BK205" s="200">
        <f>ROUND(I205*H205,2)</f>
        <v>0</v>
      </c>
      <c r="BL205" s="16" t="s">
        <v>349</v>
      </c>
      <c r="BM205" s="199" t="s">
        <v>448</v>
      </c>
    </row>
    <row r="206" spans="1:31" s="2" customFormat="1" ht="6.95" customHeight="1">
      <c r="A206" s="33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38"/>
      <c r="M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</sheetData>
  <sheetProtection algorithmName="SHA-512" hashValue="FsPDJnt2gysqZCCoLV95EaHv9weFNTNcnSM4QXoXxnPfwUw2UhD6gj0rQ4D/xxjkVIv0NqtLiZig4eAeJSLwNg==" saltValue="4Cq9pf8RYB1E1kwngCRd7lw/6a+6UnVPi00dTUMVXgo1zHf5iiGHJtzW39Xo5Sqd2/5tJUXjn23YbS5UxAYN5w==" spinCount="100000" sheet="1" objects="1" scenarios="1" formatColumns="0" formatRows="0" autoFilter="0"/>
  <autoFilter ref="C124:K20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8"/>
      <c r="C3" s="109"/>
      <c r="D3" s="109"/>
      <c r="E3" s="109"/>
      <c r="F3" s="109"/>
      <c r="G3" s="109"/>
      <c r="H3" s="19"/>
    </row>
    <row r="4" spans="2:8" s="1" customFormat="1" ht="24.95" customHeight="1">
      <c r="B4" s="19"/>
      <c r="C4" s="110" t="s">
        <v>449</v>
      </c>
      <c r="H4" s="19"/>
    </row>
    <row r="5" spans="2:8" s="1" customFormat="1" ht="12" customHeight="1">
      <c r="B5" s="19"/>
      <c r="C5" s="240" t="s">
        <v>13</v>
      </c>
      <c r="D5" s="301" t="s">
        <v>14</v>
      </c>
      <c r="E5" s="294"/>
      <c r="F5" s="294"/>
      <c r="H5" s="19"/>
    </row>
    <row r="6" spans="2:8" s="1" customFormat="1" ht="36.95" customHeight="1">
      <c r="B6" s="19"/>
      <c r="C6" s="241" t="s">
        <v>16</v>
      </c>
      <c r="D6" s="305" t="s">
        <v>17</v>
      </c>
      <c r="E6" s="294"/>
      <c r="F6" s="294"/>
      <c r="H6" s="19"/>
    </row>
    <row r="7" spans="2:8" s="1" customFormat="1" ht="16.5" customHeight="1">
      <c r="B7" s="19"/>
      <c r="C7" s="112" t="s">
        <v>22</v>
      </c>
      <c r="D7" s="114">
        <f>'Rekapitulace stavby'!AN8</f>
        <v>44463</v>
      </c>
      <c r="H7" s="19"/>
    </row>
    <row r="8" spans="1:8" s="2" customFormat="1" ht="10.9" customHeight="1">
      <c r="A8" s="33"/>
      <c r="B8" s="38"/>
      <c r="C8" s="33"/>
      <c r="D8" s="33"/>
      <c r="E8" s="33"/>
      <c r="F8" s="33"/>
      <c r="G8" s="33"/>
      <c r="H8" s="38"/>
    </row>
    <row r="9" spans="1:8" s="11" customFormat="1" ht="29.25" customHeight="1">
      <c r="A9" s="159"/>
      <c r="B9" s="242"/>
      <c r="C9" s="243" t="s">
        <v>56</v>
      </c>
      <c r="D9" s="244" t="s">
        <v>57</v>
      </c>
      <c r="E9" s="244" t="s">
        <v>119</v>
      </c>
      <c r="F9" s="245" t="s">
        <v>450</v>
      </c>
      <c r="G9" s="159"/>
      <c r="H9" s="242"/>
    </row>
    <row r="10" spans="1:8" s="2" customFormat="1" ht="26.45" customHeight="1">
      <c r="A10" s="33"/>
      <c r="B10" s="38"/>
      <c r="C10" s="246" t="s">
        <v>14</v>
      </c>
      <c r="D10" s="246" t="s">
        <v>17</v>
      </c>
      <c r="E10" s="33"/>
      <c r="F10" s="33"/>
      <c r="G10" s="33"/>
      <c r="H10" s="38"/>
    </row>
    <row r="11" spans="1:8" s="2" customFormat="1" ht="16.9" customHeight="1">
      <c r="A11" s="33"/>
      <c r="B11" s="38"/>
      <c r="C11" s="247" t="s">
        <v>451</v>
      </c>
      <c r="D11" s="248" t="s">
        <v>1</v>
      </c>
      <c r="E11" s="249" t="s">
        <v>1</v>
      </c>
      <c r="F11" s="250">
        <v>12</v>
      </c>
      <c r="G11" s="33"/>
      <c r="H11" s="38"/>
    </row>
    <row r="12" spans="1:8" s="2" customFormat="1" ht="16.9" customHeight="1">
      <c r="A12" s="33"/>
      <c r="B12" s="38"/>
      <c r="C12" s="251" t="s">
        <v>451</v>
      </c>
      <c r="D12" s="251" t="s">
        <v>365</v>
      </c>
      <c r="E12" s="16" t="s">
        <v>1</v>
      </c>
      <c r="F12" s="252">
        <v>12</v>
      </c>
      <c r="G12" s="33"/>
      <c r="H12" s="38"/>
    </row>
    <row r="13" spans="1:8" s="2" customFormat="1" ht="16.9" customHeight="1">
      <c r="A13" s="33"/>
      <c r="B13" s="38"/>
      <c r="C13" s="247" t="s">
        <v>142</v>
      </c>
      <c r="D13" s="248" t="s">
        <v>1</v>
      </c>
      <c r="E13" s="249" t="s">
        <v>1</v>
      </c>
      <c r="F13" s="250">
        <v>20</v>
      </c>
      <c r="G13" s="33"/>
      <c r="H13" s="38"/>
    </row>
    <row r="14" spans="1:8" s="2" customFormat="1" ht="16.9" customHeight="1">
      <c r="A14" s="33"/>
      <c r="B14" s="38"/>
      <c r="C14" s="251" t="s">
        <v>142</v>
      </c>
      <c r="D14" s="251" t="s">
        <v>143</v>
      </c>
      <c r="E14" s="16" t="s">
        <v>1</v>
      </c>
      <c r="F14" s="252">
        <v>20</v>
      </c>
      <c r="G14" s="33"/>
      <c r="H14" s="38"/>
    </row>
    <row r="15" spans="1:8" s="2" customFormat="1" ht="16.9" customHeight="1">
      <c r="A15" s="33"/>
      <c r="B15" s="38"/>
      <c r="C15" s="247" t="s">
        <v>89</v>
      </c>
      <c r="D15" s="248" t="s">
        <v>1</v>
      </c>
      <c r="E15" s="249" t="s">
        <v>1</v>
      </c>
      <c r="F15" s="250">
        <v>0.394</v>
      </c>
      <c r="G15" s="33"/>
      <c r="H15" s="38"/>
    </row>
    <row r="16" spans="1:8" s="2" customFormat="1" ht="16.9" customHeight="1">
      <c r="A16" s="33"/>
      <c r="B16" s="38"/>
      <c r="C16" s="251" t="s">
        <v>89</v>
      </c>
      <c r="D16" s="251" t="s">
        <v>155</v>
      </c>
      <c r="E16" s="16" t="s">
        <v>1</v>
      </c>
      <c r="F16" s="252">
        <v>0.394</v>
      </c>
      <c r="G16" s="33"/>
      <c r="H16" s="38"/>
    </row>
    <row r="17" spans="1:8" s="2" customFormat="1" ht="16.9" customHeight="1">
      <c r="A17" s="33"/>
      <c r="B17" s="38"/>
      <c r="C17" s="247" t="s">
        <v>356</v>
      </c>
      <c r="D17" s="248" t="s">
        <v>1</v>
      </c>
      <c r="E17" s="249" t="s">
        <v>1</v>
      </c>
      <c r="F17" s="250">
        <v>3</v>
      </c>
      <c r="G17" s="33"/>
      <c r="H17" s="38"/>
    </row>
    <row r="18" spans="1:8" s="2" customFormat="1" ht="16.9" customHeight="1">
      <c r="A18" s="33"/>
      <c r="B18" s="38"/>
      <c r="C18" s="251" t="s">
        <v>356</v>
      </c>
      <c r="D18" s="251" t="s">
        <v>452</v>
      </c>
      <c r="E18" s="16" t="s">
        <v>1</v>
      </c>
      <c r="F18" s="252">
        <v>3</v>
      </c>
      <c r="G18" s="33"/>
      <c r="H18" s="38"/>
    </row>
    <row r="19" spans="1:8" s="2" customFormat="1" ht="16.9" customHeight="1">
      <c r="A19" s="33"/>
      <c r="B19" s="38"/>
      <c r="C19" s="247" t="s">
        <v>91</v>
      </c>
      <c r="D19" s="248" t="s">
        <v>1</v>
      </c>
      <c r="E19" s="249" t="s">
        <v>1</v>
      </c>
      <c r="F19" s="250">
        <v>3.394</v>
      </c>
      <c r="G19" s="33"/>
      <c r="H19" s="38"/>
    </row>
    <row r="20" spans="1:8" s="2" customFormat="1" ht="16.9" customHeight="1">
      <c r="A20" s="33"/>
      <c r="B20" s="38"/>
      <c r="C20" s="251" t="s">
        <v>91</v>
      </c>
      <c r="D20" s="251" t="s">
        <v>453</v>
      </c>
      <c r="E20" s="16" t="s">
        <v>1</v>
      </c>
      <c r="F20" s="252">
        <v>3.394</v>
      </c>
      <c r="G20" s="33"/>
      <c r="H20" s="38"/>
    </row>
    <row r="21" spans="1:8" s="2" customFormat="1" ht="16.9" customHeight="1">
      <c r="A21" s="33"/>
      <c r="B21" s="38"/>
      <c r="C21" s="247" t="s">
        <v>95</v>
      </c>
      <c r="D21" s="248" t="s">
        <v>1</v>
      </c>
      <c r="E21" s="249" t="s">
        <v>1</v>
      </c>
      <c r="F21" s="250">
        <v>15</v>
      </c>
      <c r="G21" s="33"/>
      <c r="H21" s="38"/>
    </row>
    <row r="22" spans="1:8" s="2" customFormat="1" ht="16.9" customHeight="1">
      <c r="A22" s="33"/>
      <c r="B22" s="38"/>
      <c r="C22" s="251" t="s">
        <v>95</v>
      </c>
      <c r="D22" s="251" t="s">
        <v>8</v>
      </c>
      <c r="E22" s="16" t="s">
        <v>1</v>
      </c>
      <c r="F22" s="252">
        <v>15</v>
      </c>
      <c r="G22" s="33"/>
      <c r="H22" s="38"/>
    </row>
    <row r="23" spans="1:8" s="2" customFormat="1" ht="16.9" customHeight="1">
      <c r="A23" s="33"/>
      <c r="B23" s="38"/>
      <c r="C23" s="247" t="s">
        <v>359</v>
      </c>
      <c r="D23" s="248" t="s">
        <v>1</v>
      </c>
      <c r="E23" s="249" t="s">
        <v>1</v>
      </c>
      <c r="F23" s="250">
        <v>200</v>
      </c>
      <c r="G23" s="33"/>
      <c r="H23" s="38"/>
    </row>
    <row r="24" spans="1:8" s="2" customFormat="1" ht="16.9" customHeight="1">
      <c r="A24" s="33"/>
      <c r="B24" s="38"/>
      <c r="C24" s="251" t="s">
        <v>359</v>
      </c>
      <c r="D24" s="251" t="s">
        <v>402</v>
      </c>
      <c r="E24" s="16" t="s">
        <v>1</v>
      </c>
      <c r="F24" s="252">
        <v>200</v>
      </c>
      <c r="G24" s="33"/>
      <c r="H24" s="38"/>
    </row>
    <row r="25" spans="1:8" s="2" customFormat="1" ht="16.9" customHeight="1">
      <c r="A25" s="33"/>
      <c r="B25" s="38"/>
      <c r="C25" s="247" t="s">
        <v>361</v>
      </c>
      <c r="D25" s="248" t="s">
        <v>1</v>
      </c>
      <c r="E25" s="249" t="s">
        <v>1</v>
      </c>
      <c r="F25" s="250">
        <v>1</v>
      </c>
      <c r="G25" s="33"/>
      <c r="H25" s="38"/>
    </row>
    <row r="26" spans="1:8" s="2" customFormat="1" ht="16.9" customHeight="1">
      <c r="A26" s="33"/>
      <c r="B26" s="38"/>
      <c r="C26" s="251" t="s">
        <v>361</v>
      </c>
      <c r="D26" s="251" t="s">
        <v>454</v>
      </c>
      <c r="E26" s="16" t="s">
        <v>1</v>
      </c>
      <c r="F26" s="252">
        <v>1</v>
      </c>
      <c r="G26" s="33"/>
      <c r="H26" s="38"/>
    </row>
    <row r="27" spans="1:8" s="2" customFormat="1" ht="16.9" customHeight="1">
      <c r="A27" s="33"/>
      <c r="B27" s="38"/>
      <c r="C27" s="247" t="s">
        <v>96</v>
      </c>
      <c r="D27" s="248" t="s">
        <v>1</v>
      </c>
      <c r="E27" s="249" t="s">
        <v>1</v>
      </c>
      <c r="F27" s="250">
        <v>94</v>
      </c>
      <c r="G27" s="33"/>
      <c r="H27" s="38"/>
    </row>
    <row r="28" spans="1:8" s="2" customFormat="1" ht="16.9" customHeight="1">
      <c r="A28" s="33"/>
      <c r="B28" s="38"/>
      <c r="C28" s="251" t="s">
        <v>96</v>
      </c>
      <c r="D28" s="251" t="s">
        <v>97</v>
      </c>
      <c r="E28" s="16" t="s">
        <v>1</v>
      </c>
      <c r="F28" s="252">
        <v>94</v>
      </c>
      <c r="G28" s="33"/>
      <c r="H28" s="38"/>
    </row>
    <row r="29" spans="1:8" s="2" customFormat="1" ht="16.9" customHeight="1">
      <c r="A29" s="33"/>
      <c r="B29" s="38"/>
      <c r="C29" s="247" t="s">
        <v>93</v>
      </c>
      <c r="D29" s="248" t="s">
        <v>1</v>
      </c>
      <c r="E29" s="249" t="s">
        <v>1</v>
      </c>
      <c r="F29" s="250">
        <v>316</v>
      </c>
      <c r="G29" s="33"/>
      <c r="H29" s="38"/>
    </row>
    <row r="30" spans="1:8" s="2" customFormat="1" ht="16.9" customHeight="1">
      <c r="A30" s="33"/>
      <c r="B30" s="38"/>
      <c r="C30" s="251" t="s">
        <v>93</v>
      </c>
      <c r="D30" s="251" t="s">
        <v>455</v>
      </c>
      <c r="E30" s="16" t="s">
        <v>1</v>
      </c>
      <c r="F30" s="252">
        <v>316</v>
      </c>
      <c r="G30" s="33"/>
      <c r="H30" s="38"/>
    </row>
    <row r="31" spans="1:8" s="2" customFormat="1" ht="16.9" customHeight="1">
      <c r="A31" s="33"/>
      <c r="B31" s="38"/>
      <c r="C31" s="247" t="s">
        <v>358</v>
      </c>
      <c r="D31" s="248" t="s">
        <v>1</v>
      </c>
      <c r="E31" s="249" t="s">
        <v>1</v>
      </c>
      <c r="F31" s="250">
        <v>2</v>
      </c>
      <c r="G31" s="33"/>
      <c r="H31" s="38"/>
    </row>
    <row r="32" spans="1:8" s="2" customFormat="1" ht="16.9" customHeight="1">
      <c r="A32" s="33"/>
      <c r="B32" s="38"/>
      <c r="C32" s="251" t="s">
        <v>358</v>
      </c>
      <c r="D32" s="251" t="s">
        <v>85</v>
      </c>
      <c r="E32" s="16" t="s">
        <v>1</v>
      </c>
      <c r="F32" s="252">
        <v>2</v>
      </c>
      <c r="G32" s="33"/>
      <c r="H32" s="38"/>
    </row>
    <row r="33" spans="1:8" s="2" customFormat="1" ht="26.45" customHeight="1">
      <c r="A33" s="33"/>
      <c r="B33" s="38"/>
      <c r="C33" s="246" t="s">
        <v>456</v>
      </c>
      <c r="D33" s="246" t="s">
        <v>81</v>
      </c>
      <c r="E33" s="33"/>
      <c r="F33" s="33"/>
      <c r="G33" s="33"/>
      <c r="H33" s="38"/>
    </row>
    <row r="34" spans="1:8" s="2" customFormat="1" ht="16.9" customHeight="1">
      <c r="A34" s="33"/>
      <c r="B34" s="38"/>
      <c r="C34" s="247" t="s">
        <v>451</v>
      </c>
      <c r="D34" s="248" t="s">
        <v>1</v>
      </c>
      <c r="E34" s="249" t="s">
        <v>1</v>
      </c>
      <c r="F34" s="250">
        <v>0</v>
      </c>
      <c r="G34" s="33"/>
      <c r="H34" s="38"/>
    </row>
    <row r="35" spans="1:8" s="2" customFormat="1" ht="16.9" customHeight="1">
      <c r="A35" s="33"/>
      <c r="B35" s="38"/>
      <c r="C35" s="247" t="s">
        <v>142</v>
      </c>
      <c r="D35" s="248" t="s">
        <v>1</v>
      </c>
      <c r="E35" s="249" t="s">
        <v>1</v>
      </c>
      <c r="F35" s="250">
        <v>20</v>
      </c>
      <c r="G35" s="33"/>
      <c r="H35" s="38"/>
    </row>
    <row r="36" spans="1:8" s="2" customFormat="1" ht="16.9" customHeight="1">
      <c r="A36" s="33"/>
      <c r="B36" s="38"/>
      <c r="C36" s="251" t="s">
        <v>142</v>
      </c>
      <c r="D36" s="251" t="s">
        <v>143</v>
      </c>
      <c r="E36" s="16" t="s">
        <v>1</v>
      </c>
      <c r="F36" s="252">
        <v>20</v>
      </c>
      <c r="G36" s="33"/>
      <c r="H36" s="38"/>
    </row>
    <row r="37" spans="1:8" s="2" customFormat="1" ht="16.9" customHeight="1">
      <c r="A37" s="33"/>
      <c r="B37" s="38"/>
      <c r="C37" s="247" t="s">
        <v>89</v>
      </c>
      <c r="D37" s="248" t="s">
        <v>1</v>
      </c>
      <c r="E37" s="249" t="s">
        <v>1</v>
      </c>
      <c r="F37" s="250">
        <v>0.394</v>
      </c>
      <c r="G37" s="33"/>
      <c r="H37" s="38"/>
    </row>
    <row r="38" spans="1:8" s="2" customFormat="1" ht="16.9" customHeight="1">
      <c r="A38" s="33"/>
      <c r="B38" s="38"/>
      <c r="C38" s="251" t="s">
        <v>89</v>
      </c>
      <c r="D38" s="251" t="s">
        <v>155</v>
      </c>
      <c r="E38" s="16" t="s">
        <v>1</v>
      </c>
      <c r="F38" s="252">
        <v>0.394</v>
      </c>
      <c r="G38" s="33"/>
      <c r="H38" s="38"/>
    </row>
    <row r="39" spans="1:8" s="2" customFormat="1" ht="16.9" customHeight="1">
      <c r="A39" s="33"/>
      <c r="B39" s="38"/>
      <c r="C39" s="253" t="s">
        <v>457</v>
      </c>
      <c r="D39" s="33"/>
      <c r="E39" s="33"/>
      <c r="F39" s="33"/>
      <c r="G39" s="33"/>
      <c r="H39" s="38"/>
    </row>
    <row r="40" spans="1:8" s="2" customFormat="1" ht="16.9" customHeight="1">
      <c r="A40" s="33"/>
      <c r="B40" s="38"/>
      <c r="C40" s="251" t="s">
        <v>151</v>
      </c>
      <c r="D40" s="251" t="s">
        <v>152</v>
      </c>
      <c r="E40" s="16" t="s">
        <v>153</v>
      </c>
      <c r="F40" s="252">
        <v>0.394</v>
      </c>
      <c r="G40" s="33"/>
      <c r="H40" s="38"/>
    </row>
    <row r="41" spans="1:8" s="2" customFormat="1" ht="22.5">
      <c r="A41" s="33"/>
      <c r="B41" s="38"/>
      <c r="C41" s="251" t="s">
        <v>156</v>
      </c>
      <c r="D41" s="251" t="s">
        <v>157</v>
      </c>
      <c r="E41" s="16" t="s">
        <v>153</v>
      </c>
      <c r="F41" s="252">
        <v>0.394</v>
      </c>
      <c r="G41" s="33"/>
      <c r="H41" s="38"/>
    </row>
    <row r="42" spans="1:8" s="2" customFormat="1" ht="16.9" customHeight="1">
      <c r="A42" s="33"/>
      <c r="B42" s="38"/>
      <c r="C42" s="247" t="s">
        <v>356</v>
      </c>
      <c r="D42" s="248" t="s">
        <v>1</v>
      </c>
      <c r="E42" s="249" t="s">
        <v>1</v>
      </c>
      <c r="F42" s="250">
        <v>3</v>
      </c>
      <c r="G42" s="33"/>
      <c r="H42" s="38"/>
    </row>
    <row r="43" spans="1:8" s="2" customFormat="1" ht="16.9" customHeight="1">
      <c r="A43" s="33"/>
      <c r="B43" s="38"/>
      <c r="C43" s="251" t="s">
        <v>356</v>
      </c>
      <c r="D43" s="251" t="s">
        <v>452</v>
      </c>
      <c r="E43" s="16" t="s">
        <v>1</v>
      </c>
      <c r="F43" s="252">
        <v>3</v>
      </c>
      <c r="G43" s="33"/>
      <c r="H43" s="38"/>
    </row>
    <row r="44" spans="1:8" s="2" customFormat="1" ht="16.9" customHeight="1">
      <c r="A44" s="33"/>
      <c r="B44" s="38"/>
      <c r="C44" s="247" t="s">
        <v>91</v>
      </c>
      <c r="D44" s="248" t="s">
        <v>1</v>
      </c>
      <c r="E44" s="249" t="s">
        <v>1</v>
      </c>
      <c r="F44" s="250">
        <v>0.394</v>
      </c>
      <c r="G44" s="33"/>
      <c r="H44" s="38"/>
    </row>
    <row r="45" spans="1:8" s="2" customFormat="1" ht="16.9" customHeight="1">
      <c r="A45" s="33"/>
      <c r="B45" s="38"/>
      <c r="C45" s="251" t="s">
        <v>91</v>
      </c>
      <c r="D45" s="251" t="s">
        <v>89</v>
      </c>
      <c r="E45" s="16" t="s">
        <v>1</v>
      </c>
      <c r="F45" s="252">
        <v>0.394</v>
      </c>
      <c r="G45" s="33"/>
      <c r="H45" s="38"/>
    </row>
    <row r="46" spans="1:8" s="2" customFormat="1" ht="16.9" customHeight="1">
      <c r="A46" s="33"/>
      <c r="B46" s="38"/>
      <c r="C46" s="253" t="s">
        <v>457</v>
      </c>
      <c r="D46" s="33"/>
      <c r="E46" s="33"/>
      <c r="F46" s="33"/>
      <c r="G46" s="33"/>
      <c r="H46" s="38"/>
    </row>
    <row r="47" spans="1:8" s="2" customFormat="1" ht="22.5">
      <c r="A47" s="33"/>
      <c r="B47" s="38"/>
      <c r="C47" s="251" t="s">
        <v>156</v>
      </c>
      <c r="D47" s="251" t="s">
        <v>157</v>
      </c>
      <c r="E47" s="16" t="s">
        <v>153</v>
      </c>
      <c r="F47" s="252">
        <v>0.394</v>
      </c>
      <c r="G47" s="33"/>
      <c r="H47" s="38"/>
    </row>
    <row r="48" spans="1:8" s="2" customFormat="1" ht="16.9" customHeight="1">
      <c r="A48" s="33"/>
      <c r="B48" s="38"/>
      <c r="C48" s="251" t="s">
        <v>160</v>
      </c>
      <c r="D48" s="251" t="s">
        <v>161</v>
      </c>
      <c r="E48" s="16" t="s">
        <v>162</v>
      </c>
      <c r="F48" s="252">
        <v>0.729</v>
      </c>
      <c r="G48" s="33"/>
      <c r="H48" s="38"/>
    </row>
    <row r="49" spans="1:8" s="2" customFormat="1" ht="16.9" customHeight="1">
      <c r="A49" s="33"/>
      <c r="B49" s="38"/>
      <c r="C49" s="251" t="s">
        <v>166</v>
      </c>
      <c r="D49" s="251" t="s">
        <v>167</v>
      </c>
      <c r="E49" s="16" t="s">
        <v>153</v>
      </c>
      <c r="F49" s="252">
        <v>0.394</v>
      </c>
      <c r="G49" s="33"/>
      <c r="H49" s="38"/>
    </row>
    <row r="50" spans="1:8" s="2" customFormat="1" ht="16.9" customHeight="1">
      <c r="A50" s="33"/>
      <c r="B50" s="38"/>
      <c r="C50" s="247" t="s">
        <v>95</v>
      </c>
      <c r="D50" s="248" t="s">
        <v>1</v>
      </c>
      <c r="E50" s="249" t="s">
        <v>1</v>
      </c>
      <c r="F50" s="250">
        <v>15</v>
      </c>
      <c r="G50" s="33"/>
      <c r="H50" s="38"/>
    </row>
    <row r="51" spans="1:8" s="2" customFormat="1" ht="16.9" customHeight="1">
      <c r="A51" s="33"/>
      <c r="B51" s="38"/>
      <c r="C51" s="251" t="s">
        <v>95</v>
      </c>
      <c r="D51" s="251" t="s">
        <v>8</v>
      </c>
      <c r="E51" s="16" t="s">
        <v>1</v>
      </c>
      <c r="F51" s="252">
        <v>15</v>
      </c>
      <c r="G51" s="33"/>
      <c r="H51" s="38"/>
    </row>
    <row r="52" spans="1:8" s="2" customFormat="1" ht="16.9" customHeight="1">
      <c r="A52" s="33"/>
      <c r="B52" s="38"/>
      <c r="C52" s="253" t="s">
        <v>457</v>
      </c>
      <c r="D52" s="33"/>
      <c r="E52" s="33"/>
      <c r="F52" s="33"/>
      <c r="G52" s="33"/>
      <c r="H52" s="38"/>
    </row>
    <row r="53" spans="1:8" s="2" customFormat="1" ht="16.9" customHeight="1">
      <c r="A53" s="33"/>
      <c r="B53" s="38"/>
      <c r="C53" s="251" t="s">
        <v>213</v>
      </c>
      <c r="D53" s="251" t="s">
        <v>214</v>
      </c>
      <c r="E53" s="16" t="s">
        <v>137</v>
      </c>
      <c r="F53" s="252">
        <v>15</v>
      </c>
      <c r="G53" s="33"/>
      <c r="H53" s="38"/>
    </row>
    <row r="54" spans="1:8" s="2" customFormat="1" ht="16.9" customHeight="1">
      <c r="A54" s="33"/>
      <c r="B54" s="38"/>
      <c r="C54" s="251" t="s">
        <v>221</v>
      </c>
      <c r="D54" s="251" t="s">
        <v>222</v>
      </c>
      <c r="E54" s="16" t="s">
        <v>137</v>
      </c>
      <c r="F54" s="252">
        <v>15</v>
      </c>
      <c r="G54" s="33"/>
      <c r="H54" s="38"/>
    </row>
    <row r="55" spans="1:8" s="2" customFormat="1" ht="16.9" customHeight="1">
      <c r="A55" s="33"/>
      <c r="B55" s="38"/>
      <c r="C55" s="251" t="s">
        <v>225</v>
      </c>
      <c r="D55" s="251" t="s">
        <v>226</v>
      </c>
      <c r="E55" s="16" t="s">
        <v>137</v>
      </c>
      <c r="F55" s="252">
        <v>16.5</v>
      </c>
      <c r="G55" s="33"/>
      <c r="H55" s="38"/>
    </row>
    <row r="56" spans="1:8" s="2" customFormat="1" ht="16.9" customHeight="1">
      <c r="A56" s="33"/>
      <c r="B56" s="38"/>
      <c r="C56" s="247" t="s">
        <v>359</v>
      </c>
      <c r="D56" s="248" t="s">
        <v>1</v>
      </c>
      <c r="E56" s="249" t="s">
        <v>1</v>
      </c>
      <c r="F56" s="250">
        <v>200</v>
      </c>
      <c r="G56" s="33"/>
      <c r="H56" s="38"/>
    </row>
    <row r="57" spans="1:8" s="2" customFormat="1" ht="16.9" customHeight="1">
      <c r="A57" s="33"/>
      <c r="B57" s="38"/>
      <c r="C57" s="247" t="s">
        <v>361</v>
      </c>
      <c r="D57" s="248" t="s">
        <v>1</v>
      </c>
      <c r="E57" s="249" t="s">
        <v>1</v>
      </c>
      <c r="F57" s="250">
        <v>1</v>
      </c>
      <c r="G57" s="33"/>
      <c r="H57" s="38"/>
    </row>
    <row r="58" spans="1:8" s="2" customFormat="1" ht="16.9" customHeight="1">
      <c r="A58" s="33"/>
      <c r="B58" s="38"/>
      <c r="C58" s="247" t="s">
        <v>96</v>
      </c>
      <c r="D58" s="248" t="s">
        <v>1</v>
      </c>
      <c r="E58" s="249" t="s">
        <v>1</v>
      </c>
      <c r="F58" s="250">
        <v>94</v>
      </c>
      <c r="G58" s="33"/>
      <c r="H58" s="38"/>
    </row>
    <row r="59" spans="1:8" s="2" customFormat="1" ht="16.9" customHeight="1">
      <c r="A59" s="33"/>
      <c r="B59" s="38"/>
      <c r="C59" s="251" t="s">
        <v>96</v>
      </c>
      <c r="D59" s="251" t="s">
        <v>97</v>
      </c>
      <c r="E59" s="16" t="s">
        <v>1</v>
      </c>
      <c r="F59" s="252">
        <v>94</v>
      </c>
      <c r="G59" s="33"/>
      <c r="H59" s="38"/>
    </row>
    <row r="60" spans="1:8" s="2" customFormat="1" ht="16.9" customHeight="1">
      <c r="A60" s="33"/>
      <c r="B60" s="38"/>
      <c r="C60" s="253" t="s">
        <v>457</v>
      </c>
      <c r="D60" s="33"/>
      <c r="E60" s="33"/>
      <c r="F60" s="33"/>
      <c r="G60" s="33"/>
      <c r="H60" s="38"/>
    </row>
    <row r="61" spans="1:8" s="2" customFormat="1" ht="16.9" customHeight="1">
      <c r="A61" s="33"/>
      <c r="B61" s="38"/>
      <c r="C61" s="251" t="s">
        <v>253</v>
      </c>
      <c r="D61" s="251" t="s">
        <v>254</v>
      </c>
      <c r="E61" s="16" t="s">
        <v>137</v>
      </c>
      <c r="F61" s="252">
        <v>94</v>
      </c>
      <c r="G61" s="33"/>
      <c r="H61" s="38"/>
    </row>
    <row r="62" spans="1:8" s="2" customFormat="1" ht="16.9" customHeight="1">
      <c r="A62" s="33"/>
      <c r="B62" s="38"/>
      <c r="C62" s="251" t="s">
        <v>217</v>
      </c>
      <c r="D62" s="251" t="s">
        <v>218</v>
      </c>
      <c r="E62" s="16" t="s">
        <v>137</v>
      </c>
      <c r="F62" s="252">
        <v>94</v>
      </c>
      <c r="G62" s="33"/>
      <c r="H62" s="38"/>
    </row>
    <row r="63" spans="1:8" s="2" customFormat="1" ht="16.9" customHeight="1">
      <c r="A63" s="33"/>
      <c r="B63" s="38"/>
      <c r="C63" s="247" t="s">
        <v>93</v>
      </c>
      <c r="D63" s="248" t="s">
        <v>1</v>
      </c>
      <c r="E63" s="249" t="s">
        <v>1</v>
      </c>
      <c r="F63" s="250">
        <v>286</v>
      </c>
      <c r="G63" s="33"/>
      <c r="H63" s="38"/>
    </row>
    <row r="64" spans="1:8" s="2" customFormat="1" ht="16.9" customHeight="1">
      <c r="A64" s="33"/>
      <c r="B64" s="38"/>
      <c r="C64" s="251" t="s">
        <v>93</v>
      </c>
      <c r="D64" s="251" t="s">
        <v>184</v>
      </c>
      <c r="E64" s="16" t="s">
        <v>1</v>
      </c>
      <c r="F64" s="252">
        <v>286</v>
      </c>
      <c r="G64" s="33"/>
      <c r="H64" s="38"/>
    </row>
    <row r="65" spans="1:8" s="2" customFormat="1" ht="16.9" customHeight="1">
      <c r="A65" s="33"/>
      <c r="B65" s="38"/>
      <c r="C65" s="253" t="s">
        <v>457</v>
      </c>
      <c r="D65" s="33"/>
      <c r="E65" s="33"/>
      <c r="F65" s="33"/>
      <c r="G65" s="33"/>
      <c r="H65" s="38"/>
    </row>
    <row r="66" spans="1:8" s="2" customFormat="1" ht="22.5">
      <c r="A66" s="33"/>
      <c r="B66" s="38"/>
      <c r="C66" s="251" t="s">
        <v>181</v>
      </c>
      <c r="D66" s="251" t="s">
        <v>182</v>
      </c>
      <c r="E66" s="16" t="s">
        <v>137</v>
      </c>
      <c r="F66" s="252">
        <v>286</v>
      </c>
      <c r="G66" s="33"/>
      <c r="H66" s="38"/>
    </row>
    <row r="67" spans="1:8" s="2" customFormat="1" ht="16.9" customHeight="1">
      <c r="A67" s="33"/>
      <c r="B67" s="38"/>
      <c r="C67" s="251" t="s">
        <v>170</v>
      </c>
      <c r="D67" s="251" t="s">
        <v>171</v>
      </c>
      <c r="E67" s="16" t="s">
        <v>137</v>
      </c>
      <c r="F67" s="252">
        <v>286</v>
      </c>
      <c r="G67" s="33"/>
      <c r="H67" s="38"/>
    </row>
    <row r="68" spans="1:8" s="2" customFormat="1" ht="16.9" customHeight="1">
      <c r="A68" s="33"/>
      <c r="B68" s="38"/>
      <c r="C68" s="251" t="s">
        <v>186</v>
      </c>
      <c r="D68" s="251" t="s">
        <v>187</v>
      </c>
      <c r="E68" s="16" t="s">
        <v>153</v>
      </c>
      <c r="F68" s="252">
        <v>34.32</v>
      </c>
      <c r="G68" s="33"/>
      <c r="H68" s="38"/>
    </row>
    <row r="69" spans="1:8" s="2" customFormat="1" ht="16.9" customHeight="1">
      <c r="A69" s="33"/>
      <c r="B69" s="38"/>
      <c r="C69" s="247" t="s">
        <v>358</v>
      </c>
      <c r="D69" s="248" t="s">
        <v>1</v>
      </c>
      <c r="E69" s="249" t="s">
        <v>1</v>
      </c>
      <c r="F69" s="250">
        <v>2</v>
      </c>
      <c r="G69" s="33"/>
      <c r="H69" s="38"/>
    </row>
    <row r="70" spans="1:8" s="2" customFormat="1" ht="16.9" customHeight="1">
      <c r="A70" s="33"/>
      <c r="B70" s="38"/>
      <c r="C70" s="251" t="s">
        <v>358</v>
      </c>
      <c r="D70" s="251" t="s">
        <v>85</v>
      </c>
      <c r="E70" s="16" t="s">
        <v>1</v>
      </c>
      <c r="F70" s="252">
        <v>2</v>
      </c>
      <c r="G70" s="33"/>
      <c r="H70" s="38"/>
    </row>
    <row r="71" spans="1:8" s="2" customFormat="1" ht="26.45" customHeight="1">
      <c r="A71" s="33"/>
      <c r="B71" s="38"/>
      <c r="C71" s="246" t="s">
        <v>458</v>
      </c>
      <c r="D71" s="246" t="s">
        <v>87</v>
      </c>
      <c r="E71" s="33"/>
      <c r="F71" s="33"/>
      <c r="G71" s="33"/>
      <c r="H71" s="38"/>
    </row>
    <row r="72" spans="1:8" s="2" customFormat="1" ht="16.9" customHeight="1">
      <c r="A72" s="33"/>
      <c r="B72" s="38"/>
      <c r="C72" s="247" t="s">
        <v>451</v>
      </c>
      <c r="D72" s="248" t="s">
        <v>1</v>
      </c>
      <c r="E72" s="249" t="s">
        <v>1</v>
      </c>
      <c r="F72" s="250">
        <v>12</v>
      </c>
      <c r="G72" s="33"/>
      <c r="H72" s="38"/>
    </row>
    <row r="73" spans="1:8" s="2" customFormat="1" ht="16.9" customHeight="1">
      <c r="A73" s="33"/>
      <c r="B73" s="38"/>
      <c r="C73" s="247" t="s">
        <v>142</v>
      </c>
      <c r="D73" s="248" t="s">
        <v>1</v>
      </c>
      <c r="E73" s="249" t="s">
        <v>1</v>
      </c>
      <c r="F73" s="250">
        <v>20</v>
      </c>
      <c r="G73" s="33"/>
      <c r="H73" s="38"/>
    </row>
    <row r="74" spans="1:8" s="2" customFormat="1" ht="16.9" customHeight="1">
      <c r="A74" s="33"/>
      <c r="B74" s="38"/>
      <c r="C74" s="247" t="s">
        <v>89</v>
      </c>
      <c r="D74" s="248" t="s">
        <v>1</v>
      </c>
      <c r="E74" s="249" t="s">
        <v>1</v>
      </c>
      <c r="F74" s="250">
        <v>0.394</v>
      </c>
      <c r="G74" s="33"/>
      <c r="H74" s="38"/>
    </row>
    <row r="75" spans="1:8" s="2" customFormat="1" ht="16.9" customHeight="1">
      <c r="A75" s="33"/>
      <c r="B75" s="38"/>
      <c r="C75" s="247" t="s">
        <v>356</v>
      </c>
      <c r="D75" s="248" t="s">
        <v>1</v>
      </c>
      <c r="E75" s="249" t="s">
        <v>1</v>
      </c>
      <c r="F75" s="250">
        <v>1.8</v>
      </c>
      <c r="G75" s="33"/>
      <c r="H75" s="38"/>
    </row>
    <row r="76" spans="1:8" s="2" customFormat="1" ht="16.9" customHeight="1">
      <c r="A76" s="33"/>
      <c r="B76" s="38"/>
      <c r="C76" s="251" t="s">
        <v>356</v>
      </c>
      <c r="D76" s="251" t="s">
        <v>378</v>
      </c>
      <c r="E76" s="16" t="s">
        <v>1</v>
      </c>
      <c r="F76" s="252">
        <v>1.8</v>
      </c>
      <c r="G76" s="33"/>
      <c r="H76" s="38"/>
    </row>
    <row r="77" spans="1:8" s="2" customFormat="1" ht="16.9" customHeight="1">
      <c r="A77" s="33"/>
      <c r="B77" s="38"/>
      <c r="C77" s="253" t="s">
        <v>457</v>
      </c>
      <c r="D77" s="33"/>
      <c r="E77" s="33"/>
      <c r="F77" s="33"/>
      <c r="G77" s="33"/>
      <c r="H77" s="38"/>
    </row>
    <row r="78" spans="1:8" s="2" customFormat="1" ht="22.5">
      <c r="A78" s="33"/>
      <c r="B78" s="38"/>
      <c r="C78" s="251" t="s">
        <v>375</v>
      </c>
      <c r="D78" s="251" t="s">
        <v>376</v>
      </c>
      <c r="E78" s="16" t="s">
        <v>153</v>
      </c>
      <c r="F78" s="252">
        <v>1.8</v>
      </c>
      <c r="G78" s="33"/>
      <c r="H78" s="38"/>
    </row>
    <row r="79" spans="1:8" s="2" customFormat="1" ht="22.5">
      <c r="A79" s="33"/>
      <c r="B79" s="38"/>
      <c r="C79" s="251" t="s">
        <v>156</v>
      </c>
      <c r="D79" s="251" t="s">
        <v>157</v>
      </c>
      <c r="E79" s="16" t="s">
        <v>153</v>
      </c>
      <c r="F79" s="252">
        <v>1.8</v>
      </c>
      <c r="G79" s="33"/>
      <c r="H79" s="38"/>
    </row>
    <row r="80" spans="1:8" s="2" customFormat="1" ht="16.9" customHeight="1">
      <c r="A80" s="33"/>
      <c r="B80" s="38"/>
      <c r="C80" s="247" t="s">
        <v>91</v>
      </c>
      <c r="D80" s="248" t="s">
        <v>1</v>
      </c>
      <c r="E80" s="249" t="s">
        <v>1</v>
      </c>
      <c r="F80" s="250">
        <v>1.8</v>
      </c>
      <c r="G80" s="33"/>
      <c r="H80" s="38"/>
    </row>
    <row r="81" spans="1:8" s="2" customFormat="1" ht="16.9" customHeight="1">
      <c r="A81" s="33"/>
      <c r="B81" s="38"/>
      <c r="C81" s="251" t="s">
        <v>91</v>
      </c>
      <c r="D81" s="251" t="s">
        <v>356</v>
      </c>
      <c r="E81" s="16" t="s">
        <v>1</v>
      </c>
      <c r="F81" s="252">
        <v>1.8</v>
      </c>
      <c r="G81" s="33"/>
      <c r="H81" s="38"/>
    </row>
    <row r="82" spans="1:8" s="2" customFormat="1" ht="16.9" customHeight="1">
      <c r="A82" s="33"/>
      <c r="B82" s="38"/>
      <c r="C82" s="253" t="s">
        <v>457</v>
      </c>
      <c r="D82" s="33"/>
      <c r="E82" s="33"/>
      <c r="F82" s="33"/>
      <c r="G82" s="33"/>
      <c r="H82" s="38"/>
    </row>
    <row r="83" spans="1:8" s="2" customFormat="1" ht="22.5">
      <c r="A83" s="33"/>
      <c r="B83" s="38"/>
      <c r="C83" s="251" t="s">
        <v>156</v>
      </c>
      <c r="D83" s="251" t="s">
        <v>157</v>
      </c>
      <c r="E83" s="16" t="s">
        <v>153</v>
      </c>
      <c r="F83" s="252">
        <v>1.8</v>
      </c>
      <c r="G83" s="33"/>
      <c r="H83" s="38"/>
    </row>
    <row r="84" spans="1:8" s="2" customFormat="1" ht="16.9" customHeight="1">
      <c r="A84" s="33"/>
      <c r="B84" s="38"/>
      <c r="C84" s="251" t="s">
        <v>160</v>
      </c>
      <c r="D84" s="251" t="s">
        <v>161</v>
      </c>
      <c r="E84" s="16" t="s">
        <v>162</v>
      </c>
      <c r="F84" s="252">
        <v>3.33</v>
      </c>
      <c r="G84" s="33"/>
      <c r="H84" s="38"/>
    </row>
    <row r="85" spans="1:8" s="2" customFormat="1" ht="16.9" customHeight="1">
      <c r="A85" s="33"/>
      <c r="B85" s="38"/>
      <c r="C85" s="251" t="s">
        <v>166</v>
      </c>
      <c r="D85" s="251" t="s">
        <v>167</v>
      </c>
      <c r="E85" s="16" t="s">
        <v>153</v>
      </c>
      <c r="F85" s="252">
        <v>1.8</v>
      </c>
      <c r="G85" s="33"/>
      <c r="H85" s="38"/>
    </row>
    <row r="86" spans="1:8" s="2" customFormat="1" ht="16.9" customHeight="1">
      <c r="A86" s="33"/>
      <c r="B86" s="38"/>
      <c r="C86" s="247" t="s">
        <v>95</v>
      </c>
      <c r="D86" s="248" t="s">
        <v>1</v>
      </c>
      <c r="E86" s="249" t="s">
        <v>1</v>
      </c>
      <c r="F86" s="250">
        <v>15</v>
      </c>
      <c r="G86" s="33"/>
      <c r="H86" s="38"/>
    </row>
    <row r="87" spans="1:8" s="2" customFormat="1" ht="16.9" customHeight="1">
      <c r="A87" s="33"/>
      <c r="B87" s="38"/>
      <c r="C87" s="251" t="s">
        <v>95</v>
      </c>
      <c r="D87" s="251" t="s">
        <v>8</v>
      </c>
      <c r="E87" s="16" t="s">
        <v>1</v>
      </c>
      <c r="F87" s="252">
        <v>15</v>
      </c>
      <c r="G87" s="33"/>
      <c r="H87" s="38"/>
    </row>
    <row r="88" spans="1:8" s="2" customFormat="1" ht="16.9" customHeight="1">
      <c r="A88" s="33"/>
      <c r="B88" s="38"/>
      <c r="C88" s="247" t="s">
        <v>359</v>
      </c>
      <c r="D88" s="248" t="s">
        <v>1</v>
      </c>
      <c r="E88" s="249" t="s">
        <v>1</v>
      </c>
      <c r="F88" s="250">
        <v>200</v>
      </c>
      <c r="G88" s="33"/>
      <c r="H88" s="38"/>
    </row>
    <row r="89" spans="1:8" s="2" customFormat="1" ht="16.9" customHeight="1">
      <c r="A89" s="33"/>
      <c r="B89" s="38"/>
      <c r="C89" s="251" t="s">
        <v>359</v>
      </c>
      <c r="D89" s="251" t="s">
        <v>402</v>
      </c>
      <c r="E89" s="16" t="s">
        <v>1</v>
      </c>
      <c r="F89" s="252">
        <v>200</v>
      </c>
      <c r="G89" s="33"/>
      <c r="H89" s="38"/>
    </row>
    <row r="90" spans="1:8" s="2" customFormat="1" ht="16.9" customHeight="1">
      <c r="A90" s="33"/>
      <c r="B90" s="38"/>
      <c r="C90" s="253" t="s">
        <v>457</v>
      </c>
      <c r="D90" s="33"/>
      <c r="E90" s="33"/>
      <c r="F90" s="33"/>
      <c r="G90" s="33"/>
      <c r="H90" s="38"/>
    </row>
    <row r="91" spans="1:8" s="2" customFormat="1" ht="16.9" customHeight="1">
      <c r="A91" s="33"/>
      <c r="B91" s="38"/>
      <c r="C91" s="251" t="s">
        <v>221</v>
      </c>
      <c r="D91" s="251" t="s">
        <v>222</v>
      </c>
      <c r="E91" s="16" t="s">
        <v>137</v>
      </c>
      <c r="F91" s="252">
        <v>201</v>
      </c>
      <c r="G91" s="33"/>
      <c r="H91" s="38"/>
    </row>
    <row r="92" spans="1:8" s="2" customFormat="1" ht="16.9" customHeight="1">
      <c r="A92" s="33"/>
      <c r="B92" s="38"/>
      <c r="C92" s="251" t="s">
        <v>225</v>
      </c>
      <c r="D92" s="251" t="s">
        <v>226</v>
      </c>
      <c r="E92" s="16" t="s">
        <v>137</v>
      </c>
      <c r="F92" s="252">
        <v>212.3</v>
      </c>
      <c r="G92" s="33"/>
      <c r="H92" s="38"/>
    </row>
    <row r="93" spans="1:8" s="2" customFormat="1" ht="16.9" customHeight="1">
      <c r="A93" s="33"/>
      <c r="B93" s="38"/>
      <c r="C93" s="247" t="s">
        <v>361</v>
      </c>
      <c r="D93" s="248" t="s">
        <v>1</v>
      </c>
      <c r="E93" s="249" t="s">
        <v>1</v>
      </c>
      <c r="F93" s="250">
        <v>1</v>
      </c>
      <c r="G93" s="33"/>
      <c r="H93" s="38"/>
    </row>
    <row r="94" spans="1:8" s="2" customFormat="1" ht="16.9" customHeight="1">
      <c r="A94" s="33"/>
      <c r="B94" s="38"/>
      <c r="C94" s="253" t="s">
        <v>457</v>
      </c>
      <c r="D94" s="33"/>
      <c r="E94" s="33"/>
      <c r="F94" s="33"/>
      <c r="G94" s="33"/>
      <c r="H94" s="38"/>
    </row>
    <row r="95" spans="1:8" s="2" customFormat="1" ht="16.9" customHeight="1">
      <c r="A95" s="33"/>
      <c r="B95" s="38"/>
      <c r="C95" s="251" t="s">
        <v>221</v>
      </c>
      <c r="D95" s="251" t="s">
        <v>222</v>
      </c>
      <c r="E95" s="16" t="s">
        <v>137</v>
      </c>
      <c r="F95" s="252">
        <v>201</v>
      </c>
      <c r="G95" s="33"/>
      <c r="H95" s="38"/>
    </row>
    <row r="96" spans="1:8" s="2" customFormat="1" ht="16.9" customHeight="1">
      <c r="A96" s="33"/>
      <c r="B96" s="38"/>
      <c r="C96" s="251" t="s">
        <v>411</v>
      </c>
      <c r="D96" s="251" t="s">
        <v>412</v>
      </c>
      <c r="E96" s="16" t="s">
        <v>137</v>
      </c>
      <c r="F96" s="252">
        <v>1</v>
      </c>
      <c r="G96" s="33"/>
      <c r="H96" s="38"/>
    </row>
    <row r="97" spans="1:8" s="2" customFormat="1" ht="16.9" customHeight="1">
      <c r="A97" s="33"/>
      <c r="B97" s="38"/>
      <c r="C97" s="247" t="s">
        <v>96</v>
      </c>
      <c r="D97" s="248" t="s">
        <v>1</v>
      </c>
      <c r="E97" s="249" t="s">
        <v>1</v>
      </c>
      <c r="F97" s="250">
        <v>94</v>
      </c>
      <c r="G97" s="33"/>
      <c r="H97" s="38"/>
    </row>
    <row r="98" spans="1:8" s="2" customFormat="1" ht="16.9" customHeight="1">
      <c r="A98" s="33"/>
      <c r="B98" s="38"/>
      <c r="C98" s="247" t="s">
        <v>93</v>
      </c>
      <c r="D98" s="248" t="s">
        <v>1</v>
      </c>
      <c r="E98" s="249" t="s">
        <v>1</v>
      </c>
      <c r="F98" s="250">
        <v>30</v>
      </c>
      <c r="G98" s="33"/>
      <c r="H98" s="38"/>
    </row>
    <row r="99" spans="1:8" s="2" customFormat="1" ht="16.9" customHeight="1">
      <c r="A99" s="33"/>
      <c r="B99" s="38"/>
      <c r="C99" s="251" t="s">
        <v>93</v>
      </c>
      <c r="D99" s="251" t="s">
        <v>386</v>
      </c>
      <c r="E99" s="16" t="s">
        <v>1</v>
      </c>
      <c r="F99" s="252">
        <v>30</v>
      </c>
      <c r="G99" s="33"/>
      <c r="H99" s="38"/>
    </row>
    <row r="100" spans="1:8" s="2" customFormat="1" ht="16.9" customHeight="1">
      <c r="A100" s="33"/>
      <c r="B100" s="38"/>
      <c r="C100" s="253" t="s">
        <v>457</v>
      </c>
      <c r="D100" s="33"/>
      <c r="E100" s="33"/>
      <c r="F100" s="33"/>
      <c r="G100" s="33"/>
      <c r="H100" s="38"/>
    </row>
    <row r="101" spans="1:8" s="2" customFormat="1" ht="22.5">
      <c r="A101" s="33"/>
      <c r="B101" s="38"/>
      <c r="C101" s="251" t="s">
        <v>181</v>
      </c>
      <c r="D101" s="251" t="s">
        <v>182</v>
      </c>
      <c r="E101" s="16" t="s">
        <v>137</v>
      </c>
      <c r="F101" s="252">
        <v>30</v>
      </c>
      <c r="G101" s="33"/>
      <c r="H101" s="38"/>
    </row>
    <row r="102" spans="1:8" s="2" customFormat="1" ht="16.9" customHeight="1">
      <c r="A102" s="33"/>
      <c r="B102" s="38"/>
      <c r="C102" s="251" t="s">
        <v>170</v>
      </c>
      <c r="D102" s="251" t="s">
        <v>171</v>
      </c>
      <c r="E102" s="16" t="s">
        <v>137</v>
      </c>
      <c r="F102" s="252">
        <v>30</v>
      </c>
      <c r="G102" s="33"/>
      <c r="H102" s="38"/>
    </row>
    <row r="103" spans="1:8" s="2" customFormat="1" ht="16.9" customHeight="1">
      <c r="A103" s="33"/>
      <c r="B103" s="38"/>
      <c r="C103" s="251" t="s">
        <v>186</v>
      </c>
      <c r="D103" s="251" t="s">
        <v>187</v>
      </c>
      <c r="E103" s="16" t="s">
        <v>153</v>
      </c>
      <c r="F103" s="252">
        <v>3.6</v>
      </c>
      <c r="G103" s="33"/>
      <c r="H103" s="38"/>
    </row>
    <row r="104" spans="1:8" s="2" customFormat="1" ht="16.9" customHeight="1">
      <c r="A104" s="33"/>
      <c r="B104" s="38"/>
      <c r="C104" s="247" t="s">
        <v>358</v>
      </c>
      <c r="D104" s="248" t="s">
        <v>1</v>
      </c>
      <c r="E104" s="249" t="s">
        <v>1</v>
      </c>
      <c r="F104" s="250">
        <v>2</v>
      </c>
      <c r="G104" s="33"/>
      <c r="H104" s="38"/>
    </row>
    <row r="105" spans="1:8" s="2" customFormat="1" ht="16.9" customHeight="1">
      <c r="A105" s="33"/>
      <c r="B105" s="38"/>
      <c r="C105" s="251" t="s">
        <v>358</v>
      </c>
      <c r="D105" s="251" t="s">
        <v>85</v>
      </c>
      <c r="E105" s="16" t="s">
        <v>1</v>
      </c>
      <c r="F105" s="252">
        <v>2</v>
      </c>
      <c r="G105" s="33"/>
      <c r="H105" s="38"/>
    </row>
    <row r="106" spans="1:8" s="2" customFormat="1" ht="16.9" customHeight="1">
      <c r="A106" s="33"/>
      <c r="B106" s="38"/>
      <c r="C106" s="253" t="s">
        <v>457</v>
      </c>
      <c r="D106" s="33"/>
      <c r="E106" s="33"/>
      <c r="F106" s="33"/>
      <c r="G106" s="33"/>
      <c r="H106" s="38"/>
    </row>
    <row r="107" spans="1:8" s="2" customFormat="1" ht="22.5">
      <c r="A107" s="33"/>
      <c r="B107" s="38"/>
      <c r="C107" s="251" t="s">
        <v>388</v>
      </c>
      <c r="D107" s="251" t="s">
        <v>389</v>
      </c>
      <c r="E107" s="16" t="s">
        <v>137</v>
      </c>
      <c r="F107" s="252">
        <v>2</v>
      </c>
      <c r="G107" s="33"/>
      <c r="H107" s="38"/>
    </row>
    <row r="108" spans="1:8" s="2" customFormat="1" ht="22.5">
      <c r="A108" s="33"/>
      <c r="B108" s="38"/>
      <c r="C108" s="251" t="s">
        <v>391</v>
      </c>
      <c r="D108" s="251" t="s">
        <v>392</v>
      </c>
      <c r="E108" s="16" t="s">
        <v>137</v>
      </c>
      <c r="F108" s="252">
        <v>2</v>
      </c>
      <c r="G108" s="33"/>
      <c r="H108" s="38"/>
    </row>
    <row r="109" spans="1:8" s="2" customFormat="1" ht="22.5">
      <c r="A109" s="33"/>
      <c r="B109" s="38"/>
      <c r="C109" s="251" t="s">
        <v>394</v>
      </c>
      <c r="D109" s="251" t="s">
        <v>395</v>
      </c>
      <c r="E109" s="16" t="s">
        <v>137</v>
      </c>
      <c r="F109" s="252">
        <v>2</v>
      </c>
      <c r="G109" s="33"/>
      <c r="H109" s="38"/>
    </row>
    <row r="110" spans="1:8" s="2" customFormat="1" ht="16.9" customHeight="1">
      <c r="A110" s="33"/>
      <c r="B110" s="38"/>
      <c r="C110" s="251" t="s">
        <v>397</v>
      </c>
      <c r="D110" s="251" t="s">
        <v>398</v>
      </c>
      <c r="E110" s="16" t="s">
        <v>137</v>
      </c>
      <c r="F110" s="252">
        <v>4</v>
      </c>
      <c r="G110" s="33"/>
      <c r="H110" s="38"/>
    </row>
    <row r="111" spans="1:8" s="2" customFormat="1" ht="7.35" customHeight="1">
      <c r="A111" s="33"/>
      <c r="B111" s="139"/>
      <c r="C111" s="140"/>
      <c r="D111" s="140"/>
      <c r="E111" s="140"/>
      <c r="F111" s="140"/>
      <c r="G111" s="140"/>
      <c r="H111" s="38"/>
    </row>
    <row r="112" spans="1:8" s="2" customFormat="1" ht="11.25">
      <c r="A112" s="33"/>
      <c r="B112" s="33"/>
      <c r="C112" s="33"/>
      <c r="D112" s="33"/>
      <c r="E112" s="33"/>
      <c r="F112" s="33"/>
      <c r="G112" s="33"/>
      <c r="H112" s="33"/>
    </row>
  </sheetData>
  <sheetProtection algorithmName="SHA-512" hashValue="eOXAgdfjdV/9VY02qhLc9FgcFgXJrqm1aUbPsaKUd+q3eJPWBmRbob702m40DOnzS8o/m00HyQIRPjUgw86Fxg==" saltValue="wAH/WEknWQE1q7TZEr2qsGbiWxz4tT5hn0YhAaQV7DXPedA22imsSF5AKecC2k6Ek+ofuFvz8XthGnef8SRas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Admin</cp:lastModifiedBy>
  <dcterms:created xsi:type="dcterms:W3CDTF">2021-09-23T11:00:09Z</dcterms:created>
  <dcterms:modified xsi:type="dcterms:W3CDTF">2021-09-24T07:14:17Z</dcterms:modified>
  <cp:category/>
  <cp:version/>
  <cp:contentType/>
  <cp:contentStatus/>
</cp:coreProperties>
</file>