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70 - Zimní stadion Děčí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'070 - Zimní stadion Děčín...'!$C$85:$K$448</definedName>
    <definedName name="_xlnm.Print_Area" localSheetId="1">'070 - Zimní stadion Děčín...'!$C$4:$J$37,'070 - Zimní stadion Děčín...'!$C$43:$J$69,'070 - Zimní stadion Děčín...'!$C$75:$K$448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'070 - Zimní stadion Děčín...'!$85:$85</definedName>
  </definedNames>
  <calcPr fullCalcOnLoad="1"/>
</workbook>
</file>

<file path=xl/sharedStrings.xml><?xml version="1.0" encoding="utf-8"?>
<sst xmlns="http://schemas.openxmlformats.org/spreadsheetml/2006/main" count="4084" uniqueCount="799">
  <si>
    <t>Export Komplet</t>
  </si>
  <si>
    <t>VZ</t>
  </si>
  <si>
    <t>2.0</t>
  </si>
  <si>
    <t>ZAMOK</t>
  </si>
  <si>
    <t>False</t>
  </si>
  <si>
    <t>{f75d9547-345a-4a7c-b1bd-cf358bf833ed}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</si>
  <si>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</si>
  <si>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</si>
  <si>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</si>
  <si>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</si>
  <si>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</si>
  <si>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</si>
  <si>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</si>
  <si>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</si>
  <si>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</si>
  <si>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</si>
  <si>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</si>
  <si>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Zimní stadion Děčín – návrh opatření na uvedení objektu do původního stavu po přívalovém dešti v červenci 2021</t>
  </si>
  <si>
    <t>KSO:</t>
  </si>
  <si>
    <t/>
  </si>
  <si>
    <t>CC-CZ:</t>
  </si>
  <si>
    <t>Místo:</t>
  </si>
  <si>
    <t>Zimní stadion Děčín, Oblouková 21</t>
  </si>
  <si>
    <t>Datum:</t>
  </si>
  <si>
    <t>17. 9. 2021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</si>
  <si>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</si>
  <si>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</si>
  <si>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</si>
  <si>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</si>
  <si>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</si>
  <si>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</si>
  <si>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</si>
  <si>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</si>
  <si>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</si>
  <si>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</si>
  <si>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</si>
  <si>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</si>
  <si>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</si>
  <si>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</si>
  <si>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</si>
  <si>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</si>
  <si>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</si>
  <si>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</si>
  <si>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</si>
  <si>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</si>
  <si>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</si>
  <si>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</si>
  <si>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</si>
  <si>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</si>
  <si>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</si>
  <si>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</si>
  <si>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</si>
  <si>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</si>
  <si>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</si>
  <si>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</si>
  <si>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</si>
  <si>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</si>
  <si>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</si>
  <si>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</si>
  <si>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</si>
  <si>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</si>
  <si>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</si>
  <si>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</si>
  <si>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</si>
  <si>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</si>
  <si>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</si>
  <si>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</si>
  <si>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</si>
  <si>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</si>
  <si>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</si>
  <si>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</si>
  <si>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</si>
  <si>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</si>
  <si>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</si>
  <si>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</si>
  <si>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</si>
  <si>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</si>
  <si>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</si>
  <si>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</si>
  <si>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</si>
  <si>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</si>
  <si>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</si>
  <si>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</si>
  <si>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</si>
  <si>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</si>
  <si>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</si>
  <si>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</si>
  <si>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</si>
  <si>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1.01 - Šatna C3, starší žáci</t>
  </si>
  <si>
    <t>1.02 - Dva pilíře (u hlavního vchodu)</t>
  </si>
  <si>
    <t>1.03 - Posilovna (u hlavního vchodu)</t>
  </si>
  <si>
    <t>1.04 - Šatna B2, mladší žáci</t>
  </si>
  <si>
    <t>1.05 - Umývárny pro šatny B3 a B4</t>
  </si>
  <si>
    <t>1.06 - Šatna B4, mladší dorost</t>
  </si>
  <si>
    <t>1.07 - Strojovna vzduchotechniky – přístup ze šatny B4</t>
  </si>
  <si>
    <t>1.08 - Šatna krasobruslení B5</t>
  </si>
  <si>
    <t>1.09 - Šatna – hygienické zařízení B5</t>
  </si>
  <si>
    <t>1.10 - Chodba</t>
  </si>
  <si>
    <t>1.11 - Kabina A – přístup ze šatny B10</t>
  </si>
  <si>
    <t>1.12 - Šatna B10, „A“ Mužstvo</t>
  </si>
  <si>
    <t>1.13 - Dešťová kanalizace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</si>
  <si>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</si>
  <si>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</si>
  <si>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</si>
  <si>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</si>
  <si>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</si>
  <si>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</si>
  <si>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</si>
  <si>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</si>
  <si>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</si>
  <si>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</si>
  <si>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</si>
  <si>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</si>
  <si>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</si>
  <si>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1.01</t>
  </si>
  <si>
    <t>Šatna C3, starší žáci</t>
  </si>
  <si>
    <t>ROZPOCET</t>
  </si>
  <si>
    <t>K</t>
  </si>
  <si>
    <t>619991001</t>
  </si>
  <si>
    <t>Zakrytí vnitřních ploch před znečištěním včetně pozdějšího odkrytí podlah fólií přilepenou lepící páskou</t>
  </si>
  <si>
    <t>m2</t>
  </si>
  <si>
    <t>CS ÚRS 2021 02</t>
  </si>
  <si>
    <t>4</t>
  </si>
  <si>
    <t>-219804585</t>
  </si>
  <si>
    <t>Online PSC</t>
  </si>
  <si>
    <t>https://podminky.urs.cz/item/CS_URS_2021_02/619991001</t>
  </si>
  <si>
    <t>949101111</t>
  </si>
  <si>
    <t>Lešení pomocné pracovní pro objekty pozemních staveb pro zatížení do 150 kg/m2, o výšce lešeňové podlahy do 1,9 m</t>
  </si>
  <si>
    <t>1142778288</t>
  </si>
  <si>
    <t>https://podminky.urs.cz/item/CS_URS_2021_02/949101111</t>
  </si>
  <si>
    <t>3</t>
  </si>
  <si>
    <t>763101856</t>
  </si>
  <si>
    <t>Vyřezání otvoru v sádrokartonové desce v podhledech nebo podkrovích s jednoduchým opláštěním velikosti otvoru přes 0,25 do 0,50 m2</t>
  </si>
  <si>
    <t>kus</t>
  </si>
  <si>
    <t>16</t>
  </si>
  <si>
    <t>-1693867454</t>
  </si>
  <si>
    <t>https://podminky.urs.cz/item/CS_URS_2021_02/763101856</t>
  </si>
  <si>
    <t>M</t>
  </si>
  <si>
    <t>94620150</t>
  </si>
  <si>
    <t>poplatek za uložení stavebního odpadu na bázi sádry zatříděného kódem 17 08 02</t>
  </si>
  <si>
    <t>t</t>
  </si>
  <si>
    <t>8</t>
  </si>
  <si>
    <t>746641556</t>
  </si>
  <si>
    <t>https://podminky.urs.cz/item/CS_URS_2021_02/94620150</t>
  </si>
  <si>
    <t>5</t>
  </si>
  <si>
    <t>763132951</t>
  </si>
  <si>
    <t>Vyspravení sádrokartonových podhledů nebo podkroví plochy jednotlivě přes 0,25 do 0,50 m2 desky tl. 12,5 mm standardní A</t>
  </si>
  <si>
    <t>322304697</t>
  </si>
  <si>
    <t>https://podminky.urs.cz/item/CS_URS_2021_02/763132951</t>
  </si>
  <si>
    <t>6</t>
  </si>
  <si>
    <t>784181101</t>
  </si>
  <si>
    <t>Penetrace podkladu jednonásobná základní akrylátová bezbarvá v místnostech výšky do 3,80 m</t>
  </si>
  <si>
    <t>1200108408</t>
  </si>
  <si>
    <t>https://podminky.urs.cz/item/CS_URS_2021_02/784181101</t>
  </si>
  <si>
    <t>7</t>
  </si>
  <si>
    <t>784221101</t>
  </si>
  <si>
    <t>Malby z malířských směsí otěruvzdorných za sucha dvojnásobné, bílé za sucha otěruvzdorné dobře v místnostech výšky do 3,80 m</t>
  </si>
  <si>
    <t>536289457</t>
  </si>
  <si>
    <t>https://podminky.urs.cz/item/CS_URS_2021_02/784221101</t>
  </si>
  <si>
    <t>997221121</t>
  </si>
  <si>
    <t>Vodorovná doprava suti nošením s naložením a se složením z kusových materiálů, na vzdálenost do 50 m</t>
  </si>
  <si>
    <t>777516704</t>
  </si>
  <si>
    <t>https://podminky.urs.cz/item/CS_URS_2021_02/997221121</t>
  </si>
  <si>
    <t>9</t>
  </si>
  <si>
    <t>997013501</t>
  </si>
  <si>
    <t>Odvoz suti a vybouraných hmot na skládku nebo meziskládku se složením, na vzdálenost do 1 km</t>
  </si>
  <si>
    <t>277929143</t>
  </si>
  <si>
    <t>https://podminky.urs.cz/item/CS_URS_2021_02/997013501</t>
  </si>
  <si>
    <t>10</t>
  </si>
  <si>
    <t>997013509</t>
  </si>
  <si>
    <t>Odvoz suti a vybouraných hmot na skládku nebo meziskládku se složením, na vzdálenost Příplatek k ceně za každý další i započatý 1 km přes 1 km</t>
  </si>
  <si>
    <t>529489743</t>
  </si>
  <si>
    <t>https://podminky.urs.cz/item/CS_URS_2021_02/997013509</t>
  </si>
  <si>
    <t>VV</t>
  </si>
  <si>
    <t>0,011*14 'Přepočtené koeficientem množství</t>
  </si>
  <si>
    <t>11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</si>
  <si>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</si>
  <si>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</si>
  <si>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-336934116</t>
  </si>
  <si>
    <t>https://podminky.urs.cz/item/CS_URS_2021_02/998763301</t>
  </si>
  <si>
    <t>1.02</t>
  </si>
  <si>
    <t>Dva pilíře (u hlavního vchodu)</t>
  </si>
  <si>
    <t>12</t>
  </si>
  <si>
    <t>-764319471</t>
  </si>
  <si>
    <t>2*3,00</t>
  </si>
  <si>
    <t>13</t>
  </si>
  <si>
    <t>949101112</t>
  </si>
  <si>
    <t>Lešení pomocné pracovní pro objekty pozemních staveb pro zatížení do 150 kg/m2, o výšce lešeňové podlahy přes 1,9 do 3,5 m</t>
  </si>
  <si>
    <t>-480205291</t>
  </si>
  <si>
    <t>https://podminky.urs.cz/item/CS_URS_2021_02/949101112</t>
  </si>
  <si>
    <t>14</t>
  </si>
  <si>
    <t>978035117</t>
  </si>
  <si>
    <t>Odstranění tenkovrstvých omítek nebo štuku tloušťky do 2 mm obroušením, rozsahu přes 50 do 100%</t>
  </si>
  <si>
    <t>1559182375</t>
  </si>
  <si>
    <t>https://podminky.urs.cz/item/CS_URS_2021_02/978035117</t>
  </si>
  <si>
    <t>2*(1,70+1,40)*4,30</t>
  </si>
  <si>
    <t>613131121</t>
  </si>
  <si>
    <t>Podkladní a spojovací vrstva vnitřních omítaných ploch penetrace disperzní nanášená ručně pilířů nebo sloupů</t>
  </si>
  <si>
    <t>-1984042522</t>
  </si>
  <si>
    <t>https://podminky.urs.cz/item/CS_URS_2021_02/613131121</t>
  </si>
  <si>
    <t>613321131</t>
  </si>
  <si>
    <t>Potažení vnitřních ploch vápenocementovým štukem tloušťky do 3 mm svislých konstrukcí pilířů nebo sloupů</t>
  </si>
  <si>
    <t>-1873940925</t>
  </si>
  <si>
    <t>https://podminky.urs.cz/item/CS_URS_2021_02/613321131</t>
  </si>
  <si>
    <t>17</t>
  </si>
  <si>
    <t>783823133</t>
  </si>
  <si>
    <t>Penetrační nátěr omítek hladkých omítek hladkých, zrnitých tenkovrstvých nebo štukových stupně členitosti 1 a 2 silikátový</t>
  </si>
  <si>
    <t>-899331126</t>
  </si>
  <si>
    <t>https://podminky.urs.cz/item/CS_URS_2021_02/783823133</t>
  </si>
  <si>
    <t>18</t>
  </si>
  <si>
    <t>783827423</t>
  </si>
  <si>
    <t>Krycí (ochranný ) nátěr omítek dvojnásobný hladkých omítek hladkých, zrnitých tenkovrstvých nebo štukových stupně členitosti 1 a 2 silikátový</t>
  </si>
  <si>
    <t>-2082176055</t>
  </si>
  <si>
    <t>https://podminky.urs.cz/item/CS_URS_2021_02/783827423</t>
  </si>
  <si>
    <t>19</t>
  </si>
  <si>
    <t>939952239</t>
  </si>
  <si>
    <t>20</t>
  </si>
  <si>
    <t>-996643602</t>
  </si>
  <si>
    <t>267525747</t>
  </si>
  <si>
    <t>0,069*14 'Přepočtené koeficientem množství</t>
  </si>
  <si>
    <t>22</t>
  </si>
  <si>
    <t>94620250</t>
  </si>
  <si>
    <t>poplatek za uložení směsného stavebního a demoličního odpadu zatříděného kódem 17 09 04</t>
  </si>
  <si>
    <t>1128792302</t>
  </si>
  <si>
    <t>https://podminky.urs.cz/item/CS_URS_2021_02/94620250</t>
  </si>
  <si>
    <t>23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</si>
  <si>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</si>
  <si>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</si>
  <si>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-1712200745</t>
  </si>
  <si>
    <t>https://podminky.urs.cz/item/CS_URS_2021_02/998018001</t>
  </si>
  <si>
    <t>1.03</t>
  </si>
  <si>
    <t>Posilovna (u hlavního vchodu)</t>
  </si>
  <si>
    <t>24</t>
  </si>
  <si>
    <t>-726854770</t>
  </si>
  <si>
    <t>14,80*2,00</t>
  </si>
  <si>
    <t>25</t>
  </si>
  <si>
    <t>-353778176</t>
  </si>
  <si>
    <t>14,80*1,50</t>
  </si>
  <si>
    <t>26</t>
  </si>
  <si>
    <t>978013161</t>
  </si>
  <si>
    <t>Otlučení vápenných nebo vápenocementových omítek vnitřních ploch stěn s vyškrabáním spar, s očištěním zdiva, v rozsahu přes 30 do 50 %</t>
  </si>
  <si>
    <t>1381371965</t>
  </si>
  <si>
    <t>https://podminky.urs.cz/item/CS_URS_2021_02/978013161</t>
  </si>
  <si>
    <t>14,80*2,50</t>
  </si>
  <si>
    <t>27</t>
  </si>
  <si>
    <t>612325423</t>
  </si>
  <si>
    <t>Oprava vápenocementové omítky vnitřních ploch štukové dvouvrstvé, tloušťky do 20 mm a tloušťky štuku do 3 mm stěn, v rozsahu opravované plochy přes 30 do 50%</t>
  </si>
  <si>
    <t>-1846945968</t>
  </si>
  <si>
    <t>https://podminky.urs.cz/item/CS_URS_2021_02/612325423</t>
  </si>
  <si>
    <t>28</t>
  </si>
  <si>
    <t>354965141</t>
  </si>
  <si>
    <t>29</t>
  </si>
  <si>
    <t>-407977394</t>
  </si>
  <si>
    <t>30</t>
  </si>
  <si>
    <t>354845642</t>
  </si>
  <si>
    <t>31</t>
  </si>
  <si>
    <t>1261959076</t>
  </si>
  <si>
    <t>32</t>
  </si>
  <si>
    <t>199406043</t>
  </si>
  <si>
    <t>0,74*14 'Přepočtené koeficientem množství</t>
  </si>
  <si>
    <t>33</t>
  </si>
  <si>
    <t>94620003</t>
  </si>
  <si>
    <t>poplatek za uložení stavebního odpadu cihelného zatříděného kódem 17 01 02</t>
  </si>
  <si>
    <t>-1121487987</t>
  </si>
  <si>
    <t>https://podminky.urs.cz/item/CS_URS_2021_02/94620003</t>
  </si>
  <si>
    <t>34</t>
  </si>
  <si>
    <t>-1017625750</t>
  </si>
  <si>
    <t>1.04</t>
  </si>
  <si>
    <t>Šatna B2, mladší žáci</t>
  </si>
  <si>
    <t>35</t>
  </si>
  <si>
    <t>674557192</t>
  </si>
  <si>
    <t>3,40*2,00</t>
  </si>
  <si>
    <t>36</t>
  </si>
  <si>
    <t>1522171795</t>
  </si>
  <si>
    <t>3,40*1,50</t>
  </si>
  <si>
    <t>37</t>
  </si>
  <si>
    <t>763132811</t>
  </si>
  <si>
    <t>Demontáž podhledu nebo samostatného požárního předělu ze sádrokartonových desek desek, opláštění jednoduché</t>
  </si>
  <si>
    <t>-1879202917</t>
  </si>
  <si>
    <t>https://podminky.urs.cz/item/CS_URS_2021_02/763132811</t>
  </si>
  <si>
    <t>3,40*1,20</t>
  </si>
  <si>
    <t>38</t>
  </si>
  <si>
    <t>763131621</t>
  </si>
  <si>
    <t>Podhled ze sádrokartonových desek montáž desek, tl. 12,5 mm</t>
  </si>
  <si>
    <t>1234295850</t>
  </si>
  <si>
    <t>https://podminky.urs.cz/item/CS_URS_2021_02/763131621</t>
  </si>
  <si>
    <t>39</t>
  </si>
  <si>
    <t>59030021</t>
  </si>
  <si>
    <t>deska SDK A tl 12,5mm</t>
  </si>
  <si>
    <t>1532961379</t>
  </si>
  <si>
    <t>https://podminky.urs.cz/item/CS_URS_2021_02/59030021</t>
  </si>
  <si>
    <t>4,08*1,1 'Přepočtené koeficientem množství</t>
  </si>
  <si>
    <t>40</t>
  </si>
  <si>
    <t>-1325419254</t>
  </si>
  <si>
    <t>41</t>
  </si>
  <si>
    <t>2012347195</t>
  </si>
  <si>
    <t>42</t>
  </si>
  <si>
    <t>1745006189</t>
  </si>
  <si>
    <t>43</t>
  </si>
  <si>
    <t>438522918</t>
  </si>
  <si>
    <t>44</t>
  </si>
  <si>
    <t>202346682</t>
  </si>
  <si>
    <t>0,046*14 'Přepočtené koeficientem množství</t>
  </si>
  <si>
    <t>45</t>
  </si>
  <si>
    <t>21960499</t>
  </si>
  <si>
    <t>46</t>
  </si>
  <si>
    <t>-1360022218</t>
  </si>
  <si>
    <t>1.05</t>
  </si>
  <si>
    <t>Umývárny pro šatny B3 a B4</t>
  </si>
  <si>
    <t>47</t>
  </si>
  <si>
    <t>1251964402</t>
  </si>
  <si>
    <t>3,40*3,40</t>
  </si>
  <si>
    <t>48</t>
  </si>
  <si>
    <t>-734713274</t>
  </si>
  <si>
    <t>49</t>
  </si>
  <si>
    <t>1528073830</t>
  </si>
  <si>
    <t>50</t>
  </si>
  <si>
    <t>741371853</t>
  </si>
  <si>
    <t>Demontáž svítidel bez zachování funkčnosti (do suti) interiérových se standardní paticí (E27, T5, GU10) nebo integrovaným zdrojem LED vestavných, ploše přes 0,09 do 0,36 m2</t>
  </si>
  <si>
    <t>-1893440395</t>
  </si>
  <si>
    <t>https://podminky.urs.cz/item/CS_URS_2021_02/741371853</t>
  </si>
  <si>
    <t>51</t>
  </si>
  <si>
    <t>1849512824</t>
  </si>
  <si>
    <t>52</t>
  </si>
  <si>
    <t>59030025</t>
  </si>
  <si>
    <t>deska SDK impregnovaná H2 tl 12,5mm</t>
  </si>
  <si>
    <t>1974499594</t>
  </si>
  <si>
    <t>https://podminky.urs.cz/item/CS_URS_2021_02/59030025</t>
  </si>
  <si>
    <t>11,56*1,1 'Přepočtené koeficientem množství</t>
  </si>
  <si>
    <t>53</t>
  </si>
  <si>
    <t>741372112</t>
  </si>
  <si>
    <t>Montáž svítidel s integrovaným zdrojem LED se zapojením vodičů interiérových vestavných stropních panelových hranatých nebo kruhových, plochy přes 0,09 do 0,36 m2</t>
  </si>
  <si>
    <t>-1555414402</t>
  </si>
  <si>
    <t>https://podminky.urs.cz/item/CS_URS_2021_02/741372112</t>
  </si>
  <si>
    <t>54</t>
  </si>
  <si>
    <t>-1147544957</t>
  </si>
  <si>
    <t>55</t>
  </si>
  <si>
    <t>784211101</t>
  </si>
  <si>
    <t>Malby z malířských směsí oděruvzdorných za mokra dvojnásobné, bílé za mokra oděruvzdorné výborně v místnostech výšky do 3,80 m</t>
  </si>
  <si>
    <t>1523266636</t>
  </si>
  <si>
    <t>https://podminky.urs.cz/item/CS_URS_2021_02/784211101</t>
  </si>
  <si>
    <t>56</t>
  </si>
  <si>
    <t>-289041533</t>
  </si>
  <si>
    <t>57</t>
  </si>
  <si>
    <t>2090753994</t>
  </si>
  <si>
    <t>58</t>
  </si>
  <si>
    <t>2088764527</t>
  </si>
  <si>
    <t>0,132*14 'Přepočtené koeficientem množství</t>
  </si>
  <si>
    <t>59</t>
  </si>
  <si>
    <t>704144825</t>
  </si>
  <si>
    <t>60</t>
  </si>
  <si>
    <t>-1893429314</t>
  </si>
  <si>
    <t>61</t>
  </si>
  <si>
    <t>-417603372</t>
  </si>
  <si>
    <t>1.06</t>
  </si>
  <si>
    <t>Šatna B4, mladší dorost</t>
  </si>
  <si>
    <t>62</t>
  </si>
  <si>
    <t>228073690</t>
  </si>
  <si>
    <t>6,10*6,80</t>
  </si>
  <si>
    <t>63</t>
  </si>
  <si>
    <t>-1028623873</t>
  </si>
  <si>
    <t>64</t>
  </si>
  <si>
    <t>-1986545281</t>
  </si>
  <si>
    <t>65</t>
  </si>
  <si>
    <t>578839329</t>
  </si>
  <si>
    <t>66</t>
  </si>
  <si>
    <t>741374853</t>
  </si>
  <si>
    <t>Demontáž svítidel se zachováním funkčnosti interiérových se standardní paticí (E27, T5, GU10) nebo integrovaným zdrojem LED vestavných, ploše přes 0,09 do 0,36 m2</t>
  </si>
  <si>
    <t>-1832478477</t>
  </si>
  <si>
    <t>https://podminky.urs.cz/item/CS_URS_2021_02/741374853</t>
  </si>
  <si>
    <t>67</t>
  </si>
  <si>
    <t>1142296444</t>
  </si>
  <si>
    <t>68</t>
  </si>
  <si>
    <t>-2020055863</t>
  </si>
  <si>
    <t>41,48*1,1 'Přepočtené koeficientem množství</t>
  </si>
  <si>
    <t>69</t>
  </si>
  <si>
    <t>-807980134</t>
  </si>
  <si>
    <t>70</t>
  </si>
  <si>
    <t>34825011</t>
  </si>
  <si>
    <t>svítidlo vestavné stropní panelové čtvercové/obdélníkové 0,09-0,36m2 2200-5000lm</t>
  </si>
  <si>
    <t>-1718999890</t>
  </si>
  <si>
    <t>https://podminky.urs.cz/item/CS_URS_2021_02/34825011</t>
  </si>
  <si>
    <t>71</t>
  </si>
  <si>
    <t>682793437</t>
  </si>
  <si>
    <t>72</t>
  </si>
  <si>
    <t>-1600423558</t>
  </si>
  <si>
    <t>73</t>
  </si>
  <si>
    <t>-1671133621</t>
  </si>
  <si>
    <t>74</t>
  </si>
  <si>
    <t>306250635</t>
  </si>
  <si>
    <t>75</t>
  </si>
  <si>
    <t>79158598</t>
  </si>
  <si>
    <t>0,474*14 'Přepočtené koeficientem množství</t>
  </si>
  <si>
    <t>76</t>
  </si>
  <si>
    <t>-1396404217</t>
  </si>
  <si>
    <t>77</t>
  </si>
  <si>
    <t>1957649826</t>
  </si>
  <si>
    <t>78</t>
  </si>
  <si>
    <t>-282515555</t>
  </si>
  <si>
    <t>1.07</t>
  </si>
  <si>
    <t>Strojovna vzduchotechniky – přístup ze šatny B4</t>
  </si>
  <si>
    <t>79</t>
  </si>
  <si>
    <t>215405121</t>
  </si>
  <si>
    <t>3,00*2,00</t>
  </si>
  <si>
    <t>80</t>
  </si>
  <si>
    <t>-427762785</t>
  </si>
  <si>
    <t>3,00*1,50</t>
  </si>
  <si>
    <t>81</t>
  </si>
  <si>
    <t>656494018</t>
  </si>
  <si>
    <t>2,55*(0,50+0,30)+2*0,50*0,30</t>
  </si>
  <si>
    <t>82</t>
  </si>
  <si>
    <t>763164791</t>
  </si>
  <si>
    <t>Obklad konstrukcí sádrokartonovými deskami montáž obkladu, opláštění jednoduché</t>
  </si>
  <si>
    <t>-680075384</t>
  </si>
  <si>
    <t>https://podminky.urs.cz/item/CS_URS_2021_02/763164791</t>
  </si>
  <si>
    <t>83</t>
  </si>
  <si>
    <t>911015174</t>
  </si>
  <si>
    <t>2,34*1,1 'Přepočtené koeficientem množství</t>
  </si>
  <si>
    <t>84</t>
  </si>
  <si>
    <t>1414017401</t>
  </si>
  <si>
    <t>85</t>
  </si>
  <si>
    <t>-2050093686</t>
  </si>
  <si>
    <t>86</t>
  </si>
  <si>
    <t>1948735567</t>
  </si>
  <si>
    <t>87</t>
  </si>
  <si>
    <t>-1412412874</t>
  </si>
  <si>
    <t>88</t>
  </si>
  <si>
    <t>-2015907505</t>
  </si>
  <si>
    <t>0,026*14 'Přepočtené koeficientem množství</t>
  </si>
  <si>
    <t>89</t>
  </si>
  <si>
    <t>1176513525</t>
  </si>
  <si>
    <t>90</t>
  </si>
  <si>
    <t>-632251755</t>
  </si>
  <si>
    <t>1.08</t>
  </si>
  <si>
    <t>Šatna krasobruslení B5</t>
  </si>
  <si>
    <t>91</t>
  </si>
  <si>
    <t>1024097602</t>
  </si>
  <si>
    <t>5,16*6,80</t>
  </si>
  <si>
    <t>92</t>
  </si>
  <si>
    <t>-757143607</t>
  </si>
  <si>
    <t>93</t>
  </si>
  <si>
    <t>1411215812</t>
  </si>
  <si>
    <t>94</t>
  </si>
  <si>
    <t>-1314122028</t>
  </si>
  <si>
    <t>95</t>
  </si>
  <si>
    <t>2042472044</t>
  </si>
  <si>
    <t>96</t>
  </si>
  <si>
    <t>865786432</t>
  </si>
  <si>
    <t>97</t>
  </si>
  <si>
    <t>-1391211562</t>
  </si>
  <si>
    <t>35,088*1,1 'Přepočtené koeficientem množství</t>
  </si>
  <si>
    <t>98</t>
  </si>
  <si>
    <t>2031104236</t>
  </si>
  <si>
    <t>99</t>
  </si>
  <si>
    <t>-823914687</t>
  </si>
  <si>
    <t>100</t>
  </si>
  <si>
    <t>-381116623</t>
  </si>
  <si>
    <t>101</t>
  </si>
  <si>
    <t>-1418042334</t>
  </si>
  <si>
    <t>102</t>
  </si>
  <si>
    <t>1077864090</t>
  </si>
  <si>
    <t>103</t>
  </si>
  <si>
    <t>-1878335121</t>
  </si>
  <si>
    <t>104</t>
  </si>
  <si>
    <t>-1901773226</t>
  </si>
  <si>
    <t>0,405*14 'Přepočtené koeficientem množství</t>
  </si>
  <si>
    <t>105</t>
  </si>
  <si>
    <t>1261670758</t>
  </si>
  <si>
    <t>106</t>
  </si>
  <si>
    <t>-1194503725</t>
  </si>
  <si>
    <t>107</t>
  </si>
  <si>
    <t>-1940969916</t>
  </si>
  <si>
    <t>1.09</t>
  </si>
  <si>
    <t>Šatna – hygienické zařízení B5</t>
  </si>
  <si>
    <t>108</t>
  </si>
  <si>
    <t>-1831551149</t>
  </si>
  <si>
    <t>3,40*2,50</t>
  </si>
  <si>
    <t>109</t>
  </si>
  <si>
    <t>466033935</t>
  </si>
  <si>
    <t>110</t>
  </si>
  <si>
    <t>-1235480234</t>
  </si>
  <si>
    <t>111</t>
  </si>
  <si>
    <t>-1878485287</t>
  </si>
  <si>
    <t>112</t>
  </si>
  <si>
    <t>-1749491078</t>
  </si>
  <si>
    <t>113</t>
  </si>
  <si>
    <t>853186387</t>
  </si>
  <si>
    <t>8,5*1,1 'Přepočtené koeficientem množství</t>
  </si>
  <si>
    <t>114</t>
  </si>
  <si>
    <t>966000755</t>
  </si>
  <si>
    <t>115</t>
  </si>
  <si>
    <t>-2054845943</t>
  </si>
  <si>
    <t>116</t>
  </si>
  <si>
    <t>1674569258</t>
  </si>
  <si>
    <t>117</t>
  </si>
  <si>
    <t>242600017</t>
  </si>
  <si>
    <t>118</t>
  </si>
  <si>
    <t>-1446076561</t>
  </si>
  <si>
    <t>119</t>
  </si>
  <si>
    <t>-485851974</t>
  </si>
  <si>
    <t>120</t>
  </si>
  <si>
    <t>-833029117</t>
  </si>
  <si>
    <t>0,00735714285714286*14 'Přepočtené koeficientem množství</t>
  </si>
  <si>
    <t>121</t>
  </si>
  <si>
    <t>-1883957970</t>
  </si>
  <si>
    <t>122</t>
  </si>
  <si>
    <t>-1721501334</t>
  </si>
  <si>
    <t>123</t>
  </si>
  <si>
    <t>1445660547</t>
  </si>
  <si>
    <t>1.10</t>
  </si>
  <si>
    <t>Chodba</t>
  </si>
  <si>
    <t>124</t>
  </si>
  <si>
    <t>-1379379405</t>
  </si>
  <si>
    <t>125</t>
  </si>
  <si>
    <t>763135881</t>
  </si>
  <si>
    <t>Demontáž podhledu sádrokartonového vyjmutí kazet</t>
  </si>
  <si>
    <t>-1475392565</t>
  </si>
  <si>
    <t>https://podminky.urs.cz/item/CS_URS_2021_02/763135881</t>
  </si>
  <si>
    <t>8*0,60*0,60</t>
  </si>
  <si>
    <t>126</t>
  </si>
  <si>
    <t>763135611</t>
  </si>
  <si>
    <t>Montáž sádrokartonového podhledu opláštění z kazet</t>
  </si>
  <si>
    <t>54120986</t>
  </si>
  <si>
    <t>https://podminky.urs.cz/item/CS_URS_2021_02/763135611</t>
  </si>
  <si>
    <t>127</t>
  </si>
  <si>
    <t>59030596</t>
  </si>
  <si>
    <t>podhled kazetový demontovatelný bílý pískový bez děrovaní hrana rovná tl 8mm 600x600mm</t>
  </si>
  <si>
    <t>788947464</t>
  </si>
  <si>
    <t>https://podminky.urs.cz/item/CS_URS_2021_02/59030596</t>
  </si>
  <si>
    <t>2,88*1,05 'Přepočtené koeficientem množství</t>
  </si>
  <si>
    <t>128</t>
  </si>
  <si>
    <t>-2054500052</t>
  </si>
  <si>
    <t>129</t>
  </si>
  <si>
    <t>-1293463663</t>
  </si>
  <si>
    <t>130</t>
  </si>
  <si>
    <t>925654141</t>
  </si>
  <si>
    <t>0,023*14 'Přepočtené koeficientem množství</t>
  </si>
  <si>
    <t>131</t>
  </si>
  <si>
    <t>1983845516</t>
  </si>
  <si>
    <t>132</t>
  </si>
  <si>
    <t>750017593</t>
  </si>
  <si>
    <t>1.11</t>
  </si>
  <si>
    <t>Kabina A – přístup ze šatny B10</t>
  </si>
  <si>
    <t>133</t>
  </si>
  <si>
    <t>-1171039137</t>
  </si>
  <si>
    <t>134</t>
  </si>
  <si>
    <t>800761609</t>
  </si>
  <si>
    <t>135</t>
  </si>
  <si>
    <t>763121811</t>
  </si>
  <si>
    <t>Demontáž předsazených nebo šachtových stěn ze sádrokartonových desek s nosnou konstrukcí z ocelových profilů jednoduchých, opláštění jednoduché</t>
  </si>
  <si>
    <t>1697614321</t>
  </si>
  <si>
    <t>https://podminky.urs.cz/item/CS_URS_2021_02/763121811</t>
  </si>
  <si>
    <t>2,30*(0,23+0,52)</t>
  </si>
  <si>
    <t>136</t>
  </si>
  <si>
    <t>-1264834223</t>
  </si>
  <si>
    <t>137</t>
  </si>
  <si>
    <t>-1771493577</t>
  </si>
  <si>
    <t>1,725*1,1 'Přepočtené koeficientem množství</t>
  </si>
  <si>
    <t>138</t>
  </si>
  <si>
    <t>-652482846</t>
  </si>
  <si>
    <t>139</t>
  </si>
  <si>
    <t>-364393187</t>
  </si>
  <si>
    <t>140</t>
  </si>
  <si>
    <t>-670361071</t>
  </si>
  <si>
    <t>141</t>
  </si>
  <si>
    <t>-1689533478</t>
  </si>
  <si>
    <t>142</t>
  </si>
  <si>
    <t>-1318040297</t>
  </si>
  <si>
    <t>0,03*14 'Přepočtené koeficientem množství</t>
  </si>
  <si>
    <t>143</t>
  </si>
  <si>
    <t>1617811968</t>
  </si>
  <si>
    <t>144</t>
  </si>
  <si>
    <t>467448322</t>
  </si>
  <si>
    <t>1.12</t>
  </si>
  <si>
    <t>Šatna B10, „A“ Mužstvo</t>
  </si>
  <si>
    <t>145</t>
  </si>
  <si>
    <t>1824105792</t>
  </si>
  <si>
    <t>146</t>
  </si>
  <si>
    <t>978013191</t>
  </si>
  <si>
    <t>Otlučení vápenných nebo vápenocementových omítek vnitřních ploch stěn s vyškrabáním spar, s očištěním zdiva, v rozsahu přes 50 do 100 %</t>
  </si>
  <si>
    <t>345276389</t>
  </si>
  <si>
    <t>https://podminky.urs.cz/item/CS_URS_2021_02/978013191</t>
  </si>
  <si>
    <t>147</t>
  </si>
  <si>
    <t>612325203</t>
  </si>
  <si>
    <t>Vápenocementová omítka jednotlivých malých ploch hrubá na stěnách, plochy jednotlivě přes 0,25 do 1 m2</t>
  </si>
  <si>
    <t>1122773872</t>
  </si>
  <si>
    <t>https://podminky.urs.cz/item/CS_URS_2021_02/612325203</t>
  </si>
  <si>
    <t>148</t>
  </si>
  <si>
    <t>2084189615</t>
  </si>
  <si>
    <t>149</t>
  </si>
  <si>
    <t>730113517</t>
  </si>
  <si>
    <t>150</t>
  </si>
  <si>
    <t>-252593375</t>
  </si>
  <si>
    <t>151</t>
  </si>
  <si>
    <t>2026590760</t>
  </si>
  <si>
    <t>152</t>
  </si>
  <si>
    <t>295634914</t>
  </si>
  <si>
    <t>153</t>
  </si>
  <si>
    <t>-762492993</t>
  </si>
  <si>
    <t>154</t>
  </si>
  <si>
    <t>-1863878705</t>
  </si>
  <si>
    <t>1.13</t>
  </si>
  <si>
    <t>Dešťová kanalizace</t>
  </si>
  <si>
    <t>155</t>
  </si>
  <si>
    <t>721100906</t>
  </si>
  <si>
    <t>Opravy potrubí hrdlového přetěsnění hrdla odpadního potrubí přes 100 do DN 200</t>
  </si>
  <si>
    <t>-665200416</t>
  </si>
  <si>
    <t>https://podminky.urs.cz/item/CS_URS_2021_02/721100906</t>
  </si>
  <si>
    <t>156</t>
  </si>
  <si>
    <t>998721101</t>
  </si>
  <si>
    <t>Přesun hmot pro vnitřní kanalizace stanovený z hmotnosti přesunovaného materiálu vodorovná dopravní vzdálenost do 50 m v objektech výšky do 6 m</t>
  </si>
  <si>
    <t>-1222886933</t>
  </si>
  <si>
    <t>https://podminky.urs.cz/item/CS_URS_2021_02/998721101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</si>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</sst>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9991001" TargetMode="External" /><Relationship Id="rId2" Type="http://schemas.openxmlformats.org/officeDocument/2006/relationships/hyperlink" Target="https://podminky.urs.cz/item/CS_URS_2021_02/949101111" TargetMode="External" /><Relationship Id="rId3" Type="http://schemas.openxmlformats.org/officeDocument/2006/relationships/hyperlink" Target="https://podminky.urs.cz/item/CS_URS_2021_02/763101856" TargetMode="External" /><Relationship Id="rId4" Type="http://schemas.openxmlformats.org/officeDocument/2006/relationships/hyperlink" Target="https://podminky.urs.cz/item/CS_URS_2021_02/94620150" TargetMode="External" /><Relationship Id="rId5" Type="http://schemas.openxmlformats.org/officeDocument/2006/relationships/hyperlink" Target="https://podminky.urs.cz/item/CS_URS_2021_02/763132951" TargetMode="External" /><Relationship Id="rId6" Type="http://schemas.openxmlformats.org/officeDocument/2006/relationships/hyperlink" Target="https://podminky.urs.cz/item/CS_URS_2021_02/784181101" TargetMode="External" /><Relationship Id="rId7" Type="http://schemas.openxmlformats.org/officeDocument/2006/relationships/hyperlink" Target="https://podminky.urs.cz/item/CS_URS_2021_02/784221101" TargetMode="External" /><Relationship Id="rId8" Type="http://schemas.openxmlformats.org/officeDocument/2006/relationships/hyperlink" Target="https://podminky.urs.cz/item/CS_URS_2021_02/997221121" TargetMode="External" /><Relationship Id="rId9" Type="http://schemas.openxmlformats.org/officeDocument/2006/relationships/hyperlink" Target="https://podminky.urs.cz/item/CS_URS_2021_02/997013501" TargetMode="External" /><Relationship Id="rId10" Type="http://schemas.openxmlformats.org/officeDocument/2006/relationships/hyperlink" Target="https://podminky.urs.cz/item/CS_URS_2021_02/997013509" TargetMode="External" /><Relationship Id="rId11" Type="http://schemas.openxmlformats.org/officeDocument/2006/relationships/hyperlink" Target="https://podminky.urs.cz/item/CS_URS_2021_02/998763301" TargetMode="External" /><Relationship Id="rId12" Type="http://schemas.openxmlformats.org/officeDocument/2006/relationships/hyperlink" Target="https://podminky.urs.cz/item/CS_URS_2021_02/619991001" TargetMode="External" /><Relationship Id="rId13" Type="http://schemas.openxmlformats.org/officeDocument/2006/relationships/hyperlink" Target="https://podminky.urs.cz/item/CS_URS_2021_02/949101112" TargetMode="External" /><Relationship Id="rId14" Type="http://schemas.openxmlformats.org/officeDocument/2006/relationships/hyperlink" Target="https://podminky.urs.cz/item/CS_URS_2021_02/978035117" TargetMode="External" /><Relationship Id="rId15" Type="http://schemas.openxmlformats.org/officeDocument/2006/relationships/hyperlink" Target="https://podminky.urs.cz/item/CS_URS_2021_02/613131121" TargetMode="External" /><Relationship Id="rId16" Type="http://schemas.openxmlformats.org/officeDocument/2006/relationships/hyperlink" Target="https://podminky.urs.cz/item/CS_URS_2021_02/613321131" TargetMode="External" /><Relationship Id="rId17" Type="http://schemas.openxmlformats.org/officeDocument/2006/relationships/hyperlink" Target="https://podminky.urs.cz/item/CS_URS_2021_02/783823133" TargetMode="External" /><Relationship Id="rId18" Type="http://schemas.openxmlformats.org/officeDocument/2006/relationships/hyperlink" Target="https://podminky.urs.cz/item/CS_URS_2021_02/783827423" TargetMode="External" /><Relationship Id="rId19" Type="http://schemas.openxmlformats.org/officeDocument/2006/relationships/hyperlink" Target="https://podminky.urs.cz/item/CS_URS_2021_02/997221121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4620250" TargetMode="External" /><Relationship Id="rId23" Type="http://schemas.openxmlformats.org/officeDocument/2006/relationships/hyperlink" Target="https://podminky.urs.cz/item/CS_URS_2021_02/998018001" TargetMode="External" /><Relationship Id="rId24" Type="http://schemas.openxmlformats.org/officeDocument/2006/relationships/hyperlink" Target="https://podminky.urs.cz/item/CS_URS_2021_02/619991001" TargetMode="External" /><Relationship Id="rId25" Type="http://schemas.openxmlformats.org/officeDocument/2006/relationships/hyperlink" Target="https://podminky.urs.cz/item/CS_URS_2021_02/949101111" TargetMode="External" /><Relationship Id="rId26" Type="http://schemas.openxmlformats.org/officeDocument/2006/relationships/hyperlink" Target="https://podminky.urs.cz/item/CS_URS_2021_02/978013161" TargetMode="External" /><Relationship Id="rId27" Type="http://schemas.openxmlformats.org/officeDocument/2006/relationships/hyperlink" Target="https://podminky.urs.cz/item/CS_URS_2021_02/612325423" TargetMode="External" /><Relationship Id="rId28" Type="http://schemas.openxmlformats.org/officeDocument/2006/relationships/hyperlink" Target="https://podminky.urs.cz/item/CS_URS_2021_02/784181101" TargetMode="External" /><Relationship Id="rId29" Type="http://schemas.openxmlformats.org/officeDocument/2006/relationships/hyperlink" Target="https://podminky.urs.cz/item/CS_URS_2021_02/784221101" TargetMode="External" /><Relationship Id="rId30" Type="http://schemas.openxmlformats.org/officeDocument/2006/relationships/hyperlink" Target="https://podminky.urs.cz/item/CS_URS_2021_02/997221121" TargetMode="External" /><Relationship Id="rId31" Type="http://schemas.openxmlformats.org/officeDocument/2006/relationships/hyperlink" Target="https://podminky.urs.cz/item/CS_URS_2021_02/997013501" TargetMode="External" /><Relationship Id="rId32" Type="http://schemas.openxmlformats.org/officeDocument/2006/relationships/hyperlink" Target="https://podminky.urs.cz/item/CS_URS_2021_02/997013509" TargetMode="External" /><Relationship Id="rId33" Type="http://schemas.openxmlformats.org/officeDocument/2006/relationships/hyperlink" Target="https://podminky.urs.cz/item/CS_URS_2021_02/94620003" TargetMode="External" /><Relationship Id="rId34" Type="http://schemas.openxmlformats.org/officeDocument/2006/relationships/hyperlink" Target="https://podminky.urs.cz/item/CS_URS_2021_02/998018001" TargetMode="External" /><Relationship Id="rId35" Type="http://schemas.openxmlformats.org/officeDocument/2006/relationships/hyperlink" Target="https://podminky.urs.cz/item/CS_URS_2021_02/619991001" TargetMode="External" /><Relationship Id="rId36" Type="http://schemas.openxmlformats.org/officeDocument/2006/relationships/hyperlink" Target="https://podminky.urs.cz/item/CS_URS_2021_02/949101111" TargetMode="External" /><Relationship Id="rId37" Type="http://schemas.openxmlformats.org/officeDocument/2006/relationships/hyperlink" Target="https://podminky.urs.cz/item/CS_URS_2021_02/763132811" TargetMode="External" /><Relationship Id="rId38" Type="http://schemas.openxmlformats.org/officeDocument/2006/relationships/hyperlink" Target="https://podminky.urs.cz/item/CS_URS_2021_02/763131621" TargetMode="External" /><Relationship Id="rId39" Type="http://schemas.openxmlformats.org/officeDocument/2006/relationships/hyperlink" Target="https://podminky.urs.cz/item/CS_URS_2021_02/59030021" TargetMode="External" /><Relationship Id="rId40" Type="http://schemas.openxmlformats.org/officeDocument/2006/relationships/hyperlink" Target="https://podminky.urs.cz/item/CS_URS_2021_02/784181101" TargetMode="External" /><Relationship Id="rId41" Type="http://schemas.openxmlformats.org/officeDocument/2006/relationships/hyperlink" Target="https://podminky.urs.cz/item/CS_URS_2021_02/784221101" TargetMode="External" /><Relationship Id="rId42" Type="http://schemas.openxmlformats.org/officeDocument/2006/relationships/hyperlink" Target="https://podminky.urs.cz/item/CS_URS_2021_02/997221121" TargetMode="External" /><Relationship Id="rId43" Type="http://schemas.openxmlformats.org/officeDocument/2006/relationships/hyperlink" Target="https://podminky.urs.cz/item/CS_URS_2021_02/997013501" TargetMode="External" /><Relationship Id="rId44" Type="http://schemas.openxmlformats.org/officeDocument/2006/relationships/hyperlink" Target="https://podminky.urs.cz/item/CS_URS_2021_02/997013509" TargetMode="External" /><Relationship Id="rId45" Type="http://schemas.openxmlformats.org/officeDocument/2006/relationships/hyperlink" Target="https://podminky.urs.cz/item/CS_URS_2021_02/94620150" TargetMode="External" /><Relationship Id="rId46" Type="http://schemas.openxmlformats.org/officeDocument/2006/relationships/hyperlink" Target="https://podminky.urs.cz/item/CS_URS_2021_02/998763301" TargetMode="External" /><Relationship Id="rId47" Type="http://schemas.openxmlformats.org/officeDocument/2006/relationships/hyperlink" Target="https://podminky.urs.cz/item/CS_URS_2021_02/619991001" TargetMode="External" /><Relationship Id="rId48" Type="http://schemas.openxmlformats.org/officeDocument/2006/relationships/hyperlink" Target="https://podminky.urs.cz/item/CS_URS_2021_02/949101111" TargetMode="External" /><Relationship Id="rId49" Type="http://schemas.openxmlformats.org/officeDocument/2006/relationships/hyperlink" Target="https://podminky.urs.cz/item/CS_URS_2021_02/763132811" TargetMode="External" /><Relationship Id="rId50" Type="http://schemas.openxmlformats.org/officeDocument/2006/relationships/hyperlink" Target="https://podminky.urs.cz/item/CS_URS_2021_02/741371853" TargetMode="External" /><Relationship Id="rId51" Type="http://schemas.openxmlformats.org/officeDocument/2006/relationships/hyperlink" Target="https://podminky.urs.cz/item/CS_URS_2021_02/763131621" TargetMode="External" /><Relationship Id="rId52" Type="http://schemas.openxmlformats.org/officeDocument/2006/relationships/hyperlink" Target="https://podminky.urs.cz/item/CS_URS_2021_02/59030025" TargetMode="External" /><Relationship Id="rId53" Type="http://schemas.openxmlformats.org/officeDocument/2006/relationships/hyperlink" Target="https://podminky.urs.cz/item/CS_URS_2021_02/741372112" TargetMode="External" /><Relationship Id="rId54" Type="http://schemas.openxmlformats.org/officeDocument/2006/relationships/hyperlink" Target="https://podminky.urs.cz/item/CS_URS_2021_02/784181101" TargetMode="External" /><Relationship Id="rId55" Type="http://schemas.openxmlformats.org/officeDocument/2006/relationships/hyperlink" Target="https://podminky.urs.cz/item/CS_URS_2021_02/784211101" TargetMode="External" /><Relationship Id="rId56" Type="http://schemas.openxmlformats.org/officeDocument/2006/relationships/hyperlink" Target="https://podminky.urs.cz/item/CS_URS_2021_02/997221121" TargetMode="External" /><Relationship Id="rId57" Type="http://schemas.openxmlformats.org/officeDocument/2006/relationships/hyperlink" Target="https://podminky.urs.cz/item/CS_URS_2021_02/997013501" TargetMode="External" /><Relationship Id="rId58" Type="http://schemas.openxmlformats.org/officeDocument/2006/relationships/hyperlink" Target="https://podminky.urs.cz/item/CS_URS_2021_02/997013509" TargetMode="External" /><Relationship Id="rId59" Type="http://schemas.openxmlformats.org/officeDocument/2006/relationships/hyperlink" Target="https://podminky.urs.cz/item/CS_URS_2021_02/94620150" TargetMode="External" /><Relationship Id="rId60" Type="http://schemas.openxmlformats.org/officeDocument/2006/relationships/hyperlink" Target="https://podminky.urs.cz/item/CS_URS_2021_02/94620250" TargetMode="External" /><Relationship Id="rId61" Type="http://schemas.openxmlformats.org/officeDocument/2006/relationships/hyperlink" Target="https://podminky.urs.cz/item/CS_URS_2021_02/998763301" TargetMode="External" /><Relationship Id="rId62" Type="http://schemas.openxmlformats.org/officeDocument/2006/relationships/hyperlink" Target="https://podminky.urs.cz/item/CS_URS_2021_02/619991001" TargetMode="External" /><Relationship Id="rId63" Type="http://schemas.openxmlformats.org/officeDocument/2006/relationships/hyperlink" Target="https://podminky.urs.cz/item/CS_URS_2021_02/949101111" TargetMode="External" /><Relationship Id="rId64" Type="http://schemas.openxmlformats.org/officeDocument/2006/relationships/hyperlink" Target="https://podminky.urs.cz/item/CS_URS_2021_02/763132811" TargetMode="External" /><Relationship Id="rId65" Type="http://schemas.openxmlformats.org/officeDocument/2006/relationships/hyperlink" Target="https://podminky.urs.cz/item/CS_URS_2021_02/741371853" TargetMode="External" /><Relationship Id="rId66" Type="http://schemas.openxmlformats.org/officeDocument/2006/relationships/hyperlink" Target="https://podminky.urs.cz/item/CS_URS_2021_02/741374853" TargetMode="External" /><Relationship Id="rId67" Type="http://schemas.openxmlformats.org/officeDocument/2006/relationships/hyperlink" Target="https://podminky.urs.cz/item/CS_URS_2021_02/763131621" TargetMode="External" /><Relationship Id="rId68" Type="http://schemas.openxmlformats.org/officeDocument/2006/relationships/hyperlink" Target="https://podminky.urs.cz/item/CS_URS_2021_02/59030021" TargetMode="External" /><Relationship Id="rId69" Type="http://schemas.openxmlformats.org/officeDocument/2006/relationships/hyperlink" Target="https://podminky.urs.cz/item/CS_URS_2021_02/741372112" TargetMode="External" /><Relationship Id="rId70" Type="http://schemas.openxmlformats.org/officeDocument/2006/relationships/hyperlink" Target="https://podminky.urs.cz/item/CS_URS_2021_02/34825011" TargetMode="External" /><Relationship Id="rId71" Type="http://schemas.openxmlformats.org/officeDocument/2006/relationships/hyperlink" Target="https://podminky.urs.cz/item/CS_URS_2021_02/784181101" TargetMode="External" /><Relationship Id="rId72" Type="http://schemas.openxmlformats.org/officeDocument/2006/relationships/hyperlink" Target="https://podminky.urs.cz/item/CS_URS_2021_02/784221101" TargetMode="External" /><Relationship Id="rId73" Type="http://schemas.openxmlformats.org/officeDocument/2006/relationships/hyperlink" Target="https://podminky.urs.cz/item/CS_URS_2021_02/997221121" TargetMode="External" /><Relationship Id="rId74" Type="http://schemas.openxmlformats.org/officeDocument/2006/relationships/hyperlink" Target="https://podminky.urs.cz/item/CS_URS_2021_02/997013501" TargetMode="External" /><Relationship Id="rId75" Type="http://schemas.openxmlformats.org/officeDocument/2006/relationships/hyperlink" Target="https://podminky.urs.cz/item/CS_URS_2021_02/997013509" TargetMode="External" /><Relationship Id="rId76" Type="http://schemas.openxmlformats.org/officeDocument/2006/relationships/hyperlink" Target="https://podminky.urs.cz/item/CS_URS_2021_02/94620150" TargetMode="External" /><Relationship Id="rId77" Type="http://schemas.openxmlformats.org/officeDocument/2006/relationships/hyperlink" Target="https://podminky.urs.cz/item/CS_URS_2021_02/94620250" TargetMode="External" /><Relationship Id="rId78" Type="http://schemas.openxmlformats.org/officeDocument/2006/relationships/hyperlink" Target="https://podminky.urs.cz/item/CS_URS_2021_02/998763301" TargetMode="External" /><Relationship Id="rId79" Type="http://schemas.openxmlformats.org/officeDocument/2006/relationships/hyperlink" Target="https://podminky.urs.cz/item/CS_URS_2021_02/619991001" TargetMode="External" /><Relationship Id="rId80" Type="http://schemas.openxmlformats.org/officeDocument/2006/relationships/hyperlink" Target="https://podminky.urs.cz/item/CS_URS_2021_02/949101111" TargetMode="External" /><Relationship Id="rId81" Type="http://schemas.openxmlformats.org/officeDocument/2006/relationships/hyperlink" Target="https://podminky.urs.cz/item/CS_URS_2021_02/763132811" TargetMode="External" /><Relationship Id="rId82" Type="http://schemas.openxmlformats.org/officeDocument/2006/relationships/hyperlink" Target="https://podminky.urs.cz/item/CS_URS_2021_02/763164791" TargetMode="External" /><Relationship Id="rId83" Type="http://schemas.openxmlformats.org/officeDocument/2006/relationships/hyperlink" Target="https://podminky.urs.cz/item/CS_URS_2021_02/59030021" TargetMode="External" /><Relationship Id="rId84" Type="http://schemas.openxmlformats.org/officeDocument/2006/relationships/hyperlink" Target="https://podminky.urs.cz/item/CS_URS_2021_02/784181101" TargetMode="External" /><Relationship Id="rId85" Type="http://schemas.openxmlformats.org/officeDocument/2006/relationships/hyperlink" Target="https://podminky.urs.cz/item/CS_URS_2021_02/784221101" TargetMode="External" /><Relationship Id="rId86" Type="http://schemas.openxmlformats.org/officeDocument/2006/relationships/hyperlink" Target="https://podminky.urs.cz/item/CS_URS_2021_02/997221121" TargetMode="External" /><Relationship Id="rId87" Type="http://schemas.openxmlformats.org/officeDocument/2006/relationships/hyperlink" Target="https://podminky.urs.cz/item/CS_URS_2021_02/997013501" TargetMode="External" /><Relationship Id="rId88" Type="http://schemas.openxmlformats.org/officeDocument/2006/relationships/hyperlink" Target="https://podminky.urs.cz/item/CS_URS_2021_02/997013509" TargetMode="External" /><Relationship Id="rId89" Type="http://schemas.openxmlformats.org/officeDocument/2006/relationships/hyperlink" Target="https://podminky.urs.cz/item/CS_URS_2021_02/94620150" TargetMode="External" /><Relationship Id="rId90" Type="http://schemas.openxmlformats.org/officeDocument/2006/relationships/hyperlink" Target="https://podminky.urs.cz/item/CS_URS_2021_02/998763301" TargetMode="External" /><Relationship Id="rId91" Type="http://schemas.openxmlformats.org/officeDocument/2006/relationships/hyperlink" Target="https://podminky.urs.cz/item/CS_URS_2021_02/619991001" TargetMode="External" /><Relationship Id="rId92" Type="http://schemas.openxmlformats.org/officeDocument/2006/relationships/hyperlink" Target="https://podminky.urs.cz/item/CS_URS_2021_02/949101111" TargetMode="External" /><Relationship Id="rId93" Type="http://schemas.openxmlformats.org/officeDocument/2006/relationships/hyperlink" Target="https://podminky.urs.cz/item/CS_URS_2021_02/763132811" TargetMode="External" /><Relationship Id="rId94" Type="http://schemas.openxmlformats.org/officeDocument/2006/relationships/hyperlink" Target="https://podminky.urs.cz/item/CS_URS_2021_02/741371853" TargetMode="External" /><Relationship Id="rId95" Type="http://schemas.openxmlformats.org/officeDocument/2006/relationships/hyperlink" Target="https://podminky.urs.cz/item/CS_URS_2021_02/741374853" TargetMode="External" /><Relationship Id="rId96" Type="http://schemas.openxmlformats.org/officeDocument/2006/relationships/hyperlink" Target="https://podminky.urs.cz/item/CS_URS_2021_02/763131621" TargetMode="External" /><Relationship Id="rId97" Type="http://schemas.openxmlformats.org/officeDocument/2006/relationships/hyperlink" Target="https://podminky.urs.cz/item/CS_URS_2021_02/59030021" TargetMode="External" /><Relationship Id="rId98" Type="http://schemas.openxmlformats.org/officeDocument/2006/relationships/hyperlink" Target="https://podminky.urs.cz/item/CS_URS_2021_02/741372112" TargetMode="External" /><Relationship Id="rId99" Type="http://schemas.openxmlformats.org/officeDocument/2006/relationships/hyperlink" Target="https://podminky.urs.cz/item/CS_URS_2021_02/34825011" TargetMode="External" /><Relationship Id="rId100" Type="http://schemas.openxmlformats.org/officeDocument/2006/relationships/hyperlink" Target="https://podminky.urs.cz/item/CS_URS_2021_02/784181101" TargetMode="External" /><Relationship Id="rId101" Type="http://schemas.openxmlformats.org/officeDocument/2006/relationships/hyperlink" Target="https://podminky.urs.cz/item/CS_URS_2021_02/784221101" TargetMode="External" /><Relationship Id="rId102" Type="http://schemas.openxmlformats.org/officeDocument/2006/relationships/hyperlink" Target="https://podminky.urs.cz/item/CS_URS_2021_02/997221121" TargetMode="External" /><Relationship Id="rId103" Type="http://schemas.openxmlformats.org/officeDocument/2006/relationships/hyperlink" Target="https://podminky.urs.cz/item/CS_URS_2021_02/997013501" TargetMode="External" /><Relationship Id="rId104" Type="http://schemas.openxmlformats.org/officeDocument/2006/relationships/hyperlink" Target="https://podminky.urs.cz/item/CS_URS_2021_02/997013509" TargetMode="External" /><Relationship Id="rId105" Type="http://schemas.openxmlformats.org/officeDocument/2006/relationships/hyperlink" Target="https://podminky.urs.cz/item/CS_URS_2021_02/94620150" TargetMode="External" /><Relationship Id="rId106" Type="http://schemas.openxmlformats.org/officeDocument/2006/relationships/hyperlink" Target="https://podminky.urs.cz/item/CS_URS_2021_02/94620250" TargetMode="External" /><Relationship Id="rId107" Type="http://schemas.openxmlformats.org/officeDocument/2006/relationships/hyperlink" Target="https://podminky.urs.cz/item/CS_URS_2021_02/998763301" TargetMode="External" /><Relationship Id="rId108" Type="http://schemas.openxmlformats.org/officeDocument/2006/relationships/hyperlink" Target="https://podminky.urs.cz/item/CS_URS_2021_02/619991001" TargetMode="External" /><Relationship Id="rId109" Type="http://schemas.openxmlformats.org/officeDocument/2006/relationships/hyperlink" Target="https://podminky.urs.cz/item/CS_URS_2021_02/949101111" TargetMode="External" /><Relationship Id="rId110" Type="http://schemas.openxmlformats.org/officeDocument/2006/relationships/hyperlink" Target="https://podminky.urs.cz/item/CS_URS_2021_02/763132811" TargetMode="External" /><Relationship Id="rId111" Type="http://schemas.openxmlformats.org/officeDocument/2006/relationships/hyperlink" Target="https://podminky.urs.cz/item/CS_URS_2021_02/741371853" TargetMode="External" /><Relationship Id="rId112" Type="http://schemas.openxmlformats.org/officeDocument/2006/relationships/hyperlink" Target="https://podminky.urs.cz/item/CS_URS_2021_02/763131621" TargetMode="External" /><Relationship Id="rId113" Type="http://schemas.openxmlformats.org/officeDocument/2006/relationships/hyperlink" Target="https://podminky.urs.cz/item/CS_URS_2021_02/59030025" TargetMode="External" /><Relationship Id="rId114" Type="http://schemas.openxmlformats.org/officeDocument/2006/relationships/hyperlink" Target="https://podminky.urs.cz/item/CS_URS_2021_02/741372112" TargetMode="External" /><Relationship Id="rId115" Type="http://schemas.openxmlformats.org/officeDocument/2006/relationships/hyperlink" Target="https://podminky.urs.cz/item/CS_URS_2021_02/34825011" TargetMode="External" /><Relationship Id="rId116" Type="http://schemas.openxmlformats.org/officeDocument/2006/relationships/hyperlink" Target="https://podminky.urs.cz/item/CS_URS_2021_02/784181101" TargetMode="External" /><Relationship Id="rId117" Type="http://schemas.openxmlformats.org/officeDocument/2006/relationships/hyperlink" Target="https://podminky.urs.cz/item/CS_URS_2021_02/784211101" TargetMode="External" /><Relationship Id="rId118" Type="http://schemas.openxmlformats.org/officeDocument/2006/relationships/hyperlink" Target="https://podminky.urs.cz/item/CS_URS_2021_02/997221121" TargetMode="External" /><Relationship Id="rId119" Type="http://schemas.openxmlformats.org/officeDocument/2006/relationships/hyperlink" Target="https://podminky.urs.cz/item/CS_URS_2021_02/997013501" TargetMode="External" /><Relationship Id="rId120" Type="http://schemas.openxmlformats.org/officeDocument/2006/relationships/hyperlink" Target="https://podminky.urs.cz/item/CS_URS_2021_02/997013509" TargetMode="External" /><Relationship Id="rId121" Type="http://schemas.openxmlformats.org/officeDocument/2006/relationships/hyperlink" Target="https://podminky.urs.cz/item/CS_URS_2021_02/94620150" TargetMode="External" /><Relationship Id="rId122" Type="http://schemas.openxmlformats.org/officeDocument/2006/relationships/hyperlink" Target="https://podminky.urs.cz/item/CS_URS_2021_02/94620250" TargetMode="External" /><Relationship Id="rId123" Type="http://schemas.openxmlformats.org/officeDocument/2006/relationships/hyperlink" Target="https://podminky.urs.cz/item/CS_URS_2021_02/998763301" TargetMode="External" /><Relationship Id="rId124" Type="http://schemas.openxmlformats.org/officeDocument/2006/relationships/hyperlink" Target="https://podminky.urs.cz/item/CS_URS_2021_02/949101111" TargetMode="External" /><Relationship Id="rId125" Type="http://schemas.openxmlformats.org/officeDocument/2006/relationships/hyperlink" Target="https://podminky.urs.cz/item/CS_URS_2021_02/763135881" TargetMode="External" /><Relationship Id="rId126" Type="http://schemas.openxmlformats.org/officeDocument/2006/relationships/hyperlink" Target="https://podminky.urs.cz/item/CS_URS_2021_02/763135611" TargetMode="External" /><Relationship Id="rId127" Type="http://schemas.openxmlformats.org/officeDocument/2006/relationships/hyperlink" Target="https://podminky.urs.cz/item/CS_URS_2021_02/59030596" TargetMode="External" /><Relationship Id="rId128" Type="http://schemas.openxmlformats.org/officeDocument/2006/relationships/hyperlink" Target="https://podminky.urs.cz/item/CS_URS_2021_02/997221121" TargetMode="External" /><Relationship Id="rId129" Type="http://schemas.openxmlformats.org/officeDocument/2006/relationships/hyperlink" Target="https://podminky.urs.cz/item/CS_URS_2021_02/997013501" TargetMode="External" /><Relationship Id="rId130" Type="http://schemas.openxmlformats.org/officeDocument/2006/relationships/hyperlink" Target="https://podminky.urs.cz/item/CS_URS_2021_02/997013509" TargetMode="External" /><Relationship Id="rId131" Type="http://schemas.openxmlformats.org/officeDocument/2006/relationships/hyperlink" Target="https://podminky.urs.cz/item/CS_URS_2021_02/94620250" TargetMode="External" /><Relationship Id="rId132" Type="http://schemas.openxmlformats.org/officeDocument/2006/relationships/hyperlink" Target="https://podminky.urs.cz/item/CS_URS_2021_02/998763301" TargetMode="External" /><Relationship Id="rId133" Type="http://schemas.openxmlformats.org/officeDocument/2006/relationships/hyperlink" Target="https://podminky.urs.cz/item/CS_URS_2021_02/619991001" TargetMode="External" /><Relationship Id="rId134" Type="http://schemas.openxmlformats.org/officeDocument/2006/relationships/hyperlink" Target="https://podminky.urs.cz/item/CS_URS_2021_02/949101111" TargetMode="External" /><Relationship Id="rId135" Type="http://schemas.openxmlformats.org/officeDocument/2006/relationships/hyperlink" Target="https://podminky.urs.cz/item/CS_URS_2021_02/763121811" TargetMode="External" /><Relationship Id="rId136" Type="http://schemas.openxmlformats.org/officeDocument/2006/relationships/hyperlink" Target="https://podminky.urs.cz/item/CS_URS_2021_02/763164791" TargetMode="External" /><Relationship Id="rId137" Type="http://schemas.openxmlformats.org/officeDocument/2006/relationships/hyperlink" Target="https://podminky.urs.cz/item/CS_URS_2021_02/59030021" TargetMode="External" /><Relationship Id="rId138" Type="http://schemas.openxmlformats.org/officeDocument/2006/relationships/hyperlink" Target="https://podminky.urs.cz/item/CS_URS_2021_02/784181101" TargetMode="External" /><Relationship Id="rId139" Type="http://schemas.openxmlformats.org/officeDocument/2006/relationships/hyperlink" Target="https://podminky.urs.cz/item/CS_URS_2021_02/784211101" TargetMode="External" /><Relationship Id="rId140" Type="http://schemas.openxmlformats.org/officeDocument/2006/relationships/hyperlink" Target="https://podminky.urs.cz/item/CS_URS_2021_02/997221121" TargetMode="External" /><Relationship Id="rId141" Type="http://schemas.openxmlformats.org/officeDocument/2006/relationships/hyperlink" Target="https://podminky.urs.cz/item/CS_URS_2021_02/997013501" TargetMode="External" /><Relationship Id="rId142" Type="http://schemas.openxmlformats.org/officeDocument/2006/relationships/hyperlink" Target="https://podminky.urs.cz/item/CS_URS_2021_02/997013509" TargetMode="External" /><Relationship Id="rId143" Type="http://schemas.openxmlformats.org/officeDocument/2006/relationships/hyperlink" Target="https://podminky.urs.cz/item/CS_URS_2021_02/94620150" TargetMode="External" /><Relationship Id="rId144" Type="http://schemas.openxmlformats.org/officeDocument/2006/relationships/hyperlink" Target="https://podminky.urs.cz/item/CS_URS_2021_02/998763301" TargetMode="External" /><Relationship Id="rId145" Type="http://schemas.openxmlformats.org/officeDocument/2006/relationships/hyperlink" Target="https://podminky.urs.cz/item/CS_URS_2021_02/619991001" TargetMode="External" /><Relationship Id="rId146" Type="http://schemas.openxmlformats.org/officeDocument/2006/relationships/hyperlink" Target="https://podminky.urs.cz/item/CS_URS_2021_02/978013191" TargetMode="External" /><Relationship Id="rId147" Type="http://schemas.openxmlformats.org/officeDocument/2006/relationships/hyperlink" Target="https://podminky.urs.cz/item/CS_URS_2021_02/612325203" TargetMode="External" /><Relationship Id="rId148" Type="http://schemas.openxmlformats.org/officeDocument/2006/relationships/hyperlink" Target="https://podminky.urs.cz/item/CS_URS_2021_02/784181101" TargetMode="External" /><Relationship Id="rId149" Type="http://schemas.openxmlformats.org/officeDocument/2006/relationships/hyperlink" Target="https://podminky.urs.cz/item/CS_URS_2021_02/784211101" TargetMode="External" /><Relationship Id="rId150" Type="http://schemas.openxmlformats.org/officeDocument/2006/relationships/hyperlink" Target="https://podminky.urs.cz/item/CS_URS_2021_02/997221121" TargetMode="External" /><Relationship Id="rId151" Type="http://schemas.openxmlformats.org/officeDocument/2006/relationships/hyperlink" Target="https://podminky.urs.cz/item/CS_URS_2021_02/997013501" TargetMode="External" /><Relationship Id="rId152" Type="http://schemas.openxmlformats.org/officeDocument/2006/relationships/hyperlink" Target="https://podminky.urs.cz/item/CS_URS_2021_02/997013509" TargetMode="External" /><Relationship Id="rId153" Type="http://schemas.openxmlformats.org/officeDocument/2006/relationships/hyperlink" Target="https://podminky.urs.cz/item/CS_URS_2021_02/94620003" TargetMode="External" /><Relationship Id="rId154" Type="http://schemas.openxmlformats.org/officeDocument/2006/relationships/hyperlink" Target="https://podminky.urs.cz/item/CS_URS_2021_02/998018001" TargetMode="External" /><Relationship Id="rId155" Type="http://schemas.openxmlformats.org/officeDocument/2006/relationships/hyperlink" Target="https://podminky.urs.cz/item/CS_URS_2021_02/721100906" TargetMode="External" /><Relationship Id="rId156" Type="http://schemas.openxmlformats.org/officeDocument/2006/relationships/hyperlink" Target="https://podminky.urs.cz/item/CS_URS_2021_02/998721101" TargetMode="External" /><Relationship Id="rId1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40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45</v>
      </c>
      <c r="E29" s="45"/>
      <c r="F29" s="30" t="s">
        <v>46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47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48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49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070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Zimní stadion Děčín – návrh opatření na uvedení objektu do původního stavu po přívalovém dešti v červenci 2021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Zimní stadion Děčín, Oblouková 21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17. 9. 2021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Statutární město Děčín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1" t="str">
        <f>IF(E17="","",E17)</f>
        <v>Vladimír Vidai</v>
      </c>
      <c r="AN49" s="62"/>
      <c r="AO49" s="62"/>
      <c r="AP49" s="62"/>
      <c r="AQ49" s="38"/>
      <c r="AR49" s="42"/>
      <c r="AS49" s="72" t="s">
        <v>55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37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56</v>
      </c>
      <c r="D52" s="85"/>
      <c r="E52" s="85"/>
      <c r="F52" s="85"/>
      <c r="G52" s="85"/>
      <c r="H52" s="86"/>
      <c r="I52" s="87" t="s">
        <v>57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58</v>
      </c>
      <c r="AH52" s="85"/>
      <c r="AI52" s="85"/>
      <c r="AJ52" s="85"/>
      <c r="AK52" s="85"/>
      <c r="AL52" s="85"/>
      <c r="AM52" s="85"/>
      <c r="AN52" s="87" t="s">
        <v>59</v>
      </c>
      <c r="AO52" s="85"/>
      <c r="AP52" s="85"/>
      <c r="AQ52" s="89" t="s">
        <v>60</v>
      </c>
      <c r="AR52" s="42"/>
      <c r="AS52" s="90" t="s">
        <v>61</v>
      </c>
      <c r="AT52" s="91" t="s">
        <v>62</v>
      </c>
      <c r="AU52" s="91" t="s">
        <v>63</v>
      </c>
      <c r="AV52" s="91" t="s">
        <v>64</v>
      </c>
      <c r="AW52" s="91" t="s">
        <v>65</v>
      </c>
      <c r="AX52" s="91" t="s">
        <v>66</v>
      </c>
      <c r="AY52" s="91" t="s">
        <v>67</v>
      </c>
      <c r="AZ52" s="91" t="s">
        <v>68</v>
      </c>
      <c r="BA52" s="91" t="s">
        <v>69</v>
      </c>
      <c r="BB52" s="91" t="s">
        <v>70</v>
      </c>
      <c r="BC52" s="91" t="s">
        <v>71</v>
      </c>
      <c r="BD52" s="92" t="s">
        <v>72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73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74</v>
      </c>
      <c r="BT54" s="107" t="s">
        <v>75</v>
      </c>
      <c r="BV54" s="107" t="s">
        <v>76</v>
      </c>
      <c r="BW54" s="107" t="s">
        <v>5</v>
      </c>
      <c r="BX54" s="107" t="s">
        <v>77</v>
      </c>
      <c r="CL54" s="107" t="s">
        <v>19</v>
      </c>
    </row>
    <row r="55" spans="1:90" s="7" customFormat="1" ht="37.5" customHeight="1">
      <c r="A55" s="108" t="s">
        <v>78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17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'070 - Zimní stadion Děčín...'!J28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79</v>
      </c>
      <c r="AR55" s="115"/>
      <c r="AS55" s="116">
        <v>0</v>
      </c>
      <c r="AT55" s="117">
        <f>ROUND(SUM(AV55:AW55),2)</f>
        <v>0</v>
      </c>
      <c r="AU55" s="118">
        <f>'070 - Zimní stadion Děčín...'!P86</f>
        <v>0</v>
      </c>
      <c r="AV55" s="117">
        <f>'070 - Zimní stadion Děčín...'!J31</f>
        <v>0</v>
      </c>
      <c r="AW55" s="117">
        <f>'070 - Zimní stadion Děčín...'!J32</f>
        <v>0</v>
      </c>
      <c r="AX55" s="117">
        <f>'070 - Zimní stadion Děčín...'!J33</f>
        <v>0</v>
      </c>
      <c r="AY55" s="117">
        <f>'070 - Zimní stadion Děčín...'!J34</f>
        <v>0</v>
      </c>
      <c r="AZ55" s="117">
        <f>'070 - Zimní stadion Děčín...'!F31</f>
        <v>0</v>
      </c>
      <c r="BA55" s="117">
        <f>'070 - Zimní stadion Děčín...'!F32</f>
        <v>0</v>
      </c>
      <c r="BB55" s="117">
        <f>'070 - Zimní stadion Děčín...'!F33</f>
        <v>0</v>
      </c>
      <c r="BC55" s="117">
        <f>'070 - Zimní stadion Děčín...'!F34</f>
        <v>0</v>
      </c>
      <c r="BD55" s="119">
        <f>'070 - Zimní stadion Děčín...'!F35</f>
        <v>0</v>
      </c>
      <c r="BE55" s="7"/>
      <c r="BT55" s="120" t="s">
        <v>80</v>
      </c>
      <c r="BU55" s="120" t="s">
        <v>81</v>
      </c>
      <c r="BV55" s="120" t="s">
        <v>76</v>
      </c>
      <c r="BW55" s="120" t="s">
        <v>5</v>
      </c>
      <c r="BX55" s="120" t="s">
        <v>77</v>
      </c>
      <c r="CL55" s="120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70 - Zimní stadion Děčí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82</v>
      </c>
    </row>
    <row r="4" spans="2:46" s="1" customFormat="1" ht="24.95" customHeight="1">
      <c r="B4" s="18"/>
      <c r="D4" s="123" t="s">
        <v>83</v>
      </c>
      <c r="L4" s="18"/>
      <c r="M4" s="124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16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30" customHeight="1">
      <c r="A7" s="36"/>
      <c r="B7" s="42"/>
      <c r="C7" s="36"/>
      <c r="D7" s="36"/>
      <c r="E7" s="127" t="s">
        <v>17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18</v>
      </c>
      <c r="E9" s="36"/>
      <c r="F9" s="128" t="s">
        <v>19</v>
      </c>
      <c r="G9" s="36"/>
      <c r="H9" s="36"/>
      <c r="I9" s="125" t="s">
        <v>20</v>
      </c>
      <c r="J9" s="128" t="s">
        <v>19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21</v>
      </c>
      <c r="E10" s="36"/>
      <c r="F10" s="128" t="s">
        <v>22</v>
      </c>
      <c r="G10" s="36"/>
      <c r="H10" s="36"/>
      <c r="I10" s="125" t="s">
        <v>23</v>
      </c>
      <c r="J10" s="129" t="str">
        <f>'Rekapitulace stavby'!AN8</f>
        <v>17. 9. 2021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25</v>
      </c>
      <c r="E12" s="36"/>
      <c r="F12" s="36"/>
      <c r="G12" s="36"/>
      <c r="H12" s="36"/>
      <c r="I12" s="125" t="s">
        <v>26</v>
      </c>
      <c r="J12" s="128" t="s">
        <v>27</v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">
        <v>28</v>
      </c>
      <c r="F13" s="36"/>
      <c r="G13" s="36"/>
      <c r="H13" s="36"/>
      <c r="I13" s="125" t="s">
        <v>29</v>
      </c>
      <c r="J13" s="128" t="s">
        <v>19</v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30</v>
      </c>
      <c r="E15" s="36"/>
      <c r="F15" s="36"/>
      <c r="G15" s="36"/>
      <c r="H15" s="36"/>
      <c r="I15" s="125" t="s">
        <v>26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29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32</v>
      </c>
      <c r="E18" s="36"/>
      <c r="F18" s="36"/>
      <c r="G18" s="36"/>
      <c r="H18" s="36"/>
      <c r="I18" s="125" t="s">
        <v>26</v>
      </c>
      <c r="J18" s="128" t="s">
        <v>33</v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">
        <v>34</v>
      </c>
      <c r="F19" s="36"/>
      <c r="G19" s="36"/>
      <c r="H19" s="36"/>
      <c r="I19" s="125" t="s">
        <v>29</v>
      </c>
      <c r="J19" s="128" t="s">
        <v>35</v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37</v>
      </c>
      <c r="E21" s="36"/>
      <c r="F21" s="36"/>
      <c r="G21" s="36"/>
      <c r="H21" s="36"/>
      <c r="I21" s="125" t="s">
        <v>26</v>
      </c>
      <c r="J21" s="128" t="str">
        <f>IF('Rekapitulace stavby'!AN19="","",'Rekapitulace stavby'!AN19)</f>
        <v/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tr">
        <f>IF('Rekapitulace stavby'!E20="","",'Rekapitulace stavby'!E20)</f>
        <v xml:space="preserve"> </v>
      </c>
      <c r="F22" s="36"/>
      <c r="G22" s="36"/>
      <c r="H22" s="36"/>
      <c r="I22" s="125" t="s">
        <v>29</v>
      </c>
      <c r="J22" s="128" t="str">
        <f>IF('Rekapitulace stavby'!AN20="","",'Rekapitulace stavby'!AN20)</f>
        <v/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39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40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41</v>
      </c>
      <c r="E28" s="36"/>
      <c r="F28" s="36"/>
      <c r="G28" s="36"/>
      <c r="H28" s="36"/>
      <c r="I28" s="36"/>
      <c r="J28" s="136">
        <f>ROUND(J86,2)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43</v>
      </c>
      <c r="G30" s="36"/>
      <c r="H30" s="36"/>
      <c r="I30" s="137" t="s">
        <v>42</v>
      </c>
      <c r="J30" s="137" t="s">
        <v>44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45</v>
      </c>
      <c r="E31" s="125" t="s">
        <v>46</v>
      </c>
      <c r="F31" s="139">
        <f>ROUND((SUM(BE86:BE448)),2)</f>
        <v>0</v>
      </c>
      <c r="G31" s="36"/>
      <c r="H31" s="36"/>
      <c r="I31" s="140">
        <v>0.21</v>
      </c>
      <c r="J31" s="139">
        <f>ROUND(((SUM(BE86:BE448))*I31),2)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47</v>
      </c>
      <c r="F32" s="139">
        <f>ROUND((SUM(BF86:BF448)),2)</f>
        <v>0</v>
      </c>
      <c r="G32" s="36"/>
      <c r="H32" s="36"/>
      <c r="I32" s="140">
        <v>0.15</v>
      </c>
      <c r="J32" s="139">
        <f>ROUND(((SUM(BF86:BF448))*I32),2)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48</v>
      </c>
      <c r="F33" s="139">
        <f>ROUND((SUM(BG86:BG448)),2)</f>
        <v>0</v>
      </c>
      <c r="G33" s="36"/>
      <c r="H33" s="36"/>
      <c r="I33" s="140">
        <v>0.21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49</v>
      </c>
      <c r="F34" s="139">
        <f>ROUND((SUM(BH86:BH448)),2)</f>
        <v>0</v>
      </c>
      <c r="G34" s="36"/>
      <c r="H34" s="36"/>
      <c r="I34" s="140">
        <v>0.15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50</v>
      </c>
      <c r="F35" s="139">
        <f>ROUND((SUM(BI86:BI448)),2)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51</v>
      </c>
      <c r="E37" s="143"/>
      <c r="F37" s="143"/>
      <c r="G37" s="144" t="s">
        <v>52</v>
      </c>
      <c r="H37" s="145" t="s">
        <v>53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84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30" customHeight="1">
      <c r="A46" s="36"/>
      <c r="B46" s="37"/>
      <c r="C46" s="38"/>
      <c r="D46" s="38"/>
      <c r="E46" s="67" t="str">
        <f>E7</f>
        <v>Zimní stadion Děčín – návrh opatření na uvedení objektu do původního stavu po přívalovém dešti v červenci 2021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8"/>
      <c r="E48" s="38"/>
      <c r="F48" s="25" t="str">
        <f>F10</f>
        <v>Zimní stadion Děčín, Oblouková 21</v>
      </c>
      <c r="G48" s="38"/>
      <c r="H48" s="38"/>
      <c r="I48" s="30" t="s">
        <v>23</v>
      </c>
      <c r="J48" s="70" t="str">
        <f>IF(J10="","",J10)</f>
        <v>17. 9. 2021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8"/>
      <c r="E50" s="38"/>
      <c r="F50" s="25" t="str">
        <f>E13</f>
        <v>Statutární město Děčín</v>
      </c>
      <c r="G50" s="38"/>
      <c r="H50" s="38"/>
      <c r="I50" s="30" t="s">
        <v>32</v>
      </c>
      <c r="J50" s="34" t="str">
        <f>E19</f>
        <v>Vladimír Vidai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30</v>
      </c>
      <c r="D51" s="38"/>
      <c r="E51" s="38"/>
      <c r="F51" s="25" t="str">
        <f>IF(E16="","",E16)</f>
        <v>Vyplň údaj</v>
      </c>
      <c r="G51" s="38"/>
      <c r="H51" s="38"/>
      <c r="I51" s="30" t="s">
        <v>37</v>
      </c>
      <c r="J51" s="34" t="str">
        <f>E22</f>
        <v xml:space="preserve"> 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85</v>
      </c>
      <c r="D53" s="153"/>
      <c r="E53" s="153"/>
      <c r="F53" s="153"/>
      <c r="G53" s="153"/>
      <c r="H53" s="153"/>
      <c r="I53" s="153"/>
      <c r="J53" s="154" t="s">
        <v>86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73</v>
      </c>
      <c r="D55" s="38"/>
      <c r="E55" s="38"/>
      <c r="F55" s="38"/>
      <c r="G55" s="38"/>
      <c r="H55" s="38"/>
      <c r="I55" s="38"/>
      <c r="J55" s="100">
        <f>J86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87</v>
      </c>
    </row>
    <row r="56" spans="1:31" s="9" customFormat="1" ht="24.95" customHeight="1">
      <c r="A56" s="9"/>
      <c r="B56" s="156"/>
      <c r="C56" s="157"/>
      <c r="D56" s="158" t="s">
        <v>88</v>
      </c>
      <c r="E56" s="159"/>
      <c r="F56" s="159"/>
      <c r="G56" s="159"/>
      <c r="H56" s="159"/>
      <c r="I56" s="159"/>
      <c r="J56" s="160">
        <f>J87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9" customFormat="1" ht="24.95" customHeight="1">
      <c r="A57" s="9"/>
      <c r="B57" s="156"/>
      <c r="C57" s="157"/>
      <c r="D57" s="158" t="s">
        <v>89</v>
      </c>
      <c r="E57" s="159"/>
      <c r="F57" s="159"/>
      <c r="G57" s="159"/>
      <c r="H57" s="159"/>
      <c r="I57" s="159"/>
      <c r="J57" s="160">
        <f>J111</f>
        <v>0</v>
      </c>
      <c r="K57" s="157"/>
      <c r="L57" s="161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9" customFormat="1" ht="24.95" customHeight="1">
      <c r="A58" s="9"/>
      <c r="B58" s="156"/>
      <c r="C58" s="157"/>
      <c r="D58" s="158" t="s">
        <v>90</v>
      </c>
      <c r="E58" s="159"/>
      <c r="F58" s="159"/>
      <c r="G58" s="159"/>
      <c r="H58" s="159"/>
      <c r="I58" s="159"/>
      <c r="J58" s="160">
        <f>J139</f>
        <v>0</v>
      </c>
      <c r="K58" s="157"/>
      <c r="L58" s="161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9" customFormat="1" ht="24.95" customHeight="1">
      <c r="A59" s="9"/>
      <c r="B59" s="156"/>
      <c r="C59" s="157"/>
      <c r="D59" s="158" t="s">
        <v>91</v>
      </c>
      <c r="E59" s="159"/>
      <c r="F59" s="159"/>
      <c r="G59" s="159"/>
      <c r="H59" s="159"/>
      <c r="I59" s="159"/>
      <c r="J59" s="160">
        <f>J166</f>
        <v>0</v>
      </c>
      <c r="K59" s="157"/>
      <c r="L59" s="16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9" customFormat="1" ht="24.95" customHeight="1">
      <c r="A60" s="9"/>
      <c r="B60" s="156"/>
      <c r="C60" s="157"/>
      <c r="D60" s="158" t="s">
        <v>92</v>
      </c>
      <c r="E60" s="159"/>
      <c r="F60" s="159"/>
      <c r="G60" s="159"/>
      <c r="H60" s="159"/>
      <c r="I60" s="159"/>
      <c r="J60" s="160">
        <f>J196</f>
        <v>0</v>
      </c>
      <c r="K60" s="157"/>
      <c r="L60" s="16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56"/>
      <c r="C61" s="157"/>
      <c r="D61" s="158" t="s">
        <v>93</v>
      </c>
      <c r="E61" s="159"/>
      <c r="F61" s="159"/>
      <c r="G61" s="159"/>
      <c r="H61" s="159"/>
      <c r="I61" s="159"/>
      <c r="J61" s="160">
        <f>J230</f>
        <v>0</v>
      </c>
      <c r="K61" s="157"/>
      <c r="L61" s="16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56"/>
      <c r="C62" s="157"/>
      <c r="D62" s="158" t="s">
        <v>94</v>
      </c>
      <c r="E62" s="159"/>
      <c r="F62" s="159"/>
      <c r="G62" s="159"/>
      <c r="H62" s="159"/>
      <c r="I62" s="159"/>
      <c r="J62" s="160">
        <f>J268</f>
        <v>0</v>
      </c>
      <c r="K62" s="157"/>
      <c r="L62" s="16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56"/>
      <c r="C63" s="157"/>
      <c r="D63" s="158" t="s">
        <v>95</v>
      </c>
      <c r="E63" s="159"/>
      <c r="F63" s="159"/>
      <c r="G63" s="159"/>
      <c r="H63" s="159"/>
      <c r="I63" s="159"/>
      <c r="J63" s="160">
        <f>J298</f>
        <v>0</v>
      </c>
      <c r="K63" s="157"/>
      <c r="L63" s="16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56"/>
      <c r="C64" s="157"/>
      <c r="D64" s="158" t="s">
        <v>96</v>
      </c>
      <c r="E64" s="159"/>
      <c r="F64" s="159"/>
      <c r="G64" s="159"/>
      <c r="H64" s="159"/>
      <c r="I64" s="159"/>
      <c r="J64" s="160">
        <f>J336</f>
        <v>0</v>
      </c>
      <c r="K64" s="157"/>
      <c r="L64" s="16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56"/>
      <c r="C65" s="157"/>
      <c r="D65" s="158" t="s">
        <v>97</v>
      </c>
      <c r="E65" s="159"/>
      <c r="F65" s="159"/>
      <c r="G65" s="159"/>
      <c r="H65" s="159"/>
      <c r="I65" s="159"/>
      <c r="J65" s="160">
        <f>J372</f>
        <v>0</v>
      </c>
      <c r="K65" s="157"/>
      <c r="L65" s="16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56"/>
      <c r="C66" s="157"/>
      <c r="D66" s="158" t="s">
        <v>98</v>
      </c>
      <c r="E66" s="159"/>
      <c r="F66" s="159"/>
      <c r="G66" s="159"/>
      <c r="H66" s="159"/>
      <c r="I66" s="159"/>
      <c r="J66" s="160">
        <f>J394</f>
        <v>0</v>
      </c>
      <c r="K66" s="157"/>
      <c r="L66" s="16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56"/>
      <c r="C67" s="157"/>
      <c r="D67" s="158" t="s">
        <v>99</v>
      </c>
      <c r="E67" s="159"/>
      <c r="F67" s="159"/>
      <c r="G67" s="159"/>
      <c r="H67" s="159"/>
      <c r="I67" s="159"/>
      <c r="J67" s="160">
        <f>J422</f>
        <v>0</v>
      </c>
      <c r="K67" s="157"/>
      <c r="L67" s="16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56"/>
      <c r="C68" s="157"/>
      <c r="D68" s="158" t="s">
        <v>100</v>
      </c>
      <c r="E68" s="159"/>
      <c r="F68" s="159"/>
      <c r="G68" s="159"/>
      <c r="H68" s="159"/>
      <c r="I68" s="159"/>
      <c r="J68" s="160">
        <f>J444</f>
        <v>0</v>
      </c>
      <c r="K68" s="157"/>
      <c r="L68" s="16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2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2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2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1" t="s">
        <v>101</v>
      </c>
      <c r="D75" s="38"/>
      <c r="E75" s="38"/>
      <c r="F75" s="38"/>
      <c r="G75" s="38"/>
      <c r="H75" s="38"/>
      <c r="I75" s="38"/>
      <c r="J75" s="38"/>
      <c r="K75" s="38"/>
      <c r="L75" s="12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2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38"/>
      <c r="J77" s="38"/>
      <c r="K77" s="38"/>
      <c r="L77" s="12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30" customHeight="1">
      <c r="A78" s="36"/>
      <c r="B78" s="37"/>
      <c r="C78" s="38"/>
      <c r="D78" s="38"/>
      <c r="E78" s="67" t="str">
        <f>E7</f>
        <v>Zimní stadion Děčín – návrh opatření na uvedení objektu do původního stavu po přívalovém dešti v červenci 2021</v>
      </c>
      <c r="F78" s="38"/>
      <c r="G78" s="38"/>
      <c r="H78" s="38"/>
      <c r="I78" s="38"/>
      <c r="J78" s="38"/>
      <c r="K78" s="38"/>
      <c r="L78" s="12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2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21</v>
      </c>
      <c r="D80" s="38"/>
      <c r="E80" s="38"/>
      <c r="F80" s="25" t="str">
        <f>F10</f>
        <v>Zimní stadion Děčín, Oblouková 21</v>
      </c>
      <c r="G80" s="38"/>
      <c r="H80" s="38"/>
      <c r="I80" s="30" t="s">
        <v>23</v>
      </c>
      <c r="J80" s="70" t="str">
        <f>IF(J10="","",J10)</f>
        <v>17. 9. 2021</v>
      </c>
      <c r="K80" s="38"/>
      <c r="L80" s="12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2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0" t="s">
        <v>25</v>
      </c>
      <c r="D82" s="38"/>
      <c r="E82" s="38"/>
      <c r="F82" s="25" t="str">
        <f>E13</f>
        <v>Statutární město Děčín</v>
      </c>
      <c r="G82" s="38"/>
      <c r="H82" s="38"/>
      <c r="I82" s="30" t="s">
        <v>32</v>
      </c>
      <c r="J82" s="34" t="str">
        <f>E19</f>
        <v>Vladimír Vidai</v>
      </c>
      <c r="K82" s="38"/>
      <c r="L82" s="12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0" t="s">
        <v>30</v>
      </c>
      <c r="D83" s="38"/>
      <c r="E83" s="38"/>
      <c r="F83" s="25" t="str">
        <f>IF(E16="","",E16)</f>
        <v>Vyplň údaj</v>
      </c>
      <c r="G83" s="38"/>
      <c r="H83" s="38"/>
      <c r="I83" s="30" t="s">
        <v>37</v>
      </c>
      <c r="J83" s="34" t="str">
        <f>E22</f>
        <v xml:space="preserve"> </v>
      </c>
      <c r="K83" s="38"/>
      <c r="L83" s="12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2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0" customFormat="1" ht="29.25" customHeight="1">
      <c r="A85" s="162"/>
      <c r="B85" s="163"/>
      <c r="C85" s="164" t="s">
        <v>102</v>
      </c>
      <c r="D85" s="165" t="s">
        <v>60</v>
      </c>
      <c r="E85" s="165" t="s">
        <v>56</v>
      </c>
      <c r="F85" s="165" t="s">
        <v>57</v>
      </c>
      <c r="G85" s="165" t="s">
        <v>103</v>
      </c>
      <c r="H85" s="165" t="s">
        <v>104</v>
      </c>
      <c r="I85" s="165" t="s">
        <v>105</v>
      </c>
      <c r="J85" s="165" t="s">
        <v>86</v>
      </c>
      <c r="K85" s="166" t="s">
        <v>106</v>
      </c>
      <c r="L85" s="167"/>
      <c r="M85" s="90" t="s">
        <v>19</v>
      </c>
      <c r="N85" s="91" t="s">
        <v>45</v>
      </c>
      <c r="O85" s="91" t="s">
        <v>107</v>
      </c>
      <c r="P85" s="91" t="s">
        <v>108</v>
      </c>
      <c r="Q85" s="91" t="s">
        <v>109</v>
      </c>
      <c r="R85" s="91" t="s">
        <v>110</v>
      </c>
      <c r="S85" s="91" t="s">
        <v>111</v>
      </c>
      <c r="T85" s="92" t="s">
        <v>112</v>
      </c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63" s="2" customFormat="1" ht="22.8" customHeight="1">
      <c r="A86" s="36"/>
      <c r="B86" s="37"/>
      <c r="C86" s="97" t="s">
        <v>113</v>
      </c>
      <c r="D86" s="38"/>
      <c r="E86" s="38"/>
      <c r="F86" s="38"/>
      <c r="G86" s="38"/>
      <c r="H86" s="38"/>
      <c r="I86" s="38"/>
      <c r="J86" s="168">
        <f>BK86</f>
        <v>0</v>
      </c>
      <c r="K86" s="38"/>
      <c r="L86" s="42"/>
      <c r="M86" s="93"/>
      <c r="N86" s="169"/>
      <c r="O86" s="94"/>
      <c r="P86" s="170">
        <f>P87+P111+P139+P166+P196+P230+P268+P298+P336+P372+P394+P422+P444</f>
        <v>0</v>
      </c>
      <c r="Q86" s="94"/>
      <c r="R86" s="170">
        <f>R87+R111+R139+R166+R196+R230+R268+R298+R336+R372+R394+R422+R444</f>
        <v>2.43297784</v>
      </c>
      <c r="S86" s="94"/>
      <c r="T86" s="171">
        <f>T87+T111+T139+T166+T196+T230+T268+T298+T336+T372+T394+T422+T444</f>
        <v>2.08658985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5" t="s">
        <v>74</v>
      </c>
      <c r="AU86" s="15" t="s">
        <v>87</v>
      </c>
      <c r="BK86" s="172">
        <f>BK87+BK111+BK139+BK166+BK196+BK230+BK268+BK298+BK336+BK372+BK394+BK422+BK444</f>
        <v>0</v>
      </c>
    </row>
    <row r="87" spans="1:63" s="11" customFormat="1" ht="25.9" customHeight="1">
      <c r="A87" s="11"/>
      <c r="B87" s="173"/>
      <c r="C87" s="174"/>
      <c r="D87" s="175" t="s">
        <v>74</v>
      </c>
      <c r="E87" s="176" t="s">
        <v>114</v>
      </c>
      <c r="F87" s="176" t="s">
        <v>115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SUM(P88:P110)</f>
        <v>0</v>
      </c>
      <c r="Q87" s="181"/>
      <c r="R87" s="182">
        <f>SUM(R88:R110)</f>
        <v>0.007105</v>
      </c>
      <c r="S87" s="181"/>
      <c r="T87" s="183">
        <f>SUM(T88:T110)</f>
        <v>0.01106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84" t="s">
        <v>80</v>
      </c>
      <c r="AT87" s="185" t="s">
        <v>74</v>
      </c>
      <c r="AU87" s="185" t="s">
        <v>75</v>
      </c>
      <c r="AY87" s="184" t="s">
        <v>116</v>
      </c>
      <c r="BK87" s="186">
        <f>SUM(BK88:BK110)</f>
        <v>0</v>
      </c>
    </row>
    <row r="88" spans="1:65" s="2" customFormat="1" ht="21.75" customHeight="1">
      <c r="A88" s="36"/>
      <c r="B88" s="37"/>
      <c r="C88" s="187" t="s">
        <v>80</v>
      </c>
      <c r="D88" s="187" t="s">
        <v>117</v>
      </c>
      <c r="E88" s="188" t="s">
        <v>118</v>
      </c>
      <c r="F88" s="189" t="s">
        <v>119</v>
      </c>
      <c r="G88" s="190" t="s">
        <v>120</v>
      </c>
      <c r="H88" s="191">
        <v>1</v>
      </c>
      <c r="I88" s="192"/>
      <c r="J88" s="193">
        <f>ROUND(I88*H88,2)</f>
        <v>0</v>
      </c>
      <c r="K88" s="189" t="s">
        <v>121</v>
      </c>
      <c r="L88" s="42"/>
      <c r="M88" s="194" t="s">
        <v>19</v>
      </c>
      <c r="N88" s="195" t="s">
        <v>46</v>
      </c>
      <c r="O88" s="82"/>
      <c r="P88" s="196">
        <f>O88*H88</f>
        <v>0</v>
      </c>
      <c r="Q88" s="196">
        <v>0</v>
      </c>
      <c r="R88" s="196">
        <f>Q88*H88</f>
        <v>0</v>
      </c>
      <c r="S88" s="196">
        <v>0</v>
      </c>
      <c r="T88" s="19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8" t="s">
        <v>122</v>
      </c>
      <c r="AT88" s="198" t="s">
        <v>117</v>
      </c>
      <c r="AU88" s="198" t="s">
        <v>80</v>
      </c>
      <c r="AY88" s="15" t="s">
        <v>116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5" t="s">
        <v>80</v>
      </c>
      <c r="BK88" s="199">
        <f>ROUND(I88*H88,2)</f>
        <v>0</v>
      </c>
      <c r="BL88" s="15" t="s">
        <v>122</v>
      </c>
      <c r="BM88" s="198" t="s">
        <v>123</v>
      </c>
    </row>
    <row r="89" spans="1:47" s="2" customFormat="1" ht="12">
      <c r="A89" s="36"/>
      <c r="B89" s="37"/>
      <c r="C89" s="38"/>
      <c r="D89" s="200" t="s">
        <v>124</v>
      </c>
      <c r="E89" s="38"/>
      <c r="F89" s="201" t="s">
        <v>125</v>
      </c>
      <c r="G89" s="38"/>
      <c r="H89" s="38"/>
      <c r="I89" s="202"/>
      <c r="J89" s="38"/>
      <c r="K89" s="38"/>
      <c r="L89" s="42"/>
      <c r="M89" s="203"/>
      <c r="N89" s="204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124</v>
      </c>
      <c r="AU89" s="15" t="s">
        <v>80</v>
      </c>
    </row>
    <row r="90" spans="1:65" s="2" customFormat="1" ht="24.15" customHeight="1">
      <c r="A90" s="36"/>
      <c r="B90" s="37"/>
      <c r="C90" s="187" t="s">
        <v>82</v>
      </c>
      <c r="D90" s="187" t="s">
        <v>117</v>
      </c>
      <c r="E90" s="188" t="s">
        <v>126</v>
      </c>
      <c r="F90" s="189" t="s">
        <v>127</v>
      </c>
      <c r="G90" s="190" t="s">
        <v>120</v>
      </c>
      <c r="H90" s="191">
        <v>1.5</v>
      </c>
      <c r="I90" s="192"/>
      <c r="J90" s="193">
        <f>ROUND(I90*H90,2)</f>
        <v>0</v>
      </c>
      <c r="K90" s="189" t="s">
        <v>121</v>
      </c>
      <c r="L90" s="42"/>
      <c r="M90" s="194" t="s">
        <v>19</v>
      </c>
      <c r="N90" s="195" t="s">
        <v>46</v>
      </c>
      <c r="O90" s="82"/>
      <c r="P90" s="196">
        <f>O90*H90</f>
        <v>0</v>
      </c>
      <c r="Q90" s="196">
        <v>0.00013</v>
      </c>
      <c r="R90" s="196">
        <f>Q90*H90</f>
        <v>0.00019499999999999997</v>
      </c>
      <c r="S90" s="196">
        <v>0</v>
      </c>
      <c r="T90" s="19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8" t="s">
        <v>122</v>
      </c>
      <c r="AT90" s="198" t="s">
        <v>117</v>
      </c>
      <c r="AU90" s="198" t="s">
        <v>80</v>
      </c>
      <c r="AY90" s="15" t="s">
        <v>116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5" t="s">
        <v>80</v>
      </c>
      <c r="BK90" s="199">
        <f>ROUND(I90*H90,2)</f>
        <v>0</v>
      </c>
      <c r="BL90" s="15" t="s">
        <v>122</v>
      </c>
      <c r="BM90" s="198" t="s">
        <v>128</v>
      </c>
    </row>
    <row r="91" spans="1:47" s="2" customFormat="1" ht="12">
      <c r="A91" s="36"/>
      <c r="B91" s="37"/>
      <c r="C91" s="38"/>
      <c r="D91" s="200" t="s">
        <v>124</v>
      </c>
      <c r="E91" s="38"/>
      <c r="F91" s="201" t="s">
        <v>129</v>
      </c>
      <c r="G91" s="38"/>
      <c r="H91" s="38"/>
      <c r="I91" s="202"/>
      <c r="J91" s="38"/>
      <c r="K91" s="38"/>
      <c r="L91" s="42"/>
      <c r="M91" s="203"/>
      <c r="N91" s="204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124</v>
      </c>
      <c r="AU91" s="15" t="s">
        <v>80</v>
      </c>
    </row>
    <row r="92" spans="1:65" s="2" customFormat="1" ht="24.15" customHeight="1">
      <c r="A92" s="36"/>
      <c r="B92" s="37"/>
      <c r="C92" s="187" t="s">
        <v>130</v>
      </c>
      <c r="D92" s="187" t="s">
        <v>117</v>
      </c>
      <c r="E92" s="188" t="s">
        <v>131</v>
      </c>
      <c r="F92" s="189" t="s">
        <v>132</v>
      </c>
      <c r="G92" s="190" t="s">
        <v>133</v>
      </c>
      <c r="H92" s="191">
        <v>1</v>
      </c>
      <c r="I92" s="192"/>
      <c r="J92" s="193">
        <f>ROUND(I92*H92,2)</f>
        <v>0</v>
      </c>
      <c r="K92" s="189" t="s">
        <v>121</v>
      </c>
      <c r="L92" s="42"/>
      <c r="M92" s="194" t="s">
        <v>19</v>
      </c>
      <c r="N92" s="195" t="s">
        <v>46</v>
      </c>
      <c r="O92" s="82"/>
      <c r="P92" s="196">
        <f>O92*H92</f>
        <v>0</v>
      </c>
      <c r="Q92" s="196">
        <v>0</v>
      </c>
      <c r="R92" s="196">
        <f>Q92*H92</f>
        <v>0</v>
      </c>
      <c r="S92" s="196">
        <v>0.006</v>
      </c>
      <c r="T92" s="197">
        <f>S92*H92</f>
        <v>0.006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8" t="s">
        <v>134</v>
      </c>
      <c r="AT92" s="198" t="s">
        <v>117</v>
      </c>
      <c r="AU92" s="198" t="s">
        <v>80</v>
      </c>
      <c r="AY92" s="15" t="s">
        <v>116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5" t="s">
        <v>80</v>
      </c>
      <c r="BK92" s="199">
        <f>ROUND(I92*H92,2)</f>
        <v>0</v>
      </c>
      <c r="BL92" s="15" t="s">
        <v>134</v>
      </c>
      <c r="BM92" s="198" t="s">
        <v>135</v>
      </c>
    </row>
    <row r="93" spans="1:47" s="2" customFormat="1" ht="12">
      <c r="A93" s="36"/>
      <c r="B93" s="37"/>
      <c r="C93" s="38"/>
      <c r="D93" s="200" t="s">
        <v>124</v>
      </c>
      <c r="E93" s="38"/>
      <c r="F93" s="201" t="s">
        <v>136</v>
      </c>
      <c r="G93" s="38"/>
      <c r="H93" s="38"/>
      <c r="I93" s="202"/>
      <c r="J93" s="38"/>
      <c r="K93" s="38"/>
      <c r="L93" s="42"/>
      <c r="M93" s="203"/>
      <c r="N93" s="204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124</v>
      </c>
      <c r="AU93" s="15" t="s">
        <v>80</v>
      </c>
    </row>
    <row r="94" spans="1:65" s="2" customFormat="1" ht="16.5" customHeight="1">
      <c r="A94" s="36"/>
      <c r="B94" s="37"/>
      <c r="C94" s="205" t="s">
        <v>122</v>
      </c>
      <c r="D94" s="205" t="s">
        <v>137</v>
      </c>
      <c r="E94" s="206" t="s">
        <v>138</v>
      </c>
      <c r="F94" s="207" t="s">
        <v>139</v>
      </c>
      <c r="G94" s="208" t="s">
        <v>140</v>
      </c>
      <c r="H94" s="209">
        <v>0.011</v>
      </c>
      <c r="I94" s="210"/>
      <c r="J94" s="211">
        <f>ROUND(I94*H94,2)</f>
        <v>0</v>
      </c>
      <c r="K94" s="207" t="s">
        <v>121</v>
      </c>
      <c r="L94" s="212"/>
      <c r="M94" s="213" t="s">
        <v>19</v>
      </c>
      <c r="N94" s="214" t="s">
        <v>46</v>
      </c>
      <c r="O94" s="82"/>
      <c r="P94" s="196">
        <f>O94*H94</f>
        <v>0</v>
      </c>
      <c r="Q94" s="196">
        <v>0</v>
      </c>
      <c r="R94" s="196">
        <f>Q94*H94</f>
        <v>0</v>
      </c>
      <c r="S94" s="196">
        <v>0</v>
      </c>
      <c r="T94" s="19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8" t="s">
        <v>141</v>
      </c>
      <c r="AT94" s="198" t="s">
        <v>137</v>
      </c>
      <c r="AU94" s="198" t="s">
        <v>80</v>
      </c>
      <c r="AY94" s="15" t="s">
        <v>116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5" t="s">
        <v>80</v>
      </c>
      <c r="BK94" s="199">
        <f>ROUND(I94*H94,2)</f>
        <v>0</v>
      </c>
      <c r="BL94" s="15" t="s">
        <v>122</v>
      </c>
      <c r="BM94" s="198" t="s">
        <v>142</v>
      </c>
    </row>
    <row r="95" spans="1:47" s="2" customFormat="1" ht="12">
      <c r="A95" s="36"/>
      <c r="B95" s="37"/>
      <c r="C95" s="38"/>
      <c r="D95" s="200" t="s">
        <v>124</v>
      </c>
      <c r="E95" s="38"/>
      <c r="F95" s="201" t="s">
        <v>143</v>
      </c>
      <c r="G95" s="38"/>
      <c r="H95" s="38"/>
      <c r="I95" s="202"/>
      <c r="J95" s="38"/>
      <c r="K95" s="38"/>
      <c r="L95" s="42"/>
      <c r="M95" s="203"/>
      <c r="N95" s="204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124</v>
      </c>
      <c r="AU95" s="15" t="s">
        <v>80</v>
      </c>
    </row>
    <row r="96" spans="1:65" s="2" customFormat="1" ht="24.15" customHeight="1">
      <c r="A96" s="36"/>
      <c r="B96" s="37"/>
      <c r="C96" s="187" t="s">
        <v>144</v>
      </c>
      <c r="D96" s="187" t="s">
        <v>117</v>
      </c>
      <c r="E96" s="188" t="s">
        <v>145</v>
      </c>
      <c r="F96" s="189" t="s">
        <v>146</v>
      </c>
      <c r="G96" s="190" t="s">
        <v>133</v>
      </c>
      <c r="H96" s="191">
        <v>1</v>
      </c>
      <c r="I96" s="192"/>
      <c r="J96" s="193">
        <f>ROUND(I96*H96,2)</f>
        <v>0</v>
      </c>
      <c r="K96" s="189" t="s">
        <v>121</v>
      </c>
      <c r="L96" s="42"/>
      <c r="M96" s="194" t="s">
        <v>19</v>
      </c>
      <c r="N96" s="195" t="s">
        <v>46</v>
      </c>
      <c r="O96" s="82"/>
      <c r="P96" s="196">
        <f>O96*H96</f>
        <v>0</v>
      </c>
      <c r="Q96" s="196">
        <v>0.00642</v>
      </c>
      <c r="R96" s="196">
        <f>Q96*H96</f>
        <v>0.00642</v>
      </c>
      <c r="S96" s="196">
        <v>0.00506</v>
      </c>
      <c r="T96" s="197">
        <f>S96*H96</f>
        <v>0.00506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8" t="s">
        <v>134</v>
      </c>
      <c r="AT96" s="198" t="s">
        <v>117</v>
      </c>
      <c r="AU96" s="198" t="s">
        <v>80</v>
      </c>
      <c r="AY96" s="15" t="s">
        <v>116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5" t="s">
        <v>80</v>
      </c>
      <c r="BK96" s="199">
        <f>ROUND(I96*H96,2)</f>
        <v>0</v>
      </c>
      <c r="BL96" s="15" t="s">
        <v>134</v>
      </c>
      <c r="BM96" s="198" t="s">
        <v>147</v>
      </c>
    </row>
    <row r="97" spans="1:47" s="2" customFormat="1" ht="12">
      <c r="A97" s="36"/>
      <c r="B97" s="37"/>
      <c r="C97" s="38"/>
      <c r="D97" s="200" t="s">
        <v>124</v>
      </c>
      <c r="E97" s="38"/>
      <c r="F97" s="201" t="s">
        <v>148</v>
      </c>
      <c r="G97" s="38"/>
      <c r="H97" s="38"/>
      <c r="I97" s="202"/>
      <c r="J97" s="38"/>
      <c r="K97" s="38"/>
      <c r="L97" s="42"/>
      <c r="M97" s="203"/>
      <c r="N97" s="204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124</v>
      </c>
      <c r="AU97" s="15" t="s">
        <v>80</v>
      </c>
    </row>
    <row r="98" spans="1:65" s="2" customFormat="1" ht="16.5" customHeight="1">
      <c r="A98" s="36"/>
      <c r="B98" s="37"/>
      <c r="C98" s="187" t="s">
        <v>149</v>
      </c>
      <c r="D98" s="187" t="s">
        <v>117</v>
      </c>
      <c r="E98" s="188" t="s">
        <v>150</v>
      </c>
      <c r="F98" s="189" t="s">
        <v>151</v>
      </c>
      <c r="G98" s="190" t="s">
        <v>120</v>
      </c>
      <c r="H98" s="191">
        <v>1</v>
      </c>
      <c r="I98" s="192"/>
      <c r="J98" s="193">
        <f>ROUND(I98*H98,2)</f>
        <v>0</v>
      </c>
      <c r="K98" s="189" t="s">
        <v>121</v>
      </c>
      <c r="L98" s="42"/>
      <c r="M98" s="194" t="s">
        <v>19</v>
      </c>
      <c r="N98" s="195" t="s">
        <v>46</v>
      </c>
      <c r="O98" s="82"/>
      <c r="P98" s="196">
        <f>O98*H98</f>
        <v>0</v>
      </c>
      <c r="Q98" s="196">
        <v>0.0002</v>
      </c>
      <c r="R98" s="196">
        <f>Q98*H98</f>
        <v>0.0002</v>
      </c>
      <c r="S98" s="196">
        <v>0</v>
      </c>
      <c r="T98" s="197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8" t="s">
        <v>134</v>
      </c>
      <c r="AT98" s="198" t="s">
        <v>117</v>
      </c>
      <c r="AU98" s="198" t="s">
        <v>80</v>
      </c>
      <c r="AY98" s="15" t="s">
        <v>116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5" t="s">
        <v>80</v>
      </c>
      <c r="BK98" s="199">
        <f>ROUND(I98*H98,2)</f>
        <v>0</v>
      </c>
      <c r="BL98" s="15" t="s">
        <v>134</v>
      </c>
      <c r="BM98" s="198" t="s">
        <v>152</v>
      </c>
    </row>
    <row r="99" spans="1:47" s="2" customFormat="1" ht="12">
      <c r="A99" s="36"/>
      <c r="B99" s="37"/>
      <c r="C99" s="38"/>
      <c r="D99" s="200" t="s">
        <v>124</v>
      </c>
      <c r="E99" s="38"/>
      <c r="F99" s="201" t="s">
        <v>153</v>
      </c>
      <c r="G99" s="38"/>
      <c r="H99" s="38"/>
      <c r="I99" s="202"/>
      <c r="J99" s="38"/>
      <c r="K99" s="38"/>
      <c r="L99" s="42"/>
      <c r="M99" s="203"/>
      <c r="N99" s="204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124</v>
      </c>
      <c r="AU99" s="15" t="s">
        <v>80</v>
      </c>
    </row>
    <row r="100" spans="1:65" s="2" customFormat="1" ht="24.15" customHeight="1">
      <c r="A100" s="36"/>
      <c r="B100" s="37"/>
      <c r="C100" s="187" t="s">
        <v>154</v>
      </c>
      <c r="D100" s="187" t="s">
        <v>117</v>
      </c>
      <c r="E100" s="188" t="s">
        <v>155</v>
      </c>
      <c r="F100" s="189" t="s">
        <v>156</v>
      </c>
      <c r="G100" s="190" t="s">
        <v>120</v>
      </c>
      <c r="H100" s="191">
        <v>1</v>
      </c>
      <c r="I100" s="192"/>
      <c r="J100" s="193">
        <f>ROUND(I100*H100,2)</f>
        <v>0</v>
      </c>
      <c r="K100" s="189" t="s">
        <v>121</v>
      </c>
      <c r="L100" s="42"/>
      <c r="M100" s="194" t="s">
        <v>19</v>
      </c>
      <c r="N100" s="195" t="s">
        <v>46</v>
      </c>
      <c r="O100" s="82"/>
      <c r="P100" s="196">
        <f>O100*H100</f>
        <v>0</v>
      </c>
      <c r="Q100" s="196">
        <v>0.00029</v>
      </c>
      <c r="R100" s="196">
        <f>Q100*H100</f>
        <v>0.00029</v>
      </c>
      <c r="S100" s="196">
        <v>0</v>
      </c>
      <c r="T100" s="197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8" t="s">
        <v>134</v>
      </c>
      <c r="AT100" s="198" t="s">
        <v>117</v>
      </c>
      <c r="AU100" s="198" t="s">
        <v>80</v>
      </c>
      <c r="AY100" s="15" t="s">
        <v>116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5" t="s">
        <v>80</v>
      </c>
      <c r="BK100" s="199">
        <f>ROUND(I100*H100,2)</f>
        <v>0</v>
      </c>
      <c r="BL100" s="15" t="s">
        <v>134</v>
      </c>
      <c r="BM100" s="198" t="s">
        <v>157</v>
      </c>
    </row>
    <row r="101" spans="1:47" s="2" customFormat="1" ht="12">
      <c r="A101" s="36"/>
      <c r="B101" s="37"/>
      <c r="C101" s="38"/>
      <c r="D101" s="200" t="s">
        <v>124</v>
      </c>
      <c r="E101" s="38"/>
      <c r="F101" s="201" t="s">
        <v>158</v>
      </c>
      <c r="G101" s="38"/>
      <c r="H101" s="38"/>
      <c r="I101" s="202"/>
      <c r="J101" s="38"/>
      <c r="K101" s="38"/>
      <c r="L101" s="42"/>
      <c r="M101" s="203"/>
      <c r="N101" s="204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124</v>
      </c>
      <c r="AU101" s="15" t="s">
        <v>80</v>
      </c>
    </row>
    <row r="102" spans="1:65" s="2" customFormat="1" ht="21.75" customHeight="1">
      <c r="A102" s="36"/>
      <c r="B102" s="37"/>
      <c r="C102" s="187" t="s">
        <v>141</v>
      </c>
      <c r="D102" s="187" t="s">
        <v>117</v>
      </c>
      <c r="E102" s="188" t="s">
        <v>159</v>
      </c>
      <c r="F102" s="189" t="s">
        <v>160</v>
      </c>
      <c r="G102" s="190" t="s">
        <v>140</v>
      </c>
      <c r="H102" s="191">
        <v>0.011</v>
      </c>
      <c r="I102" s="192"/>
      <c r="J102" s="193">
        <f>ROUND(I102*H102,2)</f>
        <v>0</v>
      </c>
      <c r="K102" s="189" t="s">
        <v>121</v>
      </c>
      <c r="L102" s="42"/>
      <c r="M102" s="194" t="s">
        <v>19</v>
      </c>
      <c r="N102" s="195" t="s">
        <v>46</v>
      </c>
      <c r="O102" s="82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8" t="s">
        <v>122</v>
      </c>
      <c r="AT102" s="198" t="s">
        <v>117</v>
      </c>
      <c r="AU102" s="198" t="s">
        <v>80</v>
      </c>
      <c r="AY102" s="15" t="s">
        <v>116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5" t="s">
        <v>80</v>
      </c>
      <c r="BK102" s="199">
        <f>ROUND(I102*H102,2)</f>
        <v>0</v>
      </c>
      <c r="BL102" s="15" t="s">
        <v>122</v>
      </c>
      <c r="BM102" s="198" t="s">
        <v>161</v>
      </c>
    </row>
    <row r="103" spans="1:47" s="2" customFormat="1" ht="12">
      <c r="A103" s="36"/>
      <c r="B103" s="37"/>
      <c r="C103" s="38"/>
      <c r="D103" s="200" t="s">
        <v>124</v>
      </c>
      <c r="E103" s="38"/>
      <c r="F103" s="201" t="s">
        <v>162</v>
      </c>
      <c r="G103" s="38"/>
      <c r="H103" s="38"/>
      <c r="I103" s="202"/>
      <c r="J103" s="38"/>
      <c r="K103" s="38"/>
      <c r="L103" s="42"/>
      <c r="M103" s="203"/>
      <c r="N103" s="204"/>
      <c r="O103" s="82"/>
      <c r="P103" s="82"/>
      <c r="Q103" s="82"/>
      <c r="R103" s="82"/>
      <c r="S103" s="82"/>
      <c r="T103" s="8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124</v>
      </c>
      <c r="AU103" s="15" t="s">
        <v>80</v>
      </c>
    </row>
    <row r="104" spans="1:65" s="2" customFormat="1" ht="21.75" customHeight="1">
      <c r="A104" s="36"/>
      <c r="B104" s="37"/>
      <c r="C104" s="187" t="s">
        <v>163</v>
      </c>
      <c r="D104" s="187" t="s">
        <v>117</v>
      </c>
      <c r="E104" s="188" t="s">
        <v>164</v>
      </c>
      <c r="F104" s="189" t="s">
        <v>165</v>
      </c>
      <c r="G104" s="190" t="s">
        <v>140</v>
      </c>
      <c r="H104" s="191">
        <v>0.011</v>
      </c>
      <c r="I104" s="192"/>
      <c r="J104" s="193">
        <f>ROUND(I104*H104,2)</f>
        <v>0</v>
      </c>
      <c r="K104" s="189" t="s">
        <v>121</v>
      </c>
      <c r="L104" s="42"/>
      <c r="M104" s="194" t="s">
        <v>19</v>
      </c>
      <c r="N104" s="195" t="s">
        <v>46</v>
      </c>
      <c r="O104" s="82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8" t="s">
        <v>122</v>
      </c>
      <c r="AT104" s="198" t="s">
        <v>117</v>
      </c>
      <c r="AU104" s="198" t="s">
        <v>80</v>
      </c>
      <c r="AY104" s="15" t="s">
        <v>116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5" t="s">
        <v>80</v>
      </c>
      <c r="BK104" s="199">
        <f>ROUND(I104*H104,2)</f>
        <v>0</v>
      </c>
      <c r="BL104" s="15" t="s">
        <v>122</v>
      </c>
      <c r="BM104" s="198" t="s">
        <v>166</v>
      </c>
    </row>
    <row r="105" spans="1:47" s="2" customFormat="1" ht="12">
      <c r="A105" s="36"/>
      <c r="B105" s="37"/>
      <c r="C105" s="38"/>
      <c r="D105" s="200" t="s">
        <v>124</v>
      </c>
      <c r="E105" s="38"/>
      <c r="F105" s="201" t="s">
        <v>167</v>
      </c>
      <c r="G105" s="38"/>
      <c r="H105" s="38"/>
      <c r="I105" s="202"/>
      <c r="J105" s="38"/>
      <c r="K105" s="38"/>
      <c r="L105" s="42"/>
      <c r="M105" s="203"/>
      <c r="N105" s="204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124</v>
      </c>
      <c r="AU105" s="15" t="s">
        <v>80</v>
      </c>
    </row>
    <row r="106" spans="1:65" s="2" customFormat="1" ht="24.15" customHeight="1">
      <c r="A106" s="36"/>
      <c r="B106" s="37"/>
      <c r="C106" s="187" t="s">
        <v>168</v>
      </c>
      <c r="D106" s="187" t="s">
        <v>117</v>
      </c>
      <c r="E106" s="188" t="s">
        <v>169</v>
      </c>
      <c r="F106" s="189" t="s">
        <v>170</v>
      </c>
      <c r="G106" s="190" t="s">
        <v>140</v>
      </c>
      <c r="H106" s="191">
        <v>0.154</v>
      </c>
      <c r="I106" s="192"/>
      <c r="J106" s="193">
        <f>ROUND(I106*H106,2)</f>
        <v>0</v>
      </c>
      <c r="K106" s="189" t="s">
        <v>121</v>
      </c>
      <c r="L106" s="42"/>
      <c r="M106" s="194" t="s">
        <v>19</v>
      </c>
      <c r="N106" s="195" t="s">
        <v>46</v>
      </c>
      <c r="O106" s="82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8" t="s">
        <v>122</v>
      </c>
      <c r="AT106" s="198" t="s">
        <v>117</v>
      </c>
      <c r="AU106" s="198" t="s">
        <v>80</v>
      </c>
      <c r="AY106" s="15" t="s">
        <v>116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5" t="s">
        <v>80</v>
      </c>
      <c r="BK106" s="199">
        <f>ROUND(I106*H106,2)</f>
        <v>0</v>
      </c>
      <c r="BL106" s="15" t="s">
        <v>122</v>
      </c>
      <c r="BM106" s="198" t="s">
        <v>171</v>
      </c>
    </row>
    <row r="107" spans="1:47" s="2" customFormat="1" ht="12">
      <c r="A107" s="36"/>
      <c r="B107" s="37"/>
      <c r="C107" s="38"/>
      <c r="D107" s="200" t="s">
        <v>124</v>
      </c>
      <c r="E107" s="38"/>
      <c r="F107" s="201" t="s">
        <v>172</v>
      </c>
      <c r="G107" s="38"/>
      <c r="H107" s="38"/>
      <c r="I107" s="202"/>
      <c r="J107" s="38"/>
      <c r="K107" s="38"/>
      <c r="L107" s="42"/>
      <c r="M107" s="203"/>
      <c r="N107" s="204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124</v>
      </c>
      <c r="AU107" s="15" t="s">
        <v>80</v>
      </c>
    </row>
    <row r="108" spans="1:51" s="12" customFormat="1" ht="12">
      <c r="A108" s="12"/>
      <c r="B108" s="215"/>
      <c r="C108" s="216"/>
      <c r="D108" s="217" t="s">
        <v>173</v>
      </c>
      <c r="E108" s="216"/>
      <c r="F108" s="218" t="s">
        <v>174</v>
      </c>
      <c r="G108" s="216"/>
      <c r="H108" s="219">
        <v>0.154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T108" s="225" t="s">
        <v>173</v>
      </c>
      <c r="AU108" s="225" t="s">
        <v>80</v>
      </c>
      <c r="AV108" s="12" t="s">
        <v>82</v>
      </c>
      <c r="AW108" s="12" t="s">
        <v>4</v>
      </c>
      <c r="AX108" s="12" t="s">
        <v>80</v>
      </c>
      <c r="AY108" s="225" t="s">
        <v>116</v>
      </c>
    </row>
    <row r="109" spans="1:65" s="2" customFormat="1" ht="37.8" customHeight="1">
      <c r="A109" s="36"/>
      <c r="B109" s="37"/>
      <c r="C109" s="187" t="s">
        <v>175</v>
      </c>
      <c r="D109" s="187" t="s">
        <v>117</v>
      </c>
      <c r="E109" s="188" t="s">
        <v>176</v>
      </c>
      <c r="F109" s="189" t="s">
        <v>177</v>
      </c>
      <c r="G109" s="190" t="s">
        <v>140</v>
      </c>
      <c r="H109" s="191">
        <v>0.007</v>
      </c>
      <c r="I109" s="192"/>
      <c r="J109" s="193">
        <f>ROUND(I109*H109,2)</f>
        <v>0</v>
      </c>
      <c r="K109" s="189" t="s">
        <v>121</v>
      </c>
      <c r="L109" s="42"/>
      <c r="M109" s="194" t="s">
        <v>19</v>
      </c>
      <c r="N109" s="195" t="s">
        <v>46</v>
      </c>
      <c r="O109" s="82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8" t="s">
        <v>122</v>
      </c>
      <c r="AT109" s="198" t="s">
        <v>117</v>
      </c>
      <c r="AU109" s="198" t="s">
        <v>80</v>
      </c>
      <c r="AY109" s="15" t="s">
        <v>116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5" t="s">
        <v>80</v>
      </c>
      <c r="BK109" s="199">
        <f>ROUND(I109*H109,2)</f>
        <v>0</v>
      </c>
      <c r="BL109" s="15" t="s">
        <v>122</v>
      </c>
      <c r="BM109" s="198" t="s">
        <v>178</v>
      </c>
    </row>
    <row r="110" spans="1:47" s="2" customFormat="1" ht="12">
      <c r="A110" s="36"/>
      <c r="B110" s="37"/>
      <c r="C110" s="38"/>
      <c r="D110" s="200" t="s">
        <v>124</v>
      </c>
      <c r="E110" s="38"/>
      <c r="F110" s="201" t="s">
        <v>179</v>
      </c>
      <c r="G110" s="38"/>
      <c r="H110" s="38"/>
      <c r="I110" s="202"/>
      <c r="J110" s="38"/>
      <c r="K110" s="38"/>
      <c r="L110" s="42"/>
      <c r="M110" s="203"/>
      <c r="N110" s="204"/>
      <c r="O110" s="82"/>
      <c r="P110" s="82"/>
      <c r="Q110" s="82"/>
      <c r="R110" s="82"/>
      <c r="S110" s="82"/>
      <c r="T110" s="8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5" t="s">
        <v>124</v>
      </c>
      <c r="AU110" s="15" t="s">
        <v>80</v>
      </c>
    </row>
    <row r="111" spans="1:63" s="11" customFormat="1" ht="25.9" customHeight="1">
      <c r="A111" s="11"/>
      <c r="B111" s="173"/>
      <c r="C111" s="174"/>
      <c r="D111" s="175" t="s">
        <v>74</v>
      </c>
      <c r="E111" s="176" t="s">
        <v>180</v>
      </c>
      <c r="F111" s="176" t="s">
        <v>181</v>
      </c>
      <c r="G111" s="174"/>
      <c r="H111" s="174"/>
      <c r="I111" s="177"/>
      <c r="J111" s="178">
        <f>BK111</f>
        <v>0</v>
      </c>
      <c r="K111" s="174"/>
      <c r="L111" s="179"/>
      <c r="M111" s="180"/>
      <c r="N111" s="181"/>
      <c r="O111" s="181"/>
      <c r="P111" s="182">
        <f>SUM(P112:P138)</f>
        <v>0</v>
      </c>
      <c r="Q111" s="181"/>
      <c r="R111" s="182">
        <f>SUM(R112:R138)</f>
        <v>0.11029939999999999</v>
      </c>
      <c r="S111" s="181"/>
      <c r="T111" s="183">
        <f>SUM(T112:T138)</f>
        <v>0.069316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R111" s="184" t="s">
        <v>80</v>
      </c>
      <c r="AT111" s="185" t="s">
        <v>74</v>
      </c>
      <c r="AU111" s="185" t="s">
        <v>75</v>
      </c>
      <c r="AY111" s="184" t="s">
        <v>116</v>
      </c>
      <c r="BK111" s="186">
        <f>SUM(BK112:BK138)</f>
        <v>0</v>
      </c>
    </row>
    <row r="112" spans="1:65" s="2" customFormat="1" ht="21.75" customHeight="1">
      <c r="A112" s="36"/>
      <c r="B112" s="37"/>
      <c r="C112" s="187" t="s">
        <v>182</v>
      </c>
      <c r="D112" s="187" t="s">
        <v>117</v>
      </c>
      <c r="E112" s="188" t="s">
        <v>118</v>
      </c>
      <c r="F112" s="189" t="s">
        <v>119</v>
      </c>
      <c r="G112" s="190" t="s">
        <v>120</v>
      </c>
      <c r="H112" s="191">
        <v>6</v>
      </c>
      <c r="I112" s="192"/>
      <c r="J112" s="193">
        <f>ROUND(I112*H112,2)</f>
        <v>0</v>
      </c>
      <c r="K112" s="189" t="s">
        <v>121</v>
      </c>
      <c r="L112" s="42"/>
      <c r="M112" s="194" t="s">
        <v>19</v>
      </c>
      <c r="N112" s="195" t="s">
        <v>46</v>
      </c>
      <c r="O112" s="82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8" t="s">
        <v>122</v>
      </c>
      <c r="AT112" s="198" t="s">
        <v>117</v>
      </c>
      <c r="AU112" s="198" t="s">
        <v>80</v>
      </c>
      <c r="AY112" s="15" t="s">
        <v>116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5" t="s">
        <v>80</v>
      </c>
      <c r="BK112" s="199">
        <f>ROUND(I112*H112,2)</f>
        <v>0</v>
      </c>
      <c r="BL112" s="15" t="s">
        <v>122</v>
      </c>
      <c r="BM112" s="198" t="s">
        <v>183</v>
      </c>
    </row>
    <row r="113" spans="1:47" s="2" customFormat="1" ht="12">
      <c r="A113" s="36"/>
      <c r="B113" s="37"/>
      <c r="C113" s="38"/>
      <c r="D113" s="200" t="s">
        <v>124</v>
      </c>
      <c r="E113" s="38"/>
      <c r="F113" s="201" t="s">
        <v>125</v>
      </c>
      <c r="G113" s="38"/>
      <c r="H113" s="38"/>
      <c r="I113" s="202"/>
      <c r="J113" s="38"/>
      <c r="K113" s="38"/>
      <c r="L113" s="42"/>
      <c r="M113" s="203"/>
      <c r="N113" s="204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124</v>
      </c>
      <c r="AU113" s="15" t="s">
        <v>80</v>
      </c>
    </row>
    <row r="114" spans="1:51" s="12" customFormat="1" ht="12">
      <c r="A114" s="12"/>
      <c r="B114" s="215"/>
      <c r="C114" s="216"/>
      <c r="D114" s="217" t="s">
        <v>173</v>
      </c>
      <c r="E114" s="226" t="s">
        <v>19</v>
      </c>
      <c r="F114" s="218" t="s">
        <v>184</v>
      </c>
      <c r="G114" s="216"/>
      <c r="H114" s="219">
        <v>6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T114" s="225" t="s">
        <v>173</v>
      </c>
      <c r="AU114" s="225" t="s">
        <v>80</v>
      </c>
      <c r="AV114" s="12" t="s">
        <v>82</v>
      </c>
      <c r="AW114" s="12" t="s">
        <v>36</v>
      </c>
      <c r="AX114" s="12" t="s">
        <v>80</v>
      </c>
      <c r="AY114" s="225" t="s">
        <v>116</v>
      </c>
    </row>
    <row r="115" spans="1:65" s="2" customFormat="1" ht="24.15" customHeight="1">
      <c r="A115" s="36"/>
      <c r="B115" s="37"/>
      <c r="C115" s="187" t="s">
        <v>185</v>
      </c>
      <c r="D115" s="187" t="s">
        <v>117</v>
      </c>
      <c r="E115" s="188" t="s">
        <v>186</v>
      </c>
      <c r="F115" s="189" t="s">
        <v>187</v>
      </c>
      <c r="G115" s="190" t="s">
        <v>120</v>
      </c>
      <c r="H115" s="191">
        <v>6</v>
      </c>
      <c r="I115" s="192"/>
      <c r="J115" s="193">
        <f>ROUND(I115*H115,2)</f>
        <v>0</v>
      </c>
      <c r="K115" s="189" t="s">
        <v>121</v>
      </c>
      <c r="L115" s="42"/>
      <c r="M115" s="194" t="s">
        <v>19</v>
      </c>
      <c r="N115" s="195" t="s">
        <v>46</v>
      </c>
      <c r="O115" s="82"/>
      <c r="P115" s="196">
        <f>O115*H115</f>
        <v>0</v>
      </c>
      <c r="Q115" s="196">
        <v>0.00021</v>
      </c>
      <c r="R115" s="196">
        <f>Q115*H115</f>
        <v>0.00126</v>
      </c>
      <c r="S115" s="196">
        <v>0</v>
      </c>
      <c r="T115" s="197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8" t="s">
        <v>122</v>
      </c>
      <c r="AT115" s="198" t="s">
        <v>117</v>
      </c>
      <c r="AU115" s="198" t="s">
        <v>80</v>
      </c>
      <c r="AY115" s="15" t="s">
        <v>116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5" t="s">
        <v>80</v>
      </c>
      <c r="BK115" s="199">
        <f>ROUND(I115*H115,2)</f>
        <v>0</v>
      </c>
      <c r="BL115" s="15" t="s">
        <v>122</v>
      </c>
      <c r="BM115" s="198" t="s">
        <v>188</v>
      </c>
    </row>
    <row r="116" spans="1:47" s="2" customFormat="1" ht="12">
      <c r="A116" s="36"/>
      <c r="B116" s="37"/>
      <c r="C116" s="38"/>
      <c r="D116" s="200" t="s">
        <v>124</v>
      </c>
      <c r="E116" s="38"/>
      <c r="F116" s="201" t="s">
        <v>189</v>
      </c>
      <c r="G116" s="38"/>
      <c r="H116" s="38"/>
      <c r="I116" s="202"/>
      <c r="J116" s="38"/>
      <c r="K116" s="38"/>
      <c r="L116" s="42"/>
      <c r="M116" s="203"/>
      <c r="N116" s="204"/>
      <c r="O116" s="82"/>
      <c r="P116" s="82"/>
      <c r="Q116" s="82"/>
      <c r="R116" s="82"/>
      <c r="S116" s="82"/>
      <c r="T116" s="8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124</v>
      </c>
      <c r="AU116" s="15" t="s">
        <v>80</v>
      </c>
    </row>
    <row r="117" spans="1:65" s="2" customFormat="1" ht="21.75" customHeight="1">
      <c r="A117" s="36"/>
      <c r="B117" s="37"/>
      <c r="C117" s="187" t="s">
        <v>190</v>
      </c>
      <c r="D117" s="187" t="s">
        <v>117</v>
      </c>
      <c r="E117" s="188" t="s">
        <v>191</v>
      </c>
      <c r="F117" s="189" t="s">
        <v>192</v>
      </c>
      <c r="G117" s="190" t="s">
        <v>120</v>
      </c>
      <c r="H117" s="191">
        <v>26.66</v>
      </c>
      <c r="I117" s="192"/>
      <c r="J117" s="193">
        <f>ROUND(I117*H117,2)</f>
        <v>0</v>
      </c>
      <c r="K117" s="189" t="s">
        <v>121</v>
      </c>
      <c r="L117" s="42"/>
      <c r="M117" s="194" t="s">
        <v>19</v>
      </c>
      <c r="N117" s="195" t="s">
        <v>46</v>
      </c>
      <c r="O117" s="82"/>
      <c r="P117" s="196">
        <f>O117*H117</f>
        <v>0</v>
      </c>
      <c r="Q117" s="196">
        <v>0</v>
      </c>
      <c r="R117" s="196">
        <f>Q117*H117</f>
        <v>0</v>
      </c>
      <c r="S117" s="196">
        <v>0.0026</v>
      </c>
      <c r="T117" s="197">
        <f>S117*H117</f>
        <v>0.069316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8" t="s">
        <v>122</v>
      </c>
      <c r="AT117" s="198" t="s">
        <v>117</v>
      </c>
      <c r="AU117" s="198" t="s">
        <v>80</v>
      </c>
      <c r="AY117" s="15" t="s">
        <v>116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5" t="s">
        <v>80</v>
      </c>
      <c r="BK117" s="199">
        <f>ROUND(I117*H117,2)</f>
        <v>0</v>
      </c>
      <c r="BL117" s="15" t="s">
        <v>122</v>
      </c>
      <c r="BM117" s="198" t="s">
        <v>193</v>
      </c>
    </row>
    <row r="118" spans="1:47" s="2" customFormat="1" ht="12">
      <c r="A118" s="36"/>
      <c r="B118" s="37"/>
      <c r="C118" s="38"/>
      <c r="D118" s="200" t="s">
        <v>124</v>
      </c>
      <c r="E118" s="38"/>
      <c r="F118" s="201" t="s">
        <v>194</v>
      </c>
      <c r="G118" s="38"/>
      <c r="H118" s="38"/>
      <c r="I118" s="202"/>
      <c r="J118" s="38"/>
      <c r="K118" s="38"/>
      <c r="L118" s="42"/>
      <c r="M118" s="203"/>
      <c r="N118" s="204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124</v>
      </c>
      <c r="AU118" s="15" t="s">
        <v>80</v>
      </c>
    </row>
    <row r="119" spans="1:51" s="12" customFormat="1" ht="12">
      <c r="A119" s="12"/>
      <c r="B119" s="215"/>
      <c r="C119" s="216"/>
      <c r="D119" s="217" t="s">
        <v>173</v>
      </c>
      <c r="E119" s="226" t="s">
        <v>19</v>
      </c>
      <c r="F119" s="218" t="s">
        <v>195</v>
      </c>
      <c r="G119" s="216"/>
      <c r="H119" s="219">
        <v>26.66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25" t="s">
        <v>173</v>
      </c>
      <c r="AU119" s="225" t="s">
        <v>80</v>
      </c>
      <c r="AV119" s="12" t="s">
        <v>82</v>
      </c>
      <c r="AW119" s="12" t="s">
        <v>36</v>
      </c>
      <c r="AX119" s="12" t="s">
        <v>80</v>
      </c>
      <c r="AY119" s="225" t="s">
        <v>116</v>
      </c>
    </row>
    <row r="120" spans="1:65" s="2" customFormat="1" ht="21.75" customHeight="1">
      <c r="A120" s="36"/>
      <c r="B120" s="37"/>
      <c r="C120" s="187" t="s">
        <v>8</v>
      </c>
      <c r="D120" s="187" t="s">
        <v>117</v>
      </c>
      <c r="E120" s="188" t="s">
        <v>196</v>
      </c>
      <c r="F120" s="189" t="s">
        <v>197</v>
      </c>
      <c r="G120" s="190" t="s">
        <v>120</v>
      </c>
      <c r="H120" s="191">
        <v>26.66</v>
      </c>
      <c r="I120" s="192"/>
      <c r="J120" s="193">
        <f>ROUND(I120*H120,2)</f>
        <v>0</v>
      </c>
      <c r="K120" s="189" t="s">
        <v>121</v>
      </c>
      <c r="L120" s="42"/>
      <c r="M120" s="194" t="s">
        <v>19</v>
      </c>
      <c r="N120" s="195" t="s">
        <v>46</v>
      </c>
      <c r="O120" s="82"/>
      <c r="P120" s="196">
        <f>O120*H120</f>
        <v>0</v>
      </c>
      <c r="Q120" s="196">
        <v>0.00026</v>
      </c>
      <c r="R120" s="196">
        <f>Q120*H120</f>
        <v>0.0069316</v>
      </c>
      <c r="S120" s="196">
        <v>0</v>
      </c>
      <c r="T120" s="197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8" t="s">
        <v>122</v>
      </c>
      <c r="AT120" s="198" t="s">
        <v>117</v>
      </c>
      <c r="AU120" s="198" t="s">
        <v>80</v>
      </c>
      <c r="AY120" s="15" t="s">
        <v>116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5" t="s">
        <v>80</v>
      </c>
      <c r="BK120" s="199">
        <f>ROUND(I120*H120,2)</f>
        <v>0</v>
      </c>
      <c r="BL120" s="15" t="s">
        <v>122</v>
      </c>
      <c r="BM120" s="198" t="s">
        <v>198</v>
      </c>
    </row>
    <row r="121" spans="1:47" s="2" customFormat="1" ht="12">
      <c r="A121" s="36"/>
      <c r="B121" s="37"/>
      <c r="C121" s="38"/>
      <c r="D121" s="200" t="s">
        <v>124</v>
      </c>
      <c r="E121" s="38"/>
      <c r="F121" s="201" t="s">
        <v>199</v>
      </c>
      <c r="G121" s="38"/>
      <c r="H121" s="38"/>
      <c r="I121" s="202"/>
      <c r="J121" s="38"/>
      <c r="K121" s="38"/>
      <c r="L121" s="42"/>
      <c r="M121" s="203"/>
      <c r="N121" s="204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124</v>
      </c>
      <c r="AU121" s="15" t="s">
        <v>80</v>
      </c>
    </row>
    <row r="122" spans="1:65" s="2" customFormat="1" ht="21.75" customHeight="1">
      <c r="A122" s="36"/>
      <c r="B122" s="37"/>
      <c r="C122" s="187" t="s">
        <v>134</v>
      </c>
      <c r="D122" s="187" t="s">
        <v>117</v>
      </c>
      <c r="E122" s="188" t="s">
        <v>200</v>
      </c>
      <c r="F122" s="189" t="s">
        <v>201</v>
      </c>
      <c r="G122" s="190" t="s">
        <v>120</v>
      </c>
      <c r="H122" s="191">
        <v>26.66</v>
      </c>
      <c r="I122" s="192"/>
      <c r="J122" s="193">
        <f>ROUND(I122*H122,2)</f>
        <v>0</v>
      </c>
      <c r="K122" s="189" t="s">
        <v>121</v>
      </c>
      <c r="L122" s="42"/>
      <c r="M122" s="194" t="s">
        <v>19</v>
      </c>
      <c r="N122" s="195" t="s">
        <v>46</v>
      </c>
      <c r="O122" s="82"/>
      <c r="P122" s="196">
        <f>O122*H122</f>
        <v>0</v>
      </c>
      <c r="Q122" s="196">
        <v>0.003</v>
      </c>
      <c r="R122" s="196">
        <f>Q122*H122</f>
        <v>0.07998</v>
      </c>
      <c r="S122" s="196">
        <v>0</v>
      </c>
      <c r="T122" s="19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8" t="s">
        <v>122</v>
      </c>
      <c r="AT122" s="198" t="s">
        <v>117</v>
      </c>
      <c r="AU122" s="198" t="s">
        <v>80</v>
      </c>
      <c r="AY122" s="15" t="s">
        <v>116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5" t="s">
        <v>80</v>
      </c>
      <c r="BK122" s="199">
        <f>ROUND(I122*H122,2)</f>
        <v>0</v>
      </c>
      <c r="BL122" s="15" t="s">
        <v>122</v>
      </c>
      <c r="BM122" s="198" t="s">
        <v>202</v>
      </c>
    </row>
    <row r="123" spans="1:47" s="2" customFormat="1" ht="12">
      <c r="A123" s="36"/>
      <c r="B123" s="37"/>
      <c r="C123" s="38"/>
      <c r="D123" s="200" t="s">
        <v>124</v>
      </c>
      <c r="E123" s="38"/>
      <c r="F123" s="201" t="s">
        <v>203</v>
      </c>
      <c r="G123" s="38"/>
      <c r="H123" s="38"/>
      <c r="I123" s="202"/>
      <c r="J123" s="38"/>
      <c r="K123" s="38"/>
      <c r="L123" s="42"/>
      <c r="M123" s="203"/>
      <c r="N123" s="204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124</v>
      </c>
      <c r="AU123" s="15" t="s">
        <v>80</v>
      </c>
    </row>
    <row r="124" spans="1:65" s="2" customFormat="1" ht="24.15" customHeight="1">
      <c r="A124" s="36"/>
      <c r="B124" s="37"/>
      <c r="C124" s="187" t="s">
        <v>204</v>
      </c>
      <c r="D124" s="187" t="s">
        <v>117</v>
      </c>
      <c r="E124" s="188" t="s">
        <v>205</v>
      </c>
      <c r="F124" s="189" t="s">
        <v>206</v>
      </c>
      <c r="G124" s="190" t="s">
        <v>120</v>
      </c>
      <c r="H124" s="191">
        <v>26.66</v>
      </c>
      <c r="I124" s="192"/>
      <c r="J124" s="193">
        <f>ROUND(I124*H124,2)</f>
        <v>0</v>
      </c>
      <c r="K124" s="189" t="s">
        <v>121</v>
      </c>
      <c r="L124" s="42"/>
      <c r="M124" s="194" t="s">
        <v>19</v>
      </c>
      <c r="N124" s="195" t="s">
        <v>46</v>
      </c>
      <c r="O124" s="82"/>
      <c r="P124" s="196">
        <f>O124*H124</f>
        <v>0</v>
      </c>
      <c r="Q124" s="196">
        <v>0.00011</v>
      </c>
      <c r="R124" s="196">
        <f>Q124*H124</f>
        <v>0.0029326</v>
      </c>
      <c r="S124" s="196">
        <v>0</v>
      </c>
      <c r="T124" s="19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8" t="s">
        <v>122</v>
      </c>
      <c r="AT124" s="198" t="s">
        <v>117</v>
      </c>
      <c r="AU124" s="198" t="s">
        <v>80</v>
      </c>
      <c r="AY124" s="15" t="s">
        <v>116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5" t="s">
        <v>80</v>
      </c>
      <c r="BK124" s="199">
        <f>ROUND(I124*H124,2)</f>
        <v>0</v>
      </c>
      <c r="BL124" s="15" t="s">
        <v>122</v>
      </c>
      <c r="BM124" s="198" t="s">
        <v>207</v>
      </c>
    </row>
    <row r="125" spans="1:47" s="2" customFormat="1" ht="12">
      <c r="A125" s="36"/>
      <c r="B125" s="37"/>
      <c r="C125" s="38"/>
      <c r="D125" s="200" t="s">
        <v>124</v>
      </c>
      <c r="E125" s="38"/>
      <c r="F125" s="201" t="s">
        <v>208</v>
      </c>
      <c r="G125" s="38"/>
      <c r="H125" s="38"/>
      <c r="I125" s="202"/>
      <c r="J125" s="38"/>
      <c r="K125" s="38"/>
      <c r="L125" s="42"/>
      <c r="M125" s="203"/>
      <c r="N125" s="204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124</v>
      </c>
      <c r="AU125" s="15" t="s">
        <v>80</v>
      </c>
    </row>
    <row r="126" spans="1:65" s="2" customFormat="1" ht="24.15" customHeight="1">
      <c r="A126" s="36"/>
      <c r="B126" s="37"/>
      <c r="C126" s="187" t="s">
        <v>209</v>
      </c>
      <c r="D126" s="187" t="s">
        <v>117</v>
      </c>
      <c r="E126" s="188" t="s">
        <v>210</v>
      </c>
      <c r="F126" s="189" t="s">
        <v>211</v>
      </c>
      <c r="G126" s="190" t="s">
        <v>120</v>
      </c>
      <c r="H126" s="191">
        <v>26.66</v>
      </c>
      <c r="I126" s="192"/>
      <c r="J126" s="193">
        <f>ROUND(I126*H126,2)</f>
        <v>0</v>
      </c>
      <c r="K126" s="189" t="s">
        <v>121</v>
      </c>
      <c r="L126" s="42"/>
      <c r="M126" s="194" t="s">
        <v>19</v>
      </c>
      <c r="N126" s="195" t="s">
        <v>46</v>
      </c>
      <c r="O126" s="82"/>
      <c r="P126" s="196">
        <f>O126*H126</f>
        <v>0</v>
      </c>
      <c r="Q126" s="196">
        <v>0.00072</v>
      </c>
      <c r="R126" s="196">
        <f>Q126*H126</f>
        <v>0.019195200000000003</v>
      </c>
      <c r="S126" s="196">
        <v>0</v>
      </c>
      <c r="T126" s="19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8" t="s">
        <v>122</v>
      </c>
      <c r="AT126" s="198" t="s">
        <v>117</v>
      </c>
      <c r="AU126" s="198" t="s">
        <v>80</v>
      </c>
      <c r="AY126" s="15" t="s">
        <v>116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5" t="s">
        <v>80</v>
      </c>
      <c r="BK126" s="199">
        <f>ROUND(I126*H126,2)</f>
        <v>0</v>
      </c>
      <c r="BL126" s="15" t="s">
        <v>122</v>
      </c>
      <c r="BM126" s="198" t="s">
        <v>212</v>
      </c>
    </row>
    <row r="127" spans="1:47" s="2" customFormat="1" ht="12">
      <c r="A127" s="36"/>
      <c r="B127" s="37"/>
      <c r="C127" s="38"/>
      <c r="D127" s="200" t="s">
        <v>124</v>
      </c>
      <c r="E127" s="38"/>
      <c r="F127" s="201" t="s">
        <v>213</v>
      </c>
      <c r="G127" s="38"/>
      <c r="H127" s="38"/>
      <c r="I127" s="202"/>
      <c r="J127" s="38"/>
      <c r="K127" s="38"/>
      <c r="L127" s="42"/>
      <c r="M127" s="203"/>
      <c r="N127" s="204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124</v>
      </c>
      <c r="AU127" s="15" t="s">
        <v>80</v>
      </c>
    </row>
    <row r="128" spans="1:65" s="2" customFormat="1" ht="21.75" customHeight="1">
      <c r="A128" s="36"/>
      <c r="B128" s="37"/>
      <c r="C128" s="187" t="s">
        <v>214</v>
      </c>
      <c r="D128" s="187" t="s">
        <v>117</v>
      </c>
      <c r="E128" s="188" t="s">
        <v>159</v>
      </c>
      <c r="F128" s="189" t="s">
        <v>160</v>
      </c>
      <c r="G128" s="190" t="s">
        <v>140</v>
      </c>
      <c r="H128" s="191">
        <v>0.069</v>
      </c>
      <c r="I128" s="192"/>
      <c r="J128" s="193">
        <f>ROUND(I128*H128,2)</f>
        <v>0</v>
      </c>
      <c r="K128" s="189" t="s">
        <v>121</v>
      </c>
      <c r="L128" s="42"/>
      <c r="M128" s="194" t="s">
        <v>19</v>
      </c>
      <c r="N128" s="195" t="s">
        <v>46</v>
      </c>
      <c r="O128" s="8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8" t="s">
        <v>122</v>
      </c>
      <c r="AT128" s="198" t="s">
        <v>117</v>
      </c>
      <c r="AU128" s="198" t="s">
        <v>80</v>
      </c>
      <c r="AY128" s="15" t="s">
        <v>116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5" t="s">
        <v>80</v>
      </c>
      <c r="BK128" s="199">
        <f>ROUND(I128*H128,2)</f>
        <v>0</v>
      </c>
      <c r="BL128" s="15" t="s">
        <v>122</v>
      </c>
      <c r="BM128" s="198" t="s">
        <v>215</v>
      </c>
    </row>
    <row r="129" spans="1:47" s="2" customFormat="1" ht="12">
      <c r="A129" s="36"/>
      <c r="B129" s="37"/>
      <c r="C129" s="38"/>
      <c r="D129" s="200" t="s">
        <v>124</v>
      </c>
      <c r="E129" s="38"/>
      <c r="F129" s="201" t="s">
        <v>162</v>
      </c>
      <c r="G129" s="38"/>
      <c r="H129" s="38"/>
      <c r="I129" s="202"/>
      <c r="J129" s="38"/>
      <c r="K129" s="38"/>
      <c r="L129" s="42"/>
      <c r="M129" s="203"/>
      <c r="N129" s="204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124</v>
      </c>
      <c r="AU129" s="15" t="s">
        <v>80</v>
      </c>
    </row>
    <row r="130" spans="1:65" s="2" customFormat="1" ht="21.75" customHeight="1">
      <c r="A130" s="36"/>
      <c r="B130" s="37"/>
      <c r="C130" s="187" t="s">
        <v>216</v>
      </c>
      <c r="D130" s="187" t="s">
        <v>117</v>
      </c>
      <c r="E130" s="188" t="s">
        <v>164</v>
      </c>
      <c r="F130" s="189" t="s">
        <v>165</v>
      </c>
      <c r="G130" s="190" t="s">
        <v>140</v>
      </c>
      <c r="H130" s="191">
        <v>0.069</v>
      </c>
      <c r="I130" s="192"/>
      <c r="J130" s="193">
        <f>ROUND(I130*H130,2)</f>
        <v>0</v>
      </c>
      <c r="K130" s="189" t="s">
        <v>121</v>
      </c>
      <c r="L130" s="42"/>
      <c r="M130" s="194" t="s">
        <v>19</v>
      </c>
      <c r="N130" s="195" t="s">
        <v>46</v>
      </c>
      <c r="O130" s="8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8" t="s">
        <v>122</v>
      </c>
      <c r="AT130" s="198" t="s">
        <v>117</v>
      </c>
      <c r="AU130" s="198" t="s">
        <v>80</v>
      </c>
      <c r="AY130" s="15" t="s">
        <v>116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5" t="s">
        <v>80</v>
      </c>
      <c r="BK130" s="199">
        <f>ROUND(I130*H130,2)</f>
        <v>0</v>
      </c>
      <c r="BL130" s="15" t="s">
        <v>122</v>
      </c>
      <c r="BM130" s="198" t="s">
        <v>217</v>
      </c>
    </row>
    <row r="131" spans="1:47" s="2" customFormat="1" ht="12">
      <c r="A131" s="36"/>
      <c r="B131" s="37"/>
      <c r="C131" s="38"/>
      <c r="D131" s="200" t="s">
        <v>124</v>
      </c>
      <c r="E131" s="38"/>
      <c r="F131" s="201" t="s">
        <v>167</v>
      </c>
      <c r="G131" s="38"/>
      <c r="H131" s="38"/>
      <c r="I131" s="202"/>
      <c r="J131" s="38"/>
      <c r="K131" s="38"/>
      <c r="L131" s="42"/>
      <c r="M131" s="203"/>
      <c r="N131" s="204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124</v>
      </c>
      <c r="AU131" s="15" t="s">
        <v>80</v>
      </c>
    </row>
    <row r="132" spans="1:65" s="2" customFormat="1" ht="24.15" customHeight="1">
      <c r="A132" s="36"/>
      <c r="B132" s="37"/>
      <c r="C132" s="187" t="s">
        <v>7</v>
      </c>
      <c r="D132" s="187" t="s">
        <v>117</v>
      </c>
      <c r="E132" s="188" t="s">
        <v>169</v>
      </c>
      <c r="F132" s="189" t="s">
        <v>170</v>
      </c>
      <c r="G132" s="190" t="s">
        <v>140</v>
      </c>
      <c r="H132" s="191">
        <v>0.966</v>
      </c>
      <c r="I132" s="192"/>
      <c r="J132" s="193">
        <f>ROUND(I132*H132,2)</f>
        <v>0</v>
      </c>
      <c r="K132" s="189" t="s">
        <v>121</v>
      </c>
      <c r="L132" s="42"/>
      <c r="M132" s="194" t="s">
        <v>19</v>
      </c>
      <c r="N132" s="195" t="s">
        <v>46</v>
      </c>
      <c r="O132" s="8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8" t="s">
        <v>122</v>
      </c>
      <c r="AT132" s="198" t="s">
        <v>117</v>
      </c>
      <c r="AU132" s="198" t="s">
        <v>80</v>
      </c>
      <c r="AY132" s="15" t="s">
        <v>116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5" t="s">
        <v>80</v>
      </c>
      <c r="BK132" s="199">
        <f>ROUND(I132*H132,2)</f>
        <v>0</v>
      </c>
      <c r="BL132" s="15" t="s">
        <v>122</v>
      </c>
      <c r="BM132" s="198" t="s">
        <v>218</v>
      </c>
    </row>
    <row r="133" spans="1:47" s="2" customFormat="1" ht="12">
      <c r="A133" s="36"/>
      <c r="B133" s="37"/>
      <c r="C133" s="38"/>
      <c r="D133" s="200" t="s">
        <v>124</v>
      </c>
      <c r="E133" s="38"/>
      <c r="F133" s="201" t="s">
        <v>172</v>
      </c>
      <c r="G133" s="38"/>
      <c r="H133" s="38"/>
      <c r="I133" s="202"/>
      <c r="J133" s="38"/>
      <c r="K133" s="38"/>
      <c r="L133" s="42"/>
      <c r="M133" s="203"/>
      <c r="N133" s="204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124</v>
      </c>
      <c r="AU133" s="15" t="s">
        <v>80</v>
      </c>
    </row>
    <row r="134" spans="1:51" s="12" customFormat="1" ht="12">
      <c r="A134" s="12"/>
      <c r="B134" s="215"/>
      <c r="C134" s="216"/>
      <c r="D134" s="217" t="s">
        <v>173</v>
      </c>
      <c r="E134" s="216"/>
      <c r="F134" s="218" t="s">
        <v>219</v>
      </c>
      <c r="G134" s="216"/>
      <c r="H134" s="219">
        <v>0.966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25" t="s">
        <v>173</v>
      </c>
      <c r="AU134" s="225" t="s">
        <v>80</v>
      </c>
      <c r="AV134" s="12" t="s">
        <v>82</v>
      </c>
      <c r="AW134" s="12" t="s">
        <v>4</v>
      </c>
      <c r="AX134" s="12" t="s">
        <v>80</v>
      </c>
      <c r="AY134" s="225" t="s">
        <v>116</v>
      </c>
    </row>
    <row r="135" spans="1:65" s="2" customFormat="1" ht="16.5" customHeight="1">
      <c r="A135" s="36"/>
      <c r="B135" s="37"/>
      <c r="C135" s="205" t="s">
        <v>220</v>
      </c>
      <c r="D135" s="205" t="s">
        <v>137</v>
      </c>
      <c r="E135" s="206" t="s">
        <v>221</v>
      </c>
      <c r="F135" s="207" t="s">
        <v>222</v>
      </c>
      <c r="G135" s="208" t="s">
        <v>140</v>
      </c>
      <c r="H135" s="209">
        <v>0.069</v>
      </c>
      <c r="I135" s="210"/>
      <c r="J135" s="211">
        <f>ROUND(I135*H135,2)</f>
        <v>0</v>
      </c>
      <c r="K135" s="207" t="s">
        <v>121</v>
      </c>
      <c r="L135" s="212"/>
      <c r="M135" s="213" t="s">
        <v>19</v>
      </c>
      <c r="N135" s="214" t="s">
        <v>46</v>
      </c>
      <c r="O135" s="8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8" t="s">
        <v>141</v>
      </c>
      <c r="AT135" s="198" t="s">
        <v>137</v>
      </c>
      <c r="AU135" s="198" t="s">
        <v>80</v>
      </c>
      <c r="AY135" s="15" t="s">
        <v>116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5" t="s">
        <v>80</v>
      </c>
      <c r="BK135" s="199">
        <f>ROUND(I135*H135,2)</f>
        <v>0</v>
      </c>
      <c r="BL135" s="15" t="s">
        <v>122</v>
      </c>
      <c r="BM135" s="198" t="s">
        <v>223</v>
      </c>
    </row>
    <row r="136" spans="1:47" s="2" customFormat="1" ht="12">
      <c r="A136" s="36"/>
      <c r="B136" s="37"/>
      <c r="C136" s="38"/>
      <c r="D136" s="200" t="s">
        <v>124</v>
      </c>
      <c r="E136" s="38"/>
      <c r="F136" s="201" t="s">
        <v>224</v>
      </c>
      <c r="G136" s="38"/>
      <c r="H136" s="38"/>
      <c r="I136" s="202"/>
      <c r="J136" s="38"/>
      <c r="K136" s="38"/>
      <c r="L136" s="42"/>
      <c r="M136" s="203"/>
      <c r="N136" s="204"/>
      <c r="O136" s="82"/>
      <c r="P136" s="82"/>
      <c r="Q136" s="82"/>
      <c r="R136" s="82"/>
      <c r="S136" s="82"/>
      <c r="T136" s="83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124</v>
      </c>
      <c r="AU136" s="15" t="s">
        <v>80</v>
      </c>
    </row>
    <row r="137" spans="1:65" s="2" customFormat="1" ht="33" customHeight="1">
      <c r="A137" s="36"/>
      <c r="B137" s="37"/>
      <c r="C137" s="187" t="s">
        <v>225</v>
      </c>
      <c r="D137" s="187" t="s">
        <v>117</v>
      </c>
      <c r="E137" s="188" t="s">
        <v>226</v>
      </c>
      <c r="F137" s="189" t="s">
        <v>227</v>
      </c>
      <c r="G137" s="190" t="s">
        <v>140</v>
      </c>
      <c r="H137" s="191">
        <v>0.11</v>
      </c>
      <c r="I137" s="192"/>
      <c r="J137" s="193">
        <f>ROUND(I137*H137,2)</f>
        <v>0</v>
      </c>
      <c r="K137" s="189" t="s">
        <v>121</v>
      </c>
      <c r="L137" s="42"/>
      <c r="M137" s="194" t="s">
        <v>19</v>
      </c>
      <c r="N137" s="195" t="s">
        <v>46</v>
      </c>
      <c r="O137" s="8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8" t="s">
        <v>122</v>
      </c>
      <c r="AT137" s="198" t="s">
        <v>117</v>
      </c>
      <c r="AU137" s="198" t="s">
        <v>80</v>
      </c>
      <c r="AY137" s="15" t="s">
        <v>116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5" t="s">
        <v>80</v>
      </c>
      <c r="BK137" s="199">
        <f>ROUND(I137*H137,2)</f>
        <v>0</v>
      </c>
      <c r="BL137" s="15" t="s">
        <v>122</v>
      </c>
      <c r="BM137" s="198" t="s">
        <v>228</v>
      </c>
    </row>
    <row r="138" spans="1:47" s="2" customFormat="1" ht="12">
      <c r="A138" s="36"/>
      <c r="B138" s="37"/>
      <c r="C138" s="38"/>
      <c r="D138" s="200" t="s">
        <v>124</v>
      </c>
      <c r="E138" s="38"/>
      <c r="F138" s="201" t="s">
        <v>229</v>
      </c>
      <c r="G138" s="38"/>
      <c r="H138" s="38"/>
      <c r="I138" s="202"/>
      <c r="J138" s="38"/>
      <c r="K138" s="38"/>
      <c r="L138" s="42"/>
      <c r="M138" s="203"/>
      <c r="N138" s="204"/>
      <c r="O138" s="82"/>
      <c r="P138" s="82"/>
      <c r="Q138" s="82"/>
      <c r="R138" s="82"/>
      <c r="S138" s="82"/>
      <c r="T138" s="83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124</v>
      </c>
      <c r="AU138" s="15" t="s">
        <v>80</v>
      </c>
    </row>
    <row r="139" spans="1:63" s="11" customFormat="1" ht="25.9" customHeight="1">
      <c r="A139" s="11"/>
      <c r="B139" s="173"/>
      <c r="C139" s="174"/>
      <c r="D139" s="175" t="s">
        <v>74</v>
      </c>
      <c r="E139" s="176" t="s">
        <v>230</v>
      </c>
      <c r="F139" s="176" t="s">
        <v>231</v>
      </c>
      <c r="G139" s="174"/>
      <c r="H139" s="174"/>
      <c r="I139" s="177"/>
      <c r="J139" s="178">
        <f>BK139</f>
        <v>0</v>
      </c>
      <c r="K139" s="174"/>
      <c r="L139" s="179"/>
      <c r="M139" s="180"/>
      <c r="N139" s="181"/>
      <c r="O139" s="181"/>
      <c r="P139" s="182">
        <f>SUM(P140:P165)</f>
        <v>0</v>
      </c>
      <c r="Q139" s="181"/>
      <c r="R139" s="182">
        <f>SUM(R140:R165)</f>
        <v>1.0718159999999999</v>
      </c>
      <c r="S139" s="181"/>
      <c r="T139" s="183">
        <f>SUM(T140:T165)</f>
        <v>0.74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84" t="s">
        <v>80</v>
      </c>
      <c r="AT139" s="185" t="s">
        <v>74</v>
      </c>
      <c r="AU139" s="185" t="s">
        <v>75</v>
      </c>
      <c r="AY139" s="184" t="s">
        <v>116</v>
      </c>
      <c r="BK139" s="186">
        <f>SUM(BK140:BK165)</f>
        <v>0</v>
      </c>
    </row>
    <row r="140" spans="1:65" s="2" customFormat="1" ht="21.75" customHeight="1">
      <c r="A140" s="36"/>
      <c r="B140" s="37"/>
      <c r="C140" s="187" t="s">
        <v>232</v>
      </c>
      <c r="D140" s="187" t="s">
        <v>117</v>
      </c>
      <c r="E140" s="188" t="s">
        <v>118</v>
      </c>
      <c r="F140" s="189" t="s">
        <v>119</v>
      </c>
      <c r="G140" s="190" t="s">
        <v>120</v>
      </c>
      <c r="H140" s="191">
        <v>29.6</v>
      </c>
      <c r="I140" s="192"/>
      <c r="J140" s="193">
        <f>ROUND(I140*H140,2)</f>
        <v>0</v>
      </c>
      <c r="K140" s="189" t="s">
        <v>121</v>
      </c>
      <c r="L140" s="42"/>
      <c r="M140" s="194" t="s">
        <v>19</v>
      </c>
      <c r="N140" s="195" t="s">
        <v>46</v>
      </c>
      <c r="O140" s="8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8" t="s">
        <v>122</v>
      </c>
      <c r="AT140" s="198" t="s">
        <v>117</v>
      </c>
      <c r="AU140" s="198" t="s">
        <v>80</v>
      </c>
      <c r="AY140" s="15" t="s">
        <v>116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5" t="s">
        <v>80</v>
      </c>
      <c r="BK140" s="199">
        <f>ROUND(I140*H140,2)</f>
        <v>0</v>
      </c>
      <c r="BL140" s="15" t="s">
        <v>122</v>
      </c>
      <c r="BM140" s="198" t="s">
        <v>233</v>
      </c>
    </row>
    <row r="141" spans="1:47" s="2" customFormat="1" ht="12">
      <c r="A141" s="36"/>
      <c r="B141" s="37"/>
      <c r="C141" s="38"/>
      <c r="D141" s="200" t="s">
        <v>124</v>
      </c>
      <c r="E141" s="38"/>
      <c r="F141" s="201" t="s">
        <v>125</v>
      </c>
      <c r="G141" s="38"/>
      <c r="H141" s="38"/>
      <c r="I141" s="202"/>
      <c r="J141" s="38"/>
      <c r="K141" s="38"/>
      <c r="L141" s="42"/>
      <c r="M141" s="203"/>
      <c r="N141" s="204"/>
      <c r="O141" s="82"/>
      <c r="P141" s="82"/>
      <c r="Q141" s="82"/>
      <c r="R141" s="82"/>
      <c r="S141" s="82"/>
      <c r="T141" s="8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124</v>
      </c>
      <c r="AU141" s="15" t="s">
        <v>80</v>
      </c>
    </row>
    <row r="142" spans="1:51" s="12" customFormat="1" ht="12">
      <c r="A142" s="12"/>
      <c r="B142" s="215"/>
      <c r="C142" s="216"/>
      <c r="D142" s="217" t="s">
        <v>173</v>
      </c>
      <c r="E142" s="226" t="s">
        <v>19</v>
      </c>
      <c r="F142" s="218" t="s">
        <v>234</v>
      </c>
      <c r="G142" s="216"/>
      <c r="H142" s="219">
        <v>29.6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25" t="s">
        <v>173</v>
      </c>
      <c r="AU142" s="225" t="s">
        <v>80</v>
      </c>
      <c r="AV142" s="12" t="s">
        <v>82</v>
      </c>
      <c r="AW142" s="12" t="s">
        <v>36</v>
      </c>
      <c r="AX142" s="12" t="s">
        <v>80</v>
      </c>
      <c r="AY142" s="225" t="s">
        <v>116</v>
      </c>
    </row>
    <row r="143" spans="1:65" s="2" customFormat="1" ht="24.15" customHeight="1">
      <c r="A143" s="36"/>
      <c r="B143" s="37"/>
      <c r="C143" s="187" t="s">
        <v>235</v>
      </c>
      <c r="D143" s="187" t="s">
        <v>117</v>
      </c>
      <c r="E143" s="188" t="s">
        <v>126</v>
      </c>
      <c r="F143" s="189" t="s">
        <v>127</v>
      </c>
      <c r="G143" s="190" t="s">
        <v>120</v>
      </c>
      <c r="H143" s="191">
        <v>22.2</v>
      </c>
      <c r="I143" s="192"/>
      <c r="J143" s="193">
        <f>ROUND(I143*H143,2)</f>
        <v>0</v>
      </c>
      <c r="K143" s="189" t="s">
        <v>121</v>
      </c>
      <c r="L143" s="42"/>
      <c r="M143" s="194" t="s">
        <v>19</v>
      </c>
      <c r="N143" s="195" t="s">
        <v>46</v>
      </c>
      <c r="O143" s="82"/>
      <c r="P143" s="196">
        <f>O143*H143</f>
        <v>0</v>
      </c>
      <c r="Q143" s="196">
        <v>0.00013</v>
      </c>
      <c r="R143" s="196">
        <f>Q143*H143</f>
        <v>0.0028859999999999997</v>
      </c>
      <c r="S143" s="196">
        <v>0</v>
      </c>
      <c r="T143" s="19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8" t="s">
        <v>122</v>
      </c>
      <c r="AT143" s="198" t="s">
        <v>117</v>
      </c>
      <c r="AU143" s="198" t="s">
        <v>80</v>
      </c>
      <c r="AY143" s="15" t="s">
        <v>116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5" t="s">
        <v>80</v>
      </c>
      <c r="BK143" s="199">
        <f>ROUND(I143*H143,2)</f>
        <v>0</v>
      </c>
      <c r="BL143" s="15" t="s">
        <v>122</v>
      </c>
      <c r="BM143" s="198" t="s">
        <v>236</v>
      </c>
    </row>
    <row r="144" spans="1:47" s="2" customFormat="1" ht="12">
      <c r="A144" s="36"/>
      <c r="B144" s="37"/>
      <c r="C144" s="38"/>
      <c r="D144" s="200" t="s">
        <v>124</v>
      </c>
      <c r="E144" s="38"/>
      <c r="F144" s="201" t="s">
        <v>129</v>
      </c>
      <c r="G144" s="38"/>
      <c r="H144" s="38"/>
      <c r="I144" s="202"/>
      <c r="J144" s="38"/>
      <c r="K144" s="38"/>
      <c r="L144" s="42"/>
      <c r="M144" s="203"/>
      <c r="N144" s="204"/>
      <c r="O144" s="82"/>
      <c r="P144" s="82"/>
      <c r="Q144" s="82"/>
      <c r="R144" s="82"/>
      <c r="S144" s="82"/>
      <c r="T144" s="83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124</v>
      </c>
      <c r="AU144" s="15" t="s">
        <v>80</v>
      </c>
    </row>
    <row r="145" spans="1:51" s="12" customFormat="1" ht="12">
      <c r="A145" s="12"/>
      <c r="B145" s="215"/>
      <c r="C145" s="216"/>
      <c r="D145" s="217" t="s">
        <v>173</v>
      </c>
      <c r="E145" s="226" t="s">
        <v>19</v>
      </c>
      <c r="F145" s="218" t="s">
        <v>237</v>
      </c>
      <c r="G145" s="216"/>
      <c r="H145" s="219">
        <v>22.2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25" t="s">
        <v>173</v>
      </c>
      <c r="AU145" s="225" t="s">
        <v>80</v>
      </c>
      <c r="AV145" s="12" t="s">
        <v>82</v>
      </c>
      <c r="AW145" s="12" t="s">
        <v>36</v>
      </c>
      <c r="AX145" s="12" t="s">
        <v>80</v>
      </c>
      <c r="AY145" s="225" t="s">
        <v>116</v>
      </c>
    </row>
    <row r="146" spans="1:65" s="2" customFormat="1" ht="24.15" customHeight="1">
      <c r="A146" s="36"/>
      <c r="B146" s="37"/>
      <c r="C146" s="187" t="s">
        <v>238</v>
      </c>
      <c r="D146" s="187" t="s">
        <v>117</v>
      </c>
      <c r="E146" s="188" t="s">
        <v>239</v>
      </c>
      <c r="F146" s="189" t="s">
        <v>240</v>
      </c>
      <c r="G146" s="190" t="s">
        <v>120</v>
      </c>
      <c r="H146" s="191">
        <v>37</v>
      </c>
      <c r="I146" s="192"/>
      <c r="J146" s="193">
        <f>ROUND(I146*H146,2)</f>
        <v>0</v>
      </c>
      <c r="K146" s="189" t="s">
        <v>121</v>
      </c>
      <c r="L146" s="42"/>
      <c r="M146" s="194" t="s">
        <v>19</v>
      </c>
      <c r="N146" s="195" t="s">
        <v>46</v>
      </c>
      <c r="O146" s="82"/>
      <c r="P146" s="196">
        <f>O146*H146</f>
        <v>0</v>
      </c>
      <c r="Q146" s="196">
        <v>0</v>
      </c>
      <c r="R146" s="196">
        <f>Q146*H146</f>
        <v>0</v>
      </c>
      <c r="S146" s="196">
        <v>0.02</v>
      </c>
      <c r="T146" s="197">
        <f>S146*H146</f>
        <v>0.74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8" t="s">
        <v>122</v>
      </c>
      <c r="AT146" s="198" t="s">
        <v>117</v>
      </c>
      <c r="AU146" s="198" t="s">
        <v>80</v>
      </c>
      <c r="AY146" s="15" t="s">
        <v>116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5" t="s">
        <v>80</v>
      </c>
      <c r="BK146" s="199">
        <f>ROUND(I146*H146,2)</f>
        <v>0</v>
      </c>
      <c r="BL146" s="15" t="s">
        <v>122</v>
      </c>
      <c r="BM146" s="198" t="s">
        <v>241</v>
      </c>
    </row>
    <row r="147" spans="1:47" s="2" customFormat="1" ht="12">
      <c r="A147" s="36"/>
      <c r="B147" s="37"/>
      <c r="C147" s="38"/>
      <c r="D147" s="200" t="s">
        <v>124</v>
      </c>
      <c r="E147" s="38"/>
      <c r="F147" s="201" t="s">
        <v>242</v>
      </c>
      <c r="G147" s="38"/>
      <c r="H147" s="38"/>
      <c r="I147" s="202"/>
      <c r="J147" s="38"/>
      <c r="K147" s="38"/>
      <c r="L147" s="42"/>
      <c r="M147" s="203"/>
      <c r="N147" s="204"/>
      <c r="O147" s="82"/>
      <c r="P147" s="82"/>
      <c r="Q147" s="82"/>
      <c r="R147" s="82"/>
      <c r="S147" s="82"/>
      <c r="T147" s="8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124</v>
      </c>
      <c r="AU147" s="15" t="s">
        <v>80</v>
      </c>
    </row>
    <row r="148" spans="1:51" s="12" customFormat="1" ht="12">
      <c r="A148" s="12"/>
      <c r="B148" s="215"/>
      <c r="C148" s="216"/>
      <c r="D148" s="217" t="s">
        <v>173</v>
      </c>
      <c r="E148" s="226" t="s">
        <v>19</v>
      </c>
      <c r="F148" s="218" t="s">
        <v>243</v>
      </c>
      <c r="G148" s="216"/>
      <c r="H148" s="219">
        <v>37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25" t="s">
        <v>173</v>
      </c>
      <c r="AU148" s="225" t="s">
        <v>80</v>
      </c>
      <c r="AV148" s="12" t="s">
        <v>82</v>
      </c>
      <c r="AW148" s="12" t="s">
        <v>36</v>
      </c>
      <c r="AX148" s="12" t="s">
        <v>80</v>
      </c>
      <c r="AY148" s="225" t="s">
        <v>116</v>
      </c>
    </row>
    <row r="149" spans="1:65" s="2" customFormat="1" ht="24.15" customHeight="1">
      <c r="A149" s="36"/>
      <c r="B149" s="37"/>
      <c r="C149" s="187" t="s">
        <v>244</v>
      </c>
      <c r="D149" s="187" t="s">
        <v>117</v>
      </c>
      <c r="E149" s="188" t="s">
        <v>245</v>
      </c>
      <c r="F149" s="189" t="s">
        <v>246</v>
      </c>
      <c r="G149" s="190" t="s">
        <v>120</v>
      </c>
      <c r="H149" s="191">
        <v>37</v>
      </c>
      <c r="I149" s="192"/>
      <c r="J149" s="193">
        <f>ROUND(I149*H149,2)</f>
        <v>0</v>
      </c>
      <c r="K149" s="189" t="s">
        <v>121</v>
      </c>
      <c r="L149" s="42"/>
      <c r="M149" s="194" t="s">
        <v>19</v>
      </c>
      <c r="N149" s="195" t="s">
        <v>46</v>
      </c>
      <c r="O149" s="82"/>
      <c r="P149" s="196">
        <f>O149*H149</f>
        <v>0</v>
      </c>
      <c r="Q149" s="196">
        <v>0.0284</v>
      </c>
      <c r="R149" s="196">
        <f>Q149*H149</f>
        <v>1.0508</v>
      </c>
      <c r="S149" s="196">
        <v>0</v>
      </c>
      <c r="T149" s="197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8" t="s">
        <v>122</v>
      </c>
      <c r="AT149" s="198" t="s">
        <v>117</v>
      </c>
      <c r="AU149" s="198" t="s">
        <v>80</v>
      </c>
      <c r="AY149" s="15" t="s">
        <v>116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5" t="s">
        <v>80</v>
      </c>
      <c r="BK149" s="199">
        <f>ROUND(I149*H149,2)</f>
        <v>0</v>
      </c>
      <c r="BL149" s="15" t="s">
        <v>122</v>
      </c>
      <c r="BM149" s="198" t="s">
        <v>247</v>
      </c>
    </row>
    <row r="150" spans="1:47" s="2" customFormat="1" ht="12">
      <c r="A150" s="36"/>
      <c r="B150" s="37"/>
      <c r="C150" s="38"/>
      <c r="D150" s="200" t="s">
        <v>124</v>
      </c>
      <c r="E150" s="38"/>
      <c r="F150" s="201" t="s">
        <v>248</v>
      </c>
      <c r="G150" s="38"/>
      <c r="H150" s="38"/>
      <c r="I150" s="202"/>
      <c r="J150" s="38"/>
      <c r="K150" s="38"/>
      <c r="L150" s="42"/>
      <c r="M150" s="203"/>
      <c r="N150" s="204"/>
      <c r="O150" s="82"/>
      <c r="P150" s="82"/>
      <c r="Q150" s="82"/>
      <c r="R150" s="82"/>
      <c r="S150" s="82"/>
      <c r="T150" s="83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124</v>
      </c>
      <c r="AU150" s="15" t="s">
        <v>80</v>
      </c>
    </row>
    <row r="151" spans="1:65" s="2" customFormat="1" ht="16.5" customHeight="1">
      <c r="A151" s="36"/>
      <c r="B151" s="37"/>
      <c r="C151" s="187" t="s">
        <v>249</v>
      </c>
      <c r="D151" s="187" t="s">
        <v>117</v>
      </c>
      <c r="E151" s="188" t="s">
        <v>150</v>
      </c>
      <c r="F151" s="189" t="s">
        <v>151</v>
      </c>
      <c r="G151" s="190" t="s">
        <v>120</v>
      </c>
      <c r="H151" s="191">
        <v>37</v>
      </c>
      <c r="I151" s="192"/>
      <c r="J151" s="193">
        <f>ROUND(I151*H151,2)</f>
        <v>0</v>
      </c>
      <c r="K151" s="189" t="s">
        <v>121</v>
      </c>
      <c r="L151" s="42"/>
      <c r="M151" s="194" t="s">
        <v>19</v>
      </c>
      <c r="N151" s="195" t="s">
        <v>46</v>
      </c>
      <c r="O151" s="82"/>
      <c r="P151" s="196">
        <f>O151*H151</f>
        <v>0</v>
      </c>
      <c r="Q151" s="196">
        <v>0.0002</v>
      </c>
      <c r="R151" s="196">
        <f>Q151*H151</f>
        <v>0.0074</v>
      </c>
      <c r="S151" s="196">
        <v>0</v>
      </c>
      <c r="T151" s="19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8" t="s">
        <v>134</v>
      </c>
      <c r="AT151" s="198" t="s">
        <v>117</v>
      </c>
      <c r="AU151" s="198" t="s">
        <v>80</v>
      </c>
      <c r="AY151" s="15" t="s">
        <v>116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5" t="s">
        <v>80</v>
      </c>
      <c r="BK151" s="199">
        <f>ROUND(I151*H151,2)</f>
        <v>0</v>
      </c>
      <c r="BL151" s="15" t="s">
        <v>134</v>
      </c>
      <c r="BM151" s="198" t="s">
        <v>250</v>
      </c>
    </row>
    <row r="152" spans="1:47" s="2" customFormat="1" ht="12">
      <c r="A152" s="36"/>
      <c r="B152" s="37"/>
      <c r="C152" s="38"/>
      <c r="D152" s="200" t="s">
        <v>124</v>
      </c>
      <c r="E152" s="38"/>
      <c r="F152" s="201" t="s">
        <v>153</v>
      </c>
      <c r="G152" s="38"/>
      <c r="H152" s="38"/>
      <c r="I152" s="202"/>
      <c r="J152" s="38"/>
      <c r="K152" s="38"/>
      <c r="L152" s="42"/>
      <c r="M152" s="203"/>
      <c r="N152" s="204"/>
      <c r="O152" s="82"/>
      <c r="P152" s="82"/>
      <c r="Q152" s="82"/>
      <c r="R152" s="82"/>
      <c r="S152" s="82"/>
      <c r="T152" s="8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124</v>
      </c>
      <c r="AU152" s="15" t="s">
        <v>80</v>
      </c>
    </row>
    <row r="153" spans="1:65" s="2" customFormat="1" ht="24.15" customHeight="1">
      <c r="A153" s="36"/>
      <c r="B153" s="37"/>
      <c r="C153" s="187" t="s">
        <v>251</v>
      </c>
      <c r="D153" s="187" t="s">
        <v>117</v>
      </c>
      <c r="E153" s="188" t="s">
        <v>155</v>
      </c>
      <c r="F153" s="189" t="s">
        <v>156</v>
      </c>
      <c r="G153" s="190" t="s">
        <v>120</v>
      </c>
      <c r="H153" s="191">
        <v>37</v>
      </c>
      <c r="I153" s="192"/>
      <c r="J153" s="193">
        <f>ROUND(I153*H153,2)</f>
        <v>0</v>
      </c>
      <c r="K153" s="189" t="s">
        <v>121</v>
      </c>
      <c r="L153" s="42"/>
      <c r="M153" s="194" t="s">
        <v>19</v>
      </c>
      <c r="N153" s="195" t="s">
        <v>46</v>
      </c>
      <c r="O153" s="82"/>
      <c r="P153" s="196">
        <f>O153*H153</f>
        <v>0</v>
      </c>
      <c r="Q153" s="196">
        <v>0.00029</v>
      </c>
      <c r="R153" s="196">
        <f>Q153*H153</f>
        <v>0.01073</v>
      </c>
      <c r="S153" s="196">
        <v>0</v>
      </c>
      <c r="T153" s="19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8" t="s">
        <v>134</v>
      </c>
      <c r="AT153" s="198" t="s">
        <v>117</v>
      </c>
      <c r="AU153" s="198" t="s">
        <v>80</v>
      </c>
      <c r="AY153" s="15" t="s">
        <v>116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5" t="s">
        <v>80</v>
      </c>
      <c r="BK153" s="199">
        <f>ROUND(I153*H153,2)</f>
        <v>0</v>
      </c>
      <c r="BL153" s="15" t="s">
        <v>134</v>
      </c>
      <c r="BM153" s="198" t="s">
        <v>252</v>
      </c>
    </row>
    <row r="154" spans="1:47" s="2" customFormat="1" ht="12">
      <c r="A154" s="36"/>
      <c r="B154" s="37"/>
      <c r="C154" s="38"/>
      <c r="D154" s="200" t="s">
        <v>124</v>
      </c>
      <c r="E154" s="38"/>
      <c r="F154" s="201" t="s">
        <v>158</v>
      </c>
      <c r="G154" s="38"/>
      <c r="H154" s="38"/>
      <c r="I154" s="202"/>
      <c r="J154" s="38"/>
      <c r="K154" s="38"/>
      <c r="L154" s="42"/>
      <c r="M154" s="203"/>
      <c r="N154" s="204"/>
      <c r="O154" s="82"/>
      <c r="P154" s="82"/>
      <c r="Q154" s="82"/>
      <c r="R154" s="82"/>
      <c r="S154" s="82"/>
      <c r="T154" s="83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124</v>
      </c>
      <c r="AU154" s="15" t="s">
        <v>80</v>
      </c>
    </row>
    <row r="155" spans="1:65" s="2" customFormat="1" ht="21.75" customHeight="1">
      <c r="A155" s="36"/>
      <c r="B155" s="37"/>
      <c r="C155" s="187" t="s">
        <v>253</v>
      </c>
      <c r="D155" s="187" t="s">
        <v>117</v>
      </c>
      <c r="E155" s="188" t="s">
        <v>159</v>
      </c>
      <c r="F155" s="189" t="s">
        <v>160</v>
      </c>
      <c r="G155" s="190" t="s">
        <v>140</v>
      </c>
      <c r="H155" s="191">
        <v>0.74</v>
      </c>
      <c r="I155" s="192"/>
      <c r="J155" s="193">
        <f>ROUND(I155*H155,2)</f>
        <v>0</v>
      </c>
      <c r="K155" s="189" t="s">
        <v>121</v>
      </c>
      <c r="L155" s="42"/>
      <c r="M155" s="194" t="s">
        <v>19</v>
      </c>
      <c r="N155" s="195" t="s">
        <v>46</v>
      </c>
      <c r="O155" s="8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8" t="s">
        <v>122</v>
      </c>
      <c r="AT155" s="198" t="s">
        <v>117</v>
      </c>
      <c r="AU155" s="198" t="s">
        <v>80</v>
      </c>
      <c r="AY155" s="15" t="s">
        <v>116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5" t="s">
        <v>80</v>
      </c>
      <c r="BK155" s="199">
        <f>ROUND(I155*H155,2)</f>
        <v>0</v>
      </c>
      <c r="BL155" s="15" t="s">
        <v>122</v>
      </c>
      <c r="BM155" s="198" t="s">
        <v>254</v>
      </c>
    </row>
    <row r="156" spans="1:47" s="2" customFormat="1" ht="12">
      <c r="A156" s="36"/>
      <c r="B156" s="37"/>
      <c r="C156" s="38"/>
      <c r="D156" s="200" t="s">
        <v>124</v>
      </c>
      <c r="E156" s="38"/>
      <c r="F156" s="201" t="s">
        <v>162</v>
      </c>
      <c r="G156" s="38"/>
      <c r="H156" s="38"/>
      <c r="I156" s="202"/>
      <c r="J156" s="38"/>
      <c r="K156" s="38"/>
      <c r="L156" s="42"/>
      <c r="M156" s="203"/>
      <c r="N156" s="204"/>
      <c r="O156" s="82"/>
      <c r="P156" s="82"/>
      <c r="Q156" s="82"/>
      <c r="R156" s="82"/>
      <c r="S156" s="82"/>
      <c r="T156" s="83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124</v>
      </c>
      <c r="AU156" s="15" t="s">
        <v>80</v>
      </c>
    </row>
    <row r="157" spans="1:65" s="2" customFormat="1" ht="21.75" customHeight="1">
      <c r="A157" s="36"/>
      <c r="B157" s="37"/>
      <c r="C157" s="187" t="s">
        <v>255</v>
      </c>
      <c r="D157" s="187" t="s">
        <v>117</v>
      </c>
      <c r="E157" s="188" t="s">
        <v>164</v>
      </c>
      <c r="F157" s="189" t="s">
        <v>165</v>
      </c>
      <c r="G157" s="190" t="s">
        <v>140</v>
      </c>
      <c r="H157" s="191">
        <v>0.74</v>
      </c>
      <c r="I157" s="192"/>
      <c r="J157" s="193">
        <f>ROUND(I157*H157,2)</f>
        <v>0</v>
      </c>
      <c r="K157" s="189" t="s">
        <v>121</v>
      </c>
      <c r="L157" s="42"/>
      <c r="M157" s="194" t="s">
        <v>19</v>
      </c>
      <c r="N157" s="195" t="s">
        <v>46</v>
      </c>
      <c r="O157" s="8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8" t="s">
        <v>122</v>
      </c>
      <c r="AT157" s="198" t="s">
        <v>117</v>
      </c>
      <c r="AU157" s="198" t="s">
        <v>80</v>
      </c>
      <c r="AY157" s="15" t="s">
        <v>116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5" t="s">
        <v>80</v>
      </c>
      <c r="BK157" s="199">
        <f>ROUND(I157*H157,2)</f>
        <v>0</v>
      </c>
      <c r="BL157" s="15" t="s">
        <v>122</v>
      </c>
      <c r="BM157" s="198" t="s">
        <v>256</v>
      </c>
    </row>
    <row r="158" spans="1:47" s="2" customFormat="1" ht="12">
      <c r="A158" s="36"/>
      <c r="B158" s="37"/>
      <c r="C158" s="38"/>
      <c r="D158" s="200" t="s">
        <v>124</v>
      </c>
      <c r="E158" s="38"/>
      <c r="F158" s="201" t="s">
        <v>167</v>
      </c>
      <c r="G158" s="38"/>
      <c r="H158" s="38"/>
      <c r="I158" s="202"/>
      <c r="J158" s="38"/>
      <c r="K158" s="38"/>
      <c r="L158" s="42"/>
      <c r="M158" s="203"/>
      <c r="N158" s="204"/>
      <c r="O158" s="82"/>
      <c r="P158" s="82"/>
      <c r="Q158" s="82"/>
      <c r="R158" s="82"/>
      <c r="S158" s="82"/>
      <c r="T158" s="8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124</v>
      </c>
      <c r="AU158" s="15" t="s">
        <v>80</v>
      </c>
    </row>
    <row r="159" spans="1:65" s="2" customFormat="1" ht="24.15" customHeight="1">
      <c r="A159" s="36"/>
      <c r="B159" s="37"/>
      <c r="C159" s="187" t="s">
        <v>257</v>
      </c>
      <c r="D159" s="187" t="s">
        <v>117</v>
      </c>
      <c r="E159" s="188" t="s">
        <v>169</v>
      </c>
      <c r="F159" s="189" t="s">
        <v>170</v>
      </c>
      <c r="G159" s="190" t="s">
        <v>140</v>
      </c>
      <c r="H159" s="191">
        <v>10.36</v>
      </c>
      <c r="I159" s="192"/>
      <c r="J159" s="193">
        <f>ROUND(I159*H159,2)</f>
        <v>0</v>
      </c>
      <c r="K159" s="189" t="s">
        <v>121</v>
      </c>
      <c r="L159" s="42"/>
      <c r="M159" s="194" t="s">
        <v>19</v>
      </c>
      <c r="N159" s="195" t="s">
        <v>46</v>
      </c>
      <c r="O159" s="8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8" t="s">
        <v>122</v>
      </c>
      <c r="AT159" s="198" t="s">
        <v>117</v>
      </c>
      <c r="AU159" s="198" t="s">
        <v>80</v>
      </c>
      <c r="AY159" s="15" t="s">
        <v>116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5" t="s">
        <v>80</v>
      </c>
      <c r="BK159" s="199">
        <f>ROUND(I159*H159,2)</f>
        <v>0</v>
      </c>
      <c r="BL159" s="15" t="s">
        <v>122</v>
      </c>
      <c r="BM159" s="198" t="s">
        <v>258</v>
      </c>
    </row>
    <row r="160" spans="1:47" s="2" customFormat="1" ht="12">
      <c r="A160" s="36"/>
      <c r="B160" s="37"/>
      <c r="C160" s="38"/>
      <c r="D160" s="200" t="s">
        <v>124</v>
      </c>
      <c r="E160" s="38"/>
      <c r="F160" s="201" t="s">
        <v>172</v>
      </c>
      <c r="G160" s="38"/>
      <c r="H160" s="38"/>
      <c r="I160" s="202"/>
      <c r="J160" s="38"/>
      <c r="K160" s="38"/>
      <c r="L160" s="42"/>
      <c r="M160" s="203"/>
      <c r="N160" s="204"/>
      <c r="O160" s="82"/>
      <c r="P160" s="82"/>
      <c r="Q160" s="82"/>
      <c r="R160" s="82"/>
      <c r="S160" s="82"/>
      <c r="T160" s="83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124</v>
      </c>
      <c r="AU160" s="15" t="s">
        <v>80</v>
      </c>
    </row>
    <row r="161" spans="1:51" s="12" customFormat="1" ht="12">
      <c r="A161" s="12"/>
      <c r="B161" s="215"/>
      <c r="C161" s="216"/>
      <c r="D161" s="217" t="s">
        <v>173</v>
      </c>
      <c r="E161" s="216"/>
      <c r="F161" s="218" t="s">
        <v>259</v>
      </c>
      <c r="G161" s="216"/>
      <c r="H161" s="219">
        <v>10.36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25" t="s">
        <v>173</v>
      </c>
      <c r="AU161" s="225" t="s">
        <v>80</v>
      </c>
      <c r="AV161" s="12" t="s">
        <v>82</v>
      </c>
      <c r="AW161" s="12" t="s">
        <v>4</v>
      </c>
      <c r="AX161" s="12" t="s">
        <v>80</v>
      </c>
      <c r="AY161" s="225" t="s">
        <v>116</v>
      </c>
    </row>
    <row r="162" spans="1:65" s="2" customFormat="1" ht="16.5" customHeight="1">
      <c r="A162" s="36"/>
      <c r="B162" s="37"/>
      <c r="C162" s="205" t="s">
        <v>260</v>
      </c>
      <c r="D162" s="205" t="s">
        <v>137</v>
      </c>
      <c r="E162" s="206" t="s">
        <v>261</v>
      </c>
      <c r="F162" s="207" t="s">
        <v>262</v>
      </c>
      <c r="G162" s="208" t="s">
        <v>140</v>
      </c>
      <c r="H162" s="209">
        <v>0.74</v>
      </c>
      <c r="I162" s="210"/>
      <c r="J162" s="211">
        <f>ROUND(I162*H162,2)</f>
        <v>0</v>
      </c>
      <c r="K162" s="207" t="s">
        <v>121</v>
      </c>
      <c r="L162" s="212"/>
      <c r="M162" s="213" t="s">
        <v>19</v>
      </c>
      <c r="N162" s="214" t="s">
        <v>46</v>
      </c>
      <c r="O162" s="8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8" t="s">
        <v>141</v>
      </c>
      <c r="AT162" s="198" t="s">
        <v>137</v>
      </c>
      <c r="AU162" s="198" t="s">
        <v>80</v>
      </c>
      <c r="AY162" s="15" t="s">
        <v>116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5" t="s">
        <v>80</v>
      </c>
      <c r="BK162" s="199">
        <f>ROUND(I162*H162,2)</f>
        <v>0</v>
      </c>
      <c r="BL162" s="15" t="s">
        <v>122</v>
      </c>
      <c r="BM162" s="198" t="s">
        <v>263</v>
      </c>
    </row>
    <row r="163" spans="1:47" s="2" customFormat="1" ht="12">
      <c r="A163" s="36"/>
      <c r="B163" s="37"/>
      <c r="C163" s="38"/>
      <c r="D163" s="200" t="s">
        <v>124</v>
      </c>
      <c r="E163" s="38"/>
      <c r="F163" s="201" t="s">
        <v>264</v>
      </c>
      <c r="G163" s="38"/>
      <c r="H163" s="38"/>
      <c r="I163" s="202"/>
      <c r="J163" s="38"/>
      <c r="K163" s="38"/>
      <c r="L163" s="42"/>
      <c r="M163" s="203"/>
      <c r="N163" s="204"/>
      <c r="O163" s="82"/>
      <c r="P163" s="82"/>
      <c r="Q163" s="82"/>
      <c r="R163" s="82"/>
      <c r="S163" s="82"/>
      <c r="T163" s="83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124</v>
      </c>
      <c r="AU163" s="15" t="s">
        <v>80</v>
      </c>
    </row>
    <row r="164" spans="1:65" s="2" customFormat="1" ht="33" customHeight="1">
      <c r="A164" s="36"/>
      <c r="B164" s="37"/>
      <c r="C164" s="187" t="s">
        <v>265</v>
      </c>
      <c r="D164" s="187" t="s">
        <v>117</v>
      </c>
      <c r="E164" s="188" t="s">
        <v>226</v>
      </c>
      <c r="F164" s="189" t="s">
        <v>227</v>
      </c>
      <c r="G164" s="190" t="s">
        <v>140</v>
      </c>
      <c r="H164" s="191">
        <v>1.054</v>
      </c>
      <c r="I164" s="192"/>
      <c r="J164" s="193">
        <f>ROUND(I164*H164,2)</f>
        <v>0</v>
      </c>
      <c r="K164" s="189" t="s">
        <v>121</v>
      </c>
      <c r="L164" s="42"/>
      <c r="M164" s="194" t="s">
        <v>19</v>
      </c>
      <c r="N164" s="195" t="s">
        <v>46</v>
      </c>
      <c r="O164" s="8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8" t="s">
        <v>122</v>
      </c>
      <c r="AT164" s="198" t="s">
        <v>117</v>
      </c>
      <c r="AU164" s="198" t="s">
        <v>80</v>
      </c>
      <c r="AY164" s="15" t="s">
        <v>116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5" t="s">
        <v>80</v>
      </c>
      <c r="BK164" s="199">
        <f>ROUND(I164*H164,2)</f>
        <v>0</v>
      </c>
      <c r="BL164" s="15" t="s">
        <v>122</v>
      </c>
      <c r="BM164" s="198" t="s">
        <v>266</v>
      </c>
    </row>
    <row r="165" spans="1:47" s="2" customFormat="1" ht="12">
      <c r="A165" s="36"/>
      <c r="B165" s="37"/>
      <c r="C165" s="38"/>
      <c r="D165" s="200" t="s">
        <v>124</v>
      </c>
      <c r="E165" s="38"/>
      <c r="F165" s="201" t="s">
        <v>229</v>
      </c>
      <c r="G165" s="38"/>
      <c r="H165" s="38"/>
      <c r="I165" s="202"/>
      <c r="J165" s="38"/>
      <c r="K165" s="38"/>
      <c r="L165" s="42"/>
      <c r="M165" s="203"/>
      <c r="N165" s="204"/>
      <c r="O165" s="82"/>
      <c r="P165" s="82"/>
      <c r="Q165" s="82"/>
      <c r="R165" s="82"/>
      <c r="S165" s="82"/>
      <c r="T165" s="83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124</v>
      </c>
      <c r="AU165" s="15" t="s">
        <v>80</v>
      </c>
    </row>
    <row r="166" spans="1:63" s="11" customFormat="1" ht="25.9" customHeight="1">
      <c r="A166" s="11"/>
      <c r="B166" s="173"/>
      <c r="C166" s="174"/>
      <c r="D166" s="175" t="s">
        <v>74</v>
      </c>
      <c r="E166" s="176" t="s">
        <v>267</v>
      </c>
      <c r="F166" s="176" t="s">
        <v>268</v>
      </c>
      <c r="G166" s="174"/>
      <c r="H166" s="174"/>
      <c r="I166" s="177"/>
      <c r="J166" s="178">
        <f>BK166</f>
        <v>0</v>
      </c>
      <c r="K166" s="174"/>
      <c r="L166" s="179"/>
      <c r="M166" s="180"/>
      <c r="N166" s="181"/>
      <c r="O166" s="181"/>
      <c r="P166" s="182">
        <f>SUM(P167:P195)</f>
        <v>0</v>
      </c>
      <c r="Q166" s="181"/>
      <c r="R166" s="182">
        <f>SUM(R167:R195)</f>
        <v>0.046059800000000005</v>
      </c>
      <c r="S166" s="181"/>
      <c r="T166" s="183">
        <f>SUM(T167:T195)</f>
        <v>0.045696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84" t="s">
        <v>80</v>
      </c>
      <c r="AT166" s="185" t="s">
        <v>74</v>
      </c>
      <c r="AU166" s="185" t="s">
        <v>75</v>
      </c>
      <c r="AY166" s="184" t="s">
        <v>116</v>
      </c>
      <c r="BK166" s="186">
        <f>SUM(BK167:BK195)</f>
        <v>0</v>
      </c>
    </row>
    <row r="167" spans="1:65" s="2" customFormat="1" ht="21.75" customHeight="1">
      <c r="A167" s="36"/>
      <c r="B167" s="37"/>
      <c r="C167" s="187" t="s">
        <v>269</v>
      </c>
      <c r="D167" s="187" t="s">
        <v>117</v>
      </c>
      <c r="E167" s="188" t="s">
        <v>118</v>
      </c>
      <c r="F167" s="189" t="s">
        <v>119</v>
      </c>
      <c r="G167" s="190" t="s">
        <v>120</v>
      </c>
      <c r="H167" s="191">
        <v>6.8</v>
      </c>
      <c r="I167" s="192"/>
      <c r="J167" s="193">
        <f>ROUND(I167*H167,2)</f>
        <v>0</v>
      </c>
      <c r="K167" s="189" t="s">
        <v>121</v>
      </c>
      <c r="L167" s="42"/>
      <c r="M167" s="194" t="s">
        <v>19</v>
      </c>
      <c r="N167" s="195" t="s">
        <v>46</v>
      </c>
      <c r="O167" s="8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8" t="s">
        <v>122</v>
      </c>
      <c r="AT167" s="198" t="s">
        <v>117</v>
      </c>
      <c r="AU167" s="198" t="s">
        <v>80</v>
      </c>
      <c r="AY167" s="15" t="s">
        <v>116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5" t="s">
        <v>80</v>
      </c>
      <c r="BK167" s="199">
        <f>ROUND(I167*H167,2)</f>
        <v>0</v>
      </c>
      <c r="BL167" s="15" t="s">
        <v>122</v>
      </c>
      <c r="BM167" s="198" t="s">
        <v>270</v>
      </c>
    </row>
    <row r="168" spans="1:47" s="2" customFormat="1" ht="12">
      <c r="A168" s="36"/>
      <c r="B168" s="37"/>
      <c r="C168" s="38"/>
      <c r="D168" s="200" t="s">
        <v>124</v>
      </c>
      <c r="E168" s="38"/>
      <c r="F168" s="201" t="s">
        <v>125</v>
      </c>
      <c r="G168" s="38"/>
      <c r="H168" s="38"/>
      <c r="I168" s="202"/>
      <c r="J168" s="38"/>
      <c r="K168" s="38"/>
      <c r="L168" s="42"/>
      <c r="M168" s="203"/>
      <c r="N168" s="204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124</v>
      </c>
      <c r="AU168" s="15" t="s">
        <v>80</v>
      </c>
    </row>
    <row r="169" spans="1:51" s="12" customFormat="1" ht="12">
      <c r="A169" s="12"/>
      <c r="B169" s="215"/>
      <c r="C169" s="216"/>
      <c r="D169" s="217" t="s">
        <v>173</v>
      </c>
      <c r="E169" s="226" t="s">
        <v>19</v>
      </c>
      <c r="F169" s="218" t="s">
        <v>271</v>
      </c>
      <c r="G169" s="216"/>
      <c r="H169" s="219">
        <v>6.8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25" t="s">
        <v>173</v>
      </c>
      <c r="AU169" s="225" t="s">
        <v>80</v>
      </c>
      <c r="AV169" s="12" t="s">
        <v>82</v>
      </c>
      <c r="AW169" s="12" t="s">
        <v>36</v>
      </c>
      <c r="AX169" s="12" t="s">
        <v>80</v>
      </c>
      <c r="AY169" s="225" t="s">
        <v>116</v>
      </c>
    </row>
    <row r="170" spans="1:65" s="2" customFormat="1" ht="24.15" customHeight="1">
      <c r="A170" s="36"/>
      <c r="B170" s="37"/>
      <c r="C170" s="187" t="s">
        <v>272</v>
      </c>
      <c r="D170" s="187" t="s">
        <v>117</v>
      </c>
      <c r="E170" s="188" t="s">
        <v>126</v>
      </c>
      <c r="F170" s="189" t="s">
        <v>127</v>
      </c>
      <c r="G170" s="190" t="s">
        <v>120</v>
      </c>
      <c r="H170" s="191">
        <v>5.1</v>
      </c>
      <c r="I170" s="192"/>
      <c r="J170" s="193">
        <f>ROUND(I170*H170,2)</f>
        <v>0</v>
      </c>
      <c r="K170" s="189" t="s">
        <v>121</v>
      </c>
      <c r="L170" s="42"/>
      <c r="M170" s="194" t="s">
        <v>19</v>
      </c>
      <c r="N170" s="195" t="s">
        <v>46</v>
      </c>
      <c r="O170" s="82"/>
      <c r="P170" s="196">
        <f>O170*H170</f>
        <v>0</v>
      </c>
      <c r="Q170" s="196">
        <v>0.00013</v>
      </c>
      <c r="R170" s="196">
        <f>Q170*H170</f>
        <v>0.0006629999999999999</v>
      </c>
      <c r="S170" s="196">
        <v>0</v>
      </c>
      <c r="T170" s="19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8" t="s">
        <v>122</v>
      </c>
      <c r="AT170" s="198" t="s">
        <v>117</v>
      </c>
      <c r="AU170" s="198" t="s">
        <v>80</v>
      </c>
      <c r="AY170" s="15" t="s">
        <v>116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5" t="s">
        <v>80</v>
      </c>
      <c r="BK170" s="199">
        <f>ROUND(I170*H170,2)</f>
        <v>0</v>
      </c>
      <c r="BL170" s="15" t="s">
        <v>122</v>
      </c>
      <c r="BM170" s="198" t="s">
        <v>273</v>
      </c>
    </row>
    <row r="171" spans="1:47" s="2" customFormat="1" ht="12">
      <c r="A171" s="36"/>
      <c r="B171" s="37"/>
      <c r="C171" s="38"/>
      <c r="D171" s="200" t="s">
        <v>124</v>
      </c>
      <c r="E171" s="38"/>
      <c r="F171" s="201" t="s">
        <v>129</v>
      </c>
      <c r="G171" s="38"/>
      <c r="H171" s="38"/>
      <c r="I171" s="202"/>
      <c r="J171" s="38"/>
      <c r="K171" s="38"/>
      <c r="L171" s="42"/>
      <c r="M171" s="203"/>
      <c r="N171" s="204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124</v>
      </c>
      <c r="AU171" s="15" t="s">
        <v>80</v>
      </c>
    </row>
    <row r="172" spans="1:51" s="12" customFormat="1" ht="12">
      <c r="A172" s="12"/>
      <c r="B172" s="215"/>
      <c r="C172" s="216"/>
      <c r="D172" s="217" t="s">
        <v>173</v>
      </c>
      <c r="E172" s="226" t="s">
        <v>19</v>
      </c>
      <c r="F172" s="218" t="s">
        <v>274</v>
      </c>
      <c r="G172" s="216"/>
      <c r="H172" s="219">
        <v>5.1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25" t="s">
        <v>173</v>
      </c>
      <c r="AU172" s="225" t="s">
        <v>80</v>
      </c>
      <c r="AV172" s="12" t="s">
        <v>82</v>
      </c>
      <c r="AW172" s="12" t="s">
        <v>36</v>
      </c>
      <c r="AX172" s="12" t="s">
        <v>80</v>
      </c>
      <c r="AY172" s="225" t="s">
        <v>116</v>
      </c>
    </row>
    <row r="173" spans="1:65" s="2" customFormat="1" ht="24.15" customHeight="1">
      <c r="A173" s="36"/>
      <c r="B173" s="37"/>
      <c r="C173" s="187" t="s">
        <v>275</v>
      </c>
      <c r="D173" s="187" t="s">
        <v>117</v>
      </c>
      <c r="E173" s="188" t="s">
        <v>276</v>
      </c>
      <c r="F173" s="189" t="s">
        <v>277</v>
      </c>
      <c r="G173" s="190" t="s">
        <v>120</v>
      </c>
      <c r="H173" s="191">
        <v>4.08</v>
      </c>
      <c r="I173" s="192"/>
      <c r="J173" s="193">
        <f>ROUND(I173*H173,2)</f>
        <v>0</v>
      </c>
      <c r="K173" s="189" t="s">
        <v>121</v>
      </c>
      <c r="L173" s="42"/>
      <c r="M173" s="194" t="s">
        <v>19</v>
      </c>
      <c r="N173" s="195" t="s">
        <v>46</v>
      </c>
      <c r="O173" s="82"/>
      <c r="P173" s="196">
        <f>O173*H173</f>
        <v>0</v>
      </c>
      <c r="Q173" s="196">
        <v>0</v>
      </c>
      <c r="R173" s="196">
        <f>Q173*H173</f>
        <v>0</v>
      </c>
      <c r="S173" s="196">
        <v>0.0112</v>
      </c>
      <c r="T173" s="197">
        <f>S173*H173</f>
        <v>0.045696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8" t="s">
        <v>122</v>
      </c>
      <c r="AT173" s="198" t="s">
        <v>117</v>
      </c>
      <c r="AU173" s="198" t="s">
        <v>80</v>
      </c>
      <c r="AY173" s="15" t="s">
        <v>116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5" t="s">
        <v>80</v>
      </c>
      <c r="BK173" s="199">
        <f>ROUND(I173*H173,2)</f>
        <v>0</v>
      </c>
      <c r="BL173" s="15" t="s">
        <v>122</v>
      </c>
      <c r="BM173" s="198" t="s">
        <v>278</v>
      </c>
    </row>
    <row r="174" spans="1:47" s="2" customFormat="1" ht="12">
      <c r="A174" s="36"/>
      <c r="B174" s="37"/>
      <c r="C174" s="38"/>
      <c r="D174" s="200" t="s">
        <v>124</v>
      </c>
      <c r="E174" s="38"/>
      <c r="F174" s="201" t="s">
        <v>279</v>
      </c>
      <c r="G174" s="38"/>
      <c r="H174" s="38"/>
      <c r="I174" s="202"/>
      <c r="J174" s="38"/>
      <c r="K174" s="38"/>
      <c r="L174" s="42"/>
      <c r="M174" s="203"/>
      <c r="N174" s="204"/>
      <c r="O174" s="82"/>
      <c r="P174" s="82"/>
      <c r="Q174" s="82"/>
      <c r="R174" s="82"/>
      <c r="S174" s="82"/>
      <c r="T174" s="83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124</v>
      </c>
      <c r="AU174" s="15" t="s">
        <v>80</v>
      </c>
    </row>
    <row r="175" spans="1:51" s="12" customFormat="1" ht="12">
      <c r="A175" s="12"/>
      <c r="B175" s="215"/>
      <c r="C175" s="216"/>
      <c r="D175" s="217" t="s">
        <v>173</v>
      </c>
      <c r="E175" s="226" t="s">
        <v>19</v>
      </c>
      <c r="F175" s="218" t="s">
        <v>280</v>
      </c>
      <c r="G175" s="216"/>
      <c r="H175" s="219">
        <v>4.08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25" t="s">
        <v>173</v>
      </c>
      <c r="AU175" s="225" t="s">
        <v>80</v>
      </c>
      <c r="AV175" s="12" t="s">
        <v>82</v>
      </c>
      <c r="AW175" s="12" t="s">
        <v>36</v>
      </c>
      <c r="AX175" s="12" t="s">
        <v>80</v>
      </c>
      <c r="AY175" s="225" t="s">
        <v>116</v>
      </c>
    </row>
    <row r="176" spans="1:65" s="2" customFormat="1" ht="16.5" customHeight="1">
      <c r="A176" s="36"/>
      <c r="B176" s="37"/>
      <c r="C176" s="187" t="s">
        <v>281</v>
      </c>
      <c r="D176" s="187" t="s">
        <v>117</v>
      </c>
      <c r="E176" s="188" t="s">
        <v>282</v>
      </c>
      <c r="F176" s="189" t="s">
        <v>283</v>
      </c>
      <c r="G176" s="190" t="s">
        <v>120</v>
      </c>
      <c r="H176" s="191">
        <v>4.08</v>
      </c>
      <c r="I176" s="192"/>
      <c r="J176" s="193">
        <f>ROUND(I176*H176,2)</f>
        <v>0</v>
      </c>
      <c r="K176" s="189" t="s">
        <v>121</v>
      </c>
      <c r="L176" s="42"/>
      <c r="M176" s="194" t="s">
        <v>19</v>
      </c>
      <c r="N176" s="195" t="s">
        <v>46</v>
      </c>
      <c r="O176" s="82"/>
      <c r="P176" s="196">
        <f>O176*H176</f>
        <v>0</v>
      </c>
      <c r="Q176" s="196">
        <v>0.00041</v>
      </c>
      <c r="R176" s="196">
        <f>Q176*H176</f>
        <v>0.0016728</v>
      </c>
      <c r="S176" s="196">
        <v>0</v>
      </c>
      <c r="T176" s="19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8" t="s">
        <v>122</v>
      </c>
      <c r="AT176" s="198" t="s">
        <v>117</v>
      </c>
      <c r="AU176" s="198" t="s">
        <v>80</v>
      </c>
      <c r="AY176" s="15" t="s">
        <v>116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5" t="s">
        <v>80</v>
      </c>
      <c r="BK176" s="199">
        <f>ROUND(I176*H176,2)</f>
        <v>0</v>
      </c>
      <c r="BL176" s="15" t="s">
        <v>122</v>
      </c>
      <c r="BM176" s="198" t="s">
        <v>284</v>
      </c>
    </row>
    <row r="177" spans="1:47" s="2" customFormat="1" ht="12">
      <c r="A177" s="36"/>
      <c r="B177" s="37"/>
      <c r="C177" s="38"/>
      <c r="D177" s="200" t="s">
        <v>124</v>
      </c>
      <c r="E177" s="38"/>
      <c r="F177" s="201" t="s">
        <v>285</v>
      </c>
      <c r="G177" s="38"/>
      <c r="H177" s="38"/>
      <c r="I177" s="202"/>
      <c r="J177" s="38"/>
      <c r="K177" s="38"/>
      <c r="L177" s="42"/>
      <c r="M177" s="203"/>
      <c r="N177" s="204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124</v>
      </c>
      <c r="AU177" s="15" t="s">
        <v>80</v>
      </c>
    </row>
    <row r="178" spans="1:65" s="2" customFormat="1" ht="16.5" customHeight="1">
      <c r="A178" s="36"/>
      <c r="B178" s="37"/>
      <c r="C178" s="205" t="s">
        <v>286</v>
      </c>
      <c r="D178" s="205" t="s">
        <v>137</v>
      </c>
      <c r="E178" s="206" t="s">
        <v>287</v>
      </c>
      <c r="F178" s="207" t="s">
        <v>288</v>
      </c>
      <c r="G178" s="208" t="s">
        <v>120</v>
      </c>
      <c r="H178" s="209">
        <v>4.488</v>
      </c>
      <c r="I178" s="210"/>
      <c r="J178" s="211">
        <f>ROUND(I178*H178,2)</f>
        <v>0</v>
      </c>
      <c r="K178" s="207" t="s">
        <v>121</v>
      </c>
      <c r="L178" s="212"/>
      <c r="M178" s="213" t="s">
        <v>19</v>
      </c>
      <c r="N178" s="214" t="s">
        <v>46</v>
      </c>
      <c r="O178" s="82"/>
      <c r="P178" s="196">
        <f>O178*H178</f>
        <v>0</v>
      </c>
      <c r="Q178" s="196">
        <v>0.009</v>
      </c>
      <c r="R178" s="196">
        <f>Q178*H178</f>
        <v>0.040392000000000004</v>
      </c>
      <c r="S178" s="196">
        <v>0</v>
      </c>
      <c r="T178" s="197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8" t="s">
        <v>141</v>
      </c>
      <c r="AT178" s="198" t="s">
        <v>137</v>
      </c>
      <c r="AU178" s="198" t="s">
        <v>80</v>
      </c>
      <c r="AY178" s="15" t="s">
        <v>116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5" t="s">
        <v>80</v>
      </c>
      <c r="BK178" s="199">
        <f>ROUND(I178*H178,2)</f>
        <v>0</v>
      </c>
      <c r="BL178" s="15" t="s">
        <v>122</v>
      </c>
      <c r="BM178" s="198" t="s">
        <v>289</v>
      </c>
    </row>
    <row r="179" spans="1:47" s="2" customFormat="1" ht="12">
      <c r="A179" s="36"/>
      <c r="B179" s="37"/>
      <c r="C179" s="38"/>
      <c r="D179" s="200" t="s">
        <v>124</v>
      </c>
      <c r="E179" s="38"/>
      <c r="F179" s="201" t="s">
        <v>290</v>
      </c>
      <c r="G179" s="38"/>
      <c r="H179" s="38"/>
      <c r="I179" s="202"/>
      <c r="J179" s="38"/>
      <c r="K179" s="38"/>
      <c r="L179" s="42"/>
      <c r="M179" s="203"/>
      <c r="N179" s="204"/>
      <c r="O179" s="82"/>
      <c r="P179" s="82"/>
      <c r="Q179" s="82"/>
      <c r="R179" s="82"/>
      <c r="S179" s="82"/>
      <c r="T179" s="83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124</v>
      </c>
      <c r="AU179" s="15" t="s">
        <v>80</v>
      </c>
    </row>
    <row r="180" spans="1:51" s="12" customFormat="1" ht="12">
      <c r="A180" s="12"/>
      <c r="B180" s="215"/>
      <c r="C180" s="216"/>
      <c r="D180" s="217" t="s">
        <v>173</v>
      </c>
      <c r="E180" s="216"/>
      <c r="F180" s="218" t="s">
        <v>291</v>
      </c>
      <c r="G180" s="216"/>
      <c r="H180" s="219">
        <v>4.488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25" t="s">
        <v>173</v>
      </c>
      <c r="AU180" s="225" t="s">
        <v>80</v>
      </c>
      <c r="AV180" s="12" t="s">
        <v>82</v>
      </c>
      <c r="AW180" s="12" t="s">
        <v>4</v>
      </c>
      <c r="AX180" s="12" t="s">
        <v>80</v>
      </c>
      <c r="AY180" s="225" t="s">
        <v>116</v>
      </c>
    </row>
    <row r="181" spans="1:65" s="2" customFormat="1" ht="16.5" customHeight="1">
      <c r="A181" s="36"/>
      <c r="B181" s="37"/>
      <c r="C181" s="187" t="s">
        <v>292</v>
      </c>
      <c r="D181" s="187" t="s">
        <v>117</v>
      </c>
      <c r="E181" s="188" t="s">
        <v>150</v>
      </c>
      <c r="F181" s="189" t="s">
        <v>151</v>
      </c>
      <c r="G181" s="190" t="s">
        <v>120</v>
      </c>
      <c r="H181" s="191">
        <v>6.8</v>
      </c>
      <c r="I181" s="192"/>
      <c r="J181" s="193">
        <f>ROUND(I181*H181,2)</f>
        <v>0</v>
      </c>
      <c r="K181" s="189" t="s">
        <v>121</v>
      </c>
      <c r="L181" s="42"/>
      <c r="M181" s="194" t="s">
        <v>19</v>
      </c>
      <c r="N181" s="195" t="s">
        <v>46</v>
      </c>
      <c r="O181" s="82"/>
      <c r="P181" s="196">
        <f>O181*H181</f>
        <v>0</v>
      </c>
      <c r="Q181" s="196">
        <v>0.0002</v>
      </c>
      <c r="R181" s="196">
        <f>Q181*H181</f>
        <v>0.00136</v>
      </c>
      <c r="S181" s="196">
        <v>0</v>
      </c>
      <c r="T181" s="197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8" t="s">
        <v>134</v>
      </c>
      <c r="AT181" s="198" t="s">
        <v>117</v>
      </c>
      <c r="AU181" s="198" t="s">
        <v>80</v>
      </c>
      <c r="AY181" s="15" t="s">
        <v>116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5" t="s">
        <v>80</v>
      </c>
      <c r="BK181" s="199">
        <f>ROUND(I181*H181,2)</f>
        <v>0</v>
      </c>
      <c r="BL181" s="15" t="s">
        <v>134</v>
      </c>
      <c r="BM181" s="198" t="s">
        <v>293</v>
      </c>
    </row>
    <row r="182" spans="1:47" s="2" customFormat="1" ht="12">
      <c r="A182" s="36"/>
      <c r="B182" s="37"/>
      <c r="C182" s="38"/>
      <c r="D182" s="200" t="s">
        <v>124</v>
      </c>
      <c r="E182" s="38"/>
      <c r="F182" s="201" t="s">
        <v>153</v>
      </c>
      <c r="G182" s="38"/>
      <c r="H182" s="38"/>
      <c r="I182" s="202"/>
      <c r="J182" s="38"/>
      <c r="K182" s="38"/>
      <c r="L182" s="42"/>
      <c r="M182" s="203"/>
      <c r="N182" s="204"/>
      <c r="O182" s="82"/>
      <c r="P182" s="82"/>
      <c r="Q182" s="82"/>
      <c r="R182" s="82"/>
      <c r="S182" s="82"/>
      <c r="T182" s="83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124</v>
      </c>
      <c r="AU182" s="15" t="s">
        <v>80</v>
      </c>
    </row>
    <row r="183" spans="1:65" s="2" customFormat="1" ht="24.15" customHeight="1">
      <c r="A183" s="36"/>
      <c r="B183" s="37"/>
      <c r="C183" s="187" t="s">
        <v>294</v>
      </c>
      <c r="D183" s="187" t="s">
        <v>117</v>
      </c>
      <c r="E183" s="188" t="s">
        <v>155</v>
      </c>
      <c r="F183" s="189" t="s">
        <v>156</v>
      </c>
      <c r="G183" s="190" t="s">
        <v>120</v>
      </c>
      <c r="H183" s="191">
        <v>6.8</v>
      </c>
      <c r="I183" s="192"/>
      <c r="J183" s="193">
        <f>ROUND(I183*H183,2)</f>
        <v>0</v>
      </c>
      <c r="K183" s="189" t="s">
        <v>121</v>
      </c>
      <c r="L183" s="42"/>
      <c r="M183" s="194" t="s">
        <v>19</v>
      </c>
      <c r="N183" s="195" t="s">
        <v>46</v>
      </c>
      <c r="O183" s="82"/>
      <c r="P183" s="196">
        <f>O183*H183</f>
        <v>0</v>
      </c>
      <c r="Q183" s="196">
        <v>0.00029</v>
      </c>
      <c r="R183" s="196">
        <f>Q183*H183</f>
        <v>0.001972</v>
      </c>
      <c r="S183" s="196">
        <v>0</v>
      </c>
      <c r="T183" s="19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8" t="s">
        <v>134</v>
      </c>
      <c r="AT183" s="198" t="s">
        <v>117</v>
      </c>
      <c r="AU183" s="198" t="s">
        <v>80</v>
      </c>
      <c r="AY183" s="15" t="s">
        <v>116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5" t="s">
        <v>80</v>
      </c>
      <c r="BK183" s="199">
        <f>ROUND(I183*H183,2)</f>
        <v>0</v>
      </c>
      <c r="BL183" s="15" t="s">
        <v>134</v>
      </c>
      <c r="BM183" s="198" t="s">
        <v>295</v>
      </c>
    </row>
    <row r="184" spans="1:47" s="2" customFormat="1" ht="12">
      <c r="A184" s="36"/>
      <c r="B184" s="37"/>
      <c r="C184" s="38"/>
      <c r="D184" s="200" t="s">
        <v>124</v>
      </c>
      <c r="E184" s="38"/>
      <c r="F184" s="201" t="s">
        <v>158</v>
      </c>
      <c r="G184" s="38"/>
      <c r="H184" s="38"/>
      <c r="I184" s="202"/>
      <c r="J184" s="38"/>
      <c r="K184" s="38"/>
      <c r="L184" s="42"/>
      <c r="M184" s="203"/>
      <c r="N184" s="204"/>
      <c r="O184" s="82"/>
      <c r="P184" s="82"/>
      <c r="Q184" s="82"/>
      <c r="R184" s="82"/>
      <c r="S184" s="82"/>
      <c r="T184" s="83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124</v>
      </c>
      <c r="AU184" s="15" t="s">
        <v>80</v>
      </c>
    </row>
    <row r="185" spans="1:65" s="2" customFormat="1" ht="21.75" customHeight="1">
      <c r="A185" s="36"/>
      <c r="B185" s="37"/>
      <c r="C185" s="187" t="s">
        <v>296</v>
      </c>
      <c r="D185" s="187" t="s">
        <v>117</v>
      </c>
      <c r="E185" s="188" t="s">
        <v>159</v>
      </c>
      <c r="F185" s="189" t="s">
        <v>160</v>
      </c>
      <c r="G185" s="190" t="s">
        <v>140</v>
      </c>
      <c r="H185" s="191">
        <v>0.046</v>
      </c>
      <c r="I185" s="192"/>
      <c r="J185" s="193">
        <f>ROUND(I185*H185,2)</f>
        <v>0</v>
      </c>
      <c r="K185" s="189" t="s">
        <v>121</v>
      </c>
      <c r="L185" s="42"/>
      <c r="M185" s="194" t="s">
        <v>19</v>
      </c>
      <c r="N185" s="195" t="s">
        <v>46</v>
      </c>
      <c r="O185" s="8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8" t="s">
        <v>122</v>
      </c>
      <c r="AT185" s="198" t="s">
        <v>117</v>
      </c>
      <c r="AU185" s="198" t="s">
        <v>80</v>
      </c>
      <c r="AY185" s="15" t="s">
        <v>116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5" t="s">
        <v>80</v>
      </c>
      <c r="BK185" s="199">
        <f>ROUND(I185*H185,2)</f>
        <v>0</v>
      </c>
      <c r="BL185" s="15" t="s">
        <v>122</v>
      </c>
      <c r="BM185" s="198" t="s">
        <v>297</v>
      </c>
    </row>
    <row r="186" spans="1:47" s="2" customFormat="1" ht="12">
      <c r="A186" s="36"/>
      <c r="B186" s="37"/>
      <c r="C186" s="38"/>
      <c r="D186" s="200" t="s">
        <v>124</v>
      </c>
      <c r="E186" s="38"/>
      <c r="F186" s="201" t="s">
        <v>162</v>
      </c>
      <c r="G186" s="38"/>
      <c r="H186" s="38"/>
      <c r="I186" s="202"/>
      <c r="J186" s="38"/>
      <c r="K186" s="38"/>
      <c r="L186" s="42"/>
      <c r="M186" s="203"/>
      <c r="N186" s="204"/>
      <c r="O186" s="82"/>
      <c r="P186" s="82"/>
      <c r="Q186" s="82"/>
      <c r="R186" s="82"/>
      <c r="S186" s="82"/>
      <c r="T186" s="83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124</v>
      </c>
      <c r="AU186" s="15" t="s">
        <v>80</v>
      </c>
    </row>
    <row r="187" spans="1:65" s="2" customFormat="1" ht="21.75" customHeight="1">
      <c r="A187" s="36"/>
      <c r="B187" s="37"/>
      <c r="C187" s="187" t="s">
        <v>298</v>
      </c>
      <c r="D187" s="187" t="s">
        <v>117</v>
      </c>
      <c r="E187" s="188" t="s">
        <v>164</v>
      </c>
      <c r="F187" s="189" t="s">
        <v>165</v>
      </c>
      <c r="G187" s="190" t="s">
        <v>140</v>
      </c>
      <c r="H187" s="191">
        <v>0.046</v>
      </c>
      <c r="I187" s="192"/>
      <c r="J187" s="193">
        <f>ROUND(I187*H187,2)</f>
        <v>0</v>
      </c>
      <c r="K187" s="189" t="s">
        <v>121</v>
      </c>
      <c r="L187" s="42"/>
      <c r="M187" s="194" t="s">
        <v>19</v>
      </c>
      <c r="N187" s="195" t="s">
        <v>46</v>
      </c>
      <c r="O187" s="8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8" t="s">
        <v>122</v>
      </c>
      <c r="AT187" s="198" t="s">
        <v>117</v>
      </c>
      <c r="AU187" s="198" t="s">
        <v>80</v>
      </c>
      <c r="AY187" s="15" t="s">
        <v>116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5" t="s">
        <v>80</v>
      </c>
      <c r="BK187" s="199">
        <f>ROUND(I187*H187,2)</f>
        <v>0</v>
      </c>
      <c r="BL187" s="15" t="s">
        <v>122</v>
      </c>
      <c r="BM187" s="198" t="s">
        <v>299</v>
      </c>
    </row>
    <row r="188" spans="1:47" s="2" customFormat="1" ht="12">
      <c r="A188" s="36"/>
      <c r="B188" s="37"/>
      <c r="C188" s="38"/>
      <c r="D188" s="200" t="s">
        <v>124</v>
      </c>
      <c r="E188" s="38"/>
      <c r="F188" s="201" t="s">
        <v>167</v>
      </c>
      <c r="G188" s="38"/>
      <c r="H188" s="38"/>
      <c r="I188" s="202"/>
      <c r="J188" s="38"/>
      <c r="K188" s="38"/>
      <c r="L188" s="42"/>
      <c r="M188" s="203"/>
      <c r="N188" s="204"/>
      <c r="O188" s="82"/>
      <c r="P188" s="82"/>
      <c r="Q188" s="82"/>
      <c r="R188" s="82"/>
      <c r="S188" s="82"/>
      <c r="T188" s="83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124</v>
      </c>
      <c r="AU188" s="15" t="s">
        <v>80</v>
      </c>
    </row>
    <row r="189" spans="1:65" s="2" customFormat="1" ht="24.15" customHeight="1">
      <c r="A189" s="36"/>
      <c r="B189" s="37"/>
      <c r="C189" s="187" t="s">
        <v>300</v>
      </c>
      <c r="D189" s="187" t="s">
        <v>117</v>
      </c>
      <c r="E189" s="188" t="s">
        <v>169</v>
      </c>
      <c r="F189" s="189" t="s">
        <v>170</v>
      </c>
      <c r="G189" s="190" t="s">
        <v>140</v>
      </c>
      <c r="H189" s="191">
        <v>0.644</v>
      </c>
      <c r="I189" s="192"/>
      <c r="J189" s="193">
        <f>ROUND(I189*H189,2)</f>
        <v>0</v>
      </c>
      <c r="K189" s="189" t="s">
        <v>121</v>
      </c>
      <c r="L189" s="42"/>
      <c r="M189" s="194" t="s">
        <v>19</v>
      </c>
      <c r="N189" s="195" t="s">
        <v>46</v>
      </c>
      <c r="O189" s="8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8" t="s">
        <v>122</v>
      </c>
      <c r="AT189" s="198" t="s">
        <v>117</v>
      </c>
      <c r="AU189" s="198" t="s">
        <v>80</v>
      </c>
      <c r="AY189" s="15" t="s">
        <v>116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5" t="s">
        <v>80</v>
      </c>
      <c r="BK189" s="199">
        <f>ROUND(I189*H189,2)</f>
        <v>0</v>
      </c>
      <c r="BL189" s="15" t="s">
        <v>122</v>
      </c>
      <c r="BM189" s="198" t="s">
        <v>301</v>
      </c>
    </row>
    <row r="190" spans="1:47" s="2" customFormat="1" ht="12">
      <c r="A190" s="36"/>
      <c r="B190" s="37"/>
      <c r="C190" s="38"/>
      <c r="D190" s="200" t="s">
        <v>124</v>
      </c>
      <c r="E190" s="38"/>
      <c r="F190" s="201" t="s">
        <v>172</v>
      </c>
      <c r="G190" s="38"/>
      <c r="H190" s="38"/>
      <c r="I190" s="202"/>
      <c r="J190" s="38"/>
      <c r="K190" s="38"/>
      <c r="L190" s="42"/>
      <c r="M190" s="203"/>
      <c r="N190" s="204"/>
      <c r="O190" s="82"/>
      <c r="P190" s="82"/>
      <c r="Q190" s="82"/>
      <c r="R190" s="82"/>
      <c r="S190" s="82"/>
      <c r="T190" s="83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124</v>
      </c>
      <c r="AU190" s="15" t="s">
        <v>80</v>
      </c>
    </row>
    <row r="191" spans="1:51" s="12" customFormat="1" ht="12">
      <c r="A191" s="12"/>
      <c r="B191" s="215"/>
      <c r="C191" s="216"/>
      <c r="D191" s="217" t="s">
        <v>173</v>
      </c>
      <c r="E191" s="216"/>
      <c r="F191" s="218" t="s">
        <v>302</v>
      </c>
      <c r="G191" s="216"/>
      <c r="H191" s="219">
        <v>0.644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25" t="s">
        <v>173</v>
      </c>
      <c r="AU191" s="225" t="s">
        <v>80</v>
      </c>
      <c r="AV191" s="12" t="s">
        <v>82</v>
      </c>
      <c r="AW191" s="12" t="s">
        <v>4</v>
      </c>
      <c r="AX191" s="12" t="s">
        <v>80</v>
      </c>
      <c r="AY191" s="225" t="s">
        <v>116</v>
      </c>
    </row>
    <row r="192" spans="1:65" s="2" customFormat="1" ht="16.5" customHeight="1">
      <c r="A192" s="36"/>
      <c r="B192" s="37"/>
      <c r="C192" s="205" t="s">
        <v>303</v>
      </c>
      <c r="D192" s="205" t="s">
        <v>137</v>
      </c>
      <c r="E192" s="206" t="s">
        <v>138</v>
      </c>
      <c r="F192" s="207" t="s">
        <v>139</v>
      </c>
      <c r="G192" s="208" t="s">
        <v>140</v>
      </c>
      <c r="H192" s="209">
        <v>0.046</v>
      </c>
      <c r="I192" s="210"/>
      <c r="J192" s="211">
        <f>ROUND(I192*H192,2)</f>
        <v>0</v>
      </c>
      <c r="K192" s="207" t="s">
        <v>121</v>
      </c>
      <c r="L192" s="212"/>
      <c r="M192" s="213" t="s">
        <v>19</v>
      </c>
      <c r="N192" s="214" t="s">
        <v>46</v>
      </c>
      <c r="O192" s="8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8" t="s">
        <v>141</v>
      </c>
      <c r="AT192" s="198" t="s">
        <v>137</v>
      </c>
      <c r="AU192" s="198" t="s">
        <v>80</v>
      </c>
      <c r="AY192" s="15" t="s">
        <v>116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5" t="s">
        <v>80</v>
      </c>
      <c r="BK192" s="199">
        <f>ROUND(I192*H192,2)</f>
        <v>0</v>
      </c>
      <c r="BL192" s="15" t="s">
        <v>122</v>
      </c>
      <c r="BM192" s="198" t="s">
        <v>304</v>
      </c>
    </row>
    <row r="193" spans="1:47" s="2" customFormat="1" ht="12">
      <c r="A193" s="36"/>
      <c r="B193" s="37"/>
      <c r="C193" s="38"/>
      <c r="D193" s="200" t="s">
        <v>124</v>
      </c>
      <c r="E193" s="38"/>
      <c r="F193" s="201" t="s">
        <v>143</v>
      </c>
      <c r="G193" s="38"/>
      <c r="H193" s="38"/>
      <c r="I193" s="202"/>
      <c r="J193" s="38"/>
      <c r="K193" s="38"/>
      <c r="L193" s="42"/>
      <c r="M193" s="203"/>
      <c r="N193" s="204"/>
      <c r="O193" s="82"/>
      <c r="P193" s="82"/>
      <c r="Q193" s="82"/>
      <c r="R193" s="82"/>
      <c r="S193" s="82"/>
      <c r="T193" s="83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124</v>
      </c>
      <c r="AU193" s="15" t="s">
        <v>80</v>
      </c>
    </row>
    <row r="194" spans="1:65" s="2" customFormat="1" ht="37.8" customHeight="1">
      <c r="A194" s="36"/>
      <c r="B194" s="37"/>
      <c r="C194" s="187" t="s">
        <v>305</v>
      </c>
      <c r="D194" s="187" t="s">
        <v>117</v>
      </c>
      <c r="E194" s="188" t="s">
        <v>176</v>
      </c>
      <c r="F194" s="189" t="s">
        <v>177</v>
      </c>
      <c r="G194" s="190" t="s">
        <v>140</v>
      </c>
      <c r="H194" s="191">
        <v>0.043</v>
      </c>
      <c r="I194" s="192"/>
      <c r="J194" s="193">
        <f>ROUND(I194*H194,2)</f>
        <v>0</v>
      </c>
      <c r="K194" s="189" t="s">
        <v>121</v>
      </c>
      <c r="L194" s="42"/>
      <c r="M194" s="194" t="s">
        <v>19</v>
      </c>
      <c r="N194" s="195" t="s">
        <v>46</v>
      </c>
      <c r="O194" s="8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8" t="s">
        <v>122</v>
      </c>
      <c r="AT194" s="198" t="s">
        <v>117</v>
      </c>
      <c r="AU194" s="198" t="s">
        <v>80</v>
      </c>
      <c r="AY194" s="15" t="s">
        <v>116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5" t="s">
        <v>80</v>
      </c>
      <c r="BK194" s="199">
        <f>ROUND(I194*H194,2)</f>
        <v>0</v>
      </c>
      <c r="BL194" s="15" t="s">
        <v>122</v>
      </c>
      <c r="BM194" s="198" t="s">
        <v>306</v>
      </c>
    </row>
    <row r="195" spans="1:47" s="2" customFormat="1" ht="12">
      <c r="A195" s="36"/>
      <c r="B195" s="37"/>
      <c r="C195" s="38"/>
      <c r="D195" s="200" t="s">
        <v>124</v>
      </c>
      <c r="E195" s="38"/>
      <c r="F195" s="201" t="s">
        <v>179</v>
      </c>
      <c r="G195" s="38"/>
      <c r="H195" s="38"/>
      <c r="I195" s="202"/>
      <c r="J195" s="38"/>
      <c r="K195" s="38"/>
      <c r="L195" s="42"/>
      <c r="M195" s="203"/>
      <c r="N195" s="204"/>
      <c r="O195" s="82"/>
      <c r="P195" s="82"/>
      <c r="Q195" s="82"/>
      <c r="R195" s="82"/>
      <c r="S195" s="82"/>
      <c r="T195" s="83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124</v>
      </c>
      <c r="AU195" s="15" t="s">
        <v>80</v>
      </c>
    </row>
    <row r="196" spans="1:63" s="11" customFormat="1" ht="25.9" customHeight="1">
      <c r="A196" s="11"/>
      <c r="B196" s="173"/>
      <c r="C196" s="174"/>
      <c r="D196" s="175" t="s">
        <v>74</v>
      </c>
      <c r="E196" s="176" t="s">
        <v>307</v>
      </c>
      <c r="F196" s="176" t="s">
        <v>308</v>
      </c>
      <c r="G196" s="174"/>
      <c r="H196" s="174"/>
      <c r="I196" s="177"/>
      <c r="J196" s="178">
        <f>BK196</f>
        <v>0</v>
      </c>
      <c r="K196" s="174"/>
      <c r="L196" s="179"/>
      <c r="M196" s="180"/>
      <c r="N196" s="181"/>
      <c r="O196" s="181"/>
      <c r="P196" s="182">
        <f>SUM(P197:P229)</f>
        <v>0</v>
      </c>
      <c r="Q196" s="181"/>
      <c r="R196" s="182">
        <f>SUM(R197:R229)</f>
        <v>0.12981879999999998</v>
      </c>
      <c r="S196" s="181"/>
      <c r="T196" s="183">
        <f>SUM(T197:T229)</f>
        <v>0.132472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184" t="s">
        <v>80</v>
      </c>
      <c r="AT196" s="185" t="s">
        <v>74</v>
      </c>
      <c r="AU196" s="185" t="s">
        <v>75</v>
      </c>
      <c r="AY196" s="184" t="s">
        <v>116</v>
      </c>
      <c r="BK196" s="186">
        <f>SUM(BK197:BK229)</f>
        <v>0</v>
      </c>
    </row>
    <row r="197" spans="1:65" s="2" customFormat="1" ht="21.75" customHeight="1">
      <c r="A197" s="36"/>
      <c r="B197" s="37"/>
      <c r="C197" s="187" t="s">
        <v>309</v>
      </c>
      <c r="D197" s="187" t="s">
        <v>117</v>
      </c>
      <c r="E197" s="188" t="s">
        <v>118</v>
      </c>
      <c r="F197" s="189" t="s">
        <v>119</v>
      </c>
      <c r="G197" s="190" t="s">
        <v>120</v>
      </c>
      <c r="H197" s="191">
        <v>11.56</v>
      </c>
      <c r="I197" s="192"/>
      <c r="J197" s="193">
        <f>ROUND(I197*H197,2)</f>
        <v>0</v>
      </c>
      <c r="K197" s="189" t="s">
        <v>121</v>
      </c>
      <c r="L197" s="42"/>
      <c r="M197" s="194" t="s">
        <v>19</v>
      </c>
      <c r="N197" s="195" t="s">
        <v>46</v>
      </c>
      <c r="O197" s="8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8" t="s">
        <v>122</v>
      </c>
      <c r="AT197" s="198" t="s">
        <v>117</v>
      </c>
      <c r="AU197" s="198" t="s">
        <v>80</v>
      </c>
      <c r="AY197" s="15" t="s">
        <v>116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5" t="s">
        <v>80</v>
      </c>
      <c r="BK197" s="199">
        <f>ROUND(I197*H197,2)</f>
        <v>0</v>
      </c>
      <c r="BL197" s="15" t="s">
        <v>122</v>
      </c>
      <c r="BM197" s="198" t="s">
        <v>310</v>
      </c>
    </row>
    <row r="198" spans="1:47" s="2" customFormat="1" ht="12">
      <c r="A198" s="36"/>
      <c r="B198" s="37"/>
      <c r="C198" s="38"/>
      <c r="D198" s="200" t="s">
        <v>124</v>
      </c>
      <c r="E198" s="38"/>
      <c r="F198" s="201" t="s">
        <v>125</v>
      </c>
      <c r="G198" s="38"/>
      <c r="H198" s="38"/>
      <c r="I198" s="202"/>
      <c r="J198" s="38"/>
      <c r="K198" s="38"/>
      <c r="L198" s="42"/>
      <c r="M198" s="203"/>
      <c r="N198" s="204"/>
      <c r="O198" s="82"/>
      <c r="P198" s="82"/>
      <c r="Q198" s="82"/>
      <c r="R198" s="82"/>
      <c r="S198" s="82"/>
      <c r="T198" s="83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124</v>
      </c>
      <c r="AU198" s="15" t="s">
        <v>80</v>
      </c>
    </row>
    <row r="199" spans="1:51" s="12" customFormat="1" ht="12">
      <c r="A199" s="12"/>
      <c r="B199" s="215"/>
      <c r="C199" s="216"/>
      <c r="D199" s="217" t="s">
        <v>173</v>
      </c>
      <c r="E199" s="226" t="s">
        <v>19</v>
      </c>
      <c r="F199" s="218" t="s">
        <v>311</v>
      </c>
      <c r="G199" s="216"/>
      <c r="H199" s="219">
        <v>11.56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25" t="s">
        <v>173</v>
      </c>
      <c r="AU199" s="225" t="s">
        <v>80</v>
      </c>
      <c r="AV199" s="12" t="s">
        <v>82</v>
      </c>
      <c r="AW199" s="12" t="s">
        <v>36</v>
      </c>
      <c r="AX199" s="12" t="s">
        <v>80</v>
      </c>
      <c r="AY199" s="225" t="s">
        <v>116</v>
      </c>
    </row>
    <row r="200" spans="1:65" s="2" customFormat="1" ht="24.15" customHeight="1">
      <c r="A200" s="36"/>
      <c r="B200" s="37"/>
      <c r="C200" s="187" t="s">
        <v>312</v>
      </c>
      <c r="D200" s="187" t="s">
        <v>117</v>
      </c>
      <c r="E200" s="188" t="s">
        <v>126</v>
      </c>
      <c r="F200" s="189" t="s">
        <v>127</v>
      </c>
      <c r="G200" s="190" t="s">
        <v>120</v>
      </c>
      <c r="H200" s="191">
        <v>11.56</v>
      </c>
      <c r="I200" s="192"/>
      <c r="J200" s="193">
        <f>ROUND(I200*H200,2)</f>
        <v>0</v>
      </c>
      <c r="K200" s="189" t="s">
        <v>121</v>
      </c>
      <c r="L200" s="42"/>
      <c r="M200" s="194" t="s">
        <v>19</v>
      </c>
      <c r="N200" s="195" t="s">
        <v>46</v>
      </c>
      <c r="O200" s="82"/>
      <c r="P200" s="196">
        <f>O200*H200</f>
        <v>0</v>
      </c>
      <c r="Q200" s="196">
        <v>0.00013</v>
      </c>
      <c r="R200" s="196">
        <f>Q200*H200</f>
        <v>0.0015027999999999999</v>
      </c>
      <c r="S200" s="196">
        <v>0</v>
      </c>
      <c r="T200" s="197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8" t="s">
        <v>122</v>
      </c>
      <c r="AT200" s="198" t="s">
        <v>117</v>
      </c>
      <c r="AU200" s="198" t="s">
        <v>80</v>
      </c>
      <c r="AY200" s="15" t="s">
        <v>116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5" t="s">
        <v>80</v>
      </c>
      <c r="BK200" s="199">
        <f>ROUND(I200*H200,2)</f>
        <v>0</v>
      </c>
      <c r="BL200" s="15" t="s">
        <v>122</v>
      </c>
      <c r="BM200" s="198" t="s">
        <v>313</v>
      </c>
    </row>
    <row r="201" spans="1:47" s="2" customFormat="1" ht="12">
      <c r="A201" s="36"/>
      <c r="B201" s="37"/>
      <c r="C201" s="38"/>
      <c r="D201" s="200" t="s">
        <v>124</v>
      </c>
      <c r="E201" s="38"/>
      <c r="F201" s="201" t="s">
        <v>129</v>
      </c>
      <c r="G201" s="38"/>
      <c r="H201" s="38"/>
      <c r="I201" s="202"/>
      <c r="J201" s="38"/>
      <c r="K201" s="38"/>
      <c r="L201" s="42"/>
      <c r="M201" s="203"/>
      <c r="N201" s="204"/>
      <c r="O201" s="82"/>
      <c r="P201" s="82"/>
      <c r="Q201" s="82"/>
      <c r="R201" s="82"/>
      <c r="S201" s="82"/>
      <c r="T201" s="83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124</v>
      </c>
      <c r="AU201" s="15" t="s">
        <v>80</v>
      </c>
    </row>
    <row r="202" spans="1:65" s="2" customFormat="1" ht="24.15" customHeight="1">
      <c r="A202" s="36"/>
      <c r="B202" s="37"/>
      <c r="C202" s="187" t="s">
        <v>314</v>
      </c>
      <c r="D202" s="187" t="s">
        <v>117</v>
      </c>
      <c r="E202" s="188" t="s">
        <v>276</v>
      </c>
      <c r="F202" s="189" t="s">
        <v>277</v>
      </c>
      <c r="G202" s="190" t="s">
        <v>120</v>
      </c>
      <c r="H202" s="191">
        <v>11.56</v>
      </c>
      <c r="I202" s="192"/>
      <c r="J202" s="193">
        <f>ROUND(I202*H202,2)</f>
        <v>0</v>
      </c>
      <c r="K202" s="189" t="s">
        <v>121</v>
      </c>
      <c r="L202" s="42"/>
      <c r="M202" s="194" t="s">
        <v>19</v>
      </c>
      <c r="N202" s="195" t="s">
        <v>46</v>
      </c>
      <c r="O202" s="82"/>
      <c r="P202" s="196">
        <f>O202*H202</f>
        <v>0</v>
      </c>
      <c r="Q202" s="196">
        <v>0</v>
      </c>
      <c r="R202" s="196">
        <f>Q202*H202</f>
        <v>0</v>
      </c>
      <c r="S202" s="196">
        <v>0.0112</v>
      </c>
      <c r="T202" s="197">
        <f>S202*H202</f>
        <v>0.129472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8" t="s">
        <v>122</v>
      </c>
      <c r="AT202" s="198" t="s">
        <v>117</v>
      </c>
      <c r="AU202" s="198" t="s">
        <v>80</v>
      </c>
      <c r="AY202" s="15" t="s">
        <v>116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5" t="s">
        <v>80</v>
      </c>
      <c r="BK202" s="199">
        <f>ROUND(I202*H202,2)</f>
        <v>0</v>
      </c>
      <c r="BL202" s="15" t="s">
        <v>122</v>
      </c>
      <c r="BM202" s="198" t="s">
        <v>315</v>
      </c>
    </row>
    <row r="203" spans="1:47" s="2" customFormat="1" ht="12">
      <c r="A203" s="36"/>
      <c r="B203" s="37"/>
      <c r="C203" s="38"/>
      <c r="D203" s="200" t="s">
        <v>124</v>
      </c>
      <c r="E203" s="38"/>
      <c r="F203" s="201" t="s">
        <v>279</v>
      </c>
      <c r="G203" s="38"/>
      <c r="H203" s="38"/>
      <c r="I203" s="202"/>
      <c r="J203" s="38"/>
      <c r="K203" s="38"/>
      <c r="L203" s="42"/>
      <c r="M203" s="203"/>
      <c r="N203" s="204"/>
      <c r="O203" s="82"/>
      <c r="P203" s="82"/>
      <c r="Q203" s="82"/>
      <c r="R203" s="82"/>
      <c r="S203" s="82"/>
      <c r="T203" s="83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124</v>
      </c>
      <c r="AU203" s="15" t="s">
        <v>80</v>
      </c>
    </row>
    <row r="204" spans="1:65" s="2" customFormat="1" ht="24.15" customHeight="1">
      <c r="A204" s="36"/>
      <c r="B204" s="37"/>
      <c r="C204" s="187" t="s">
        <v>316</v>
      </c>
      <c r="D204" s="187" t="s">
        <v>117</v>
      </c>
      <c r="E204" s="188" t="s">
        <v>317</v>
      </c>
      <c r="F204" s="189" t="s">
        <v>318</v>
      </c>
      <c r="G204" s="190" t="s">
        <v>133</v>
      </c>
      <c r="H204" s="191">
        <v>1</v>
      </c>
      <c r="I204" s="192"/>
      <c r="J204" s="193">
        <f>ROUND(I204*H204,2)</f>
        <v>0</v>
      </c>
      <c r="K204" s="189" t="s">
        <v>121</v>
      </c>
      <c r="L204" s="42"/>
      <c r="M204" s="194" t="s">
        <v>19</v>
      </c>
      <c r="N204" s="195" t="s">
        <v>46</v>
      </c>
      <c r="O204" s="82"/>
      <c r="P204" s="196">
        <f>O204*H204</f>
        <v>0</v>
      </c>
      <c r="Q204" s="196">
        <v>0</v>
      </c>
      <c r="R204" s="196">
        <f>Q204*H204</f>
        <v>0</v>
      </c>
      <c r="S204" s="196">
        <v>0.003</v>
      </c>
      <c r="T204" s="197">
        <f>S204*H204</f>
        <v>0.003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8" t="s">
        <v>122</v>
      </c>
      <c r="AT204" s="198" t="s">
        <v>117</v>
      </c>
      <c r="AU204" s="198" t="s">
        <v>80</v>
      </c>
      <c r="AY204" s="15" t="s">
        <v>116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5" t="s">
        <v>80</v>
      </c>
      <c r="BK204" s="199">
        <f>ROUND(I204*H204,2)</f>
        <v>0</v>
      </c>
      <c r="BL204" s="15" t="s">
        <v>122</v>
      </c>
      <c r="BM204" s="198" t="s">
        <v>319</v>
      </c>
    </row>
    <row r="205" spans="1:47" s="2" customFormat="1" ht="12">
      <c r="A205" s="36"/>
      <c r="B205" s="37"/>
      <c r="C205" s="38"/>
      <c r="D205" s="200" t="s">
        <v>124</v>
      </c>
      <c r="E205" s="38"/>
      <c r="F205" s="201" t="s">
        <v>320</v>
      </c>
      <c r="G205" s="38"/>
      <c r="H205" s="38"/>
      <c r="I205" s="202"/>
      <c r="J205" s="38"/>
      <c r="K205" s="38"/>
      <c r="L205" s="42"/>
      <c r="M205" s="203"/>
      <c r="N205" s="204"/>
      <c r="O205" s="82"/>
      <c r="P205" s="82"/>
      <c r="Q205" s="82"/>
      <c r="R205" s="82"/>
      <c r="S205" s="82"/>
      <c r="T205" s="83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124</v>
      </c>
      <c r="AU205" s="15" t="s">
        <v>80</v>
      </c>
    </row>
    <row r="206" spans="1:65" s="2" customFormat="1" ht="16.5" customHeight="1">
      <c r="A206" s="36"/>
      <c r="B206" s="37"/>
      <c r="C206" s="187" t="s">
        <v>321</v>
      </c>
      <c r="D206" s="187" t="s">
        <v>117</v>
      </c>
      <c r="E206" s="188" t="s">
        <v>282</v>
      </c>
      <c r="F206" s="189" t="s">
        <v>283</v>
      </c>
      <c r="G206" s="190" t="s">
        <v>120</v>
      </c>
      <c r="H206" s="191">
        <v>11.56</v>
      </c>
      <c r="I206" s="192"/>
      <c r="J206" s="193">
        <f>ROUND(I206*H206,2)</f>
        <v>0</v>
      </c>
      <c r="K206" s="189" t="s">
        <v>121</v>
      </c>
      <c r="L206" s="42"/>
      <c r="M206" s="194" t="s">
        <v>19</v>
      </c>
      <c r="N206" s="195" t="s">
        <v>46</v>
      </c>
      <c r="O206" s="82"/>
      <c r="P206" s="196">
        <f>O206*H206</f>
        <v>0</v>
      </c>
      <c r="Q206" s="196">
        <v>0.00041</v>
      </c>
      <c r="R206" s="196">
        <f>Q206*H206</f>
        <v>0.0047396</v>
      </c>
      <c r="S206" s="196">
        <v>0</v>
      </c>
      <c r="T206" s="197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8" t="s">
        <v>122</v>
      </c>
      <c r="AT206" s="198" t="s">
        <v>117</v>
      </c>
      <c r="AU206" s="198" t="s">
        <v>80</v>
      </c>
      <c r="AY206" s="15" t="s">
        <v>116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5" t="s">
        <v>80</v>
      </c>
      <c r="BK206" s="199">
        <f>ROUND(I206*H206,2)</f>
        <v>0</v>
      </c>
      <c r="BL206" s="15" t="s">
        <v>122</v>
      </c>
      <c r="BM206" s="198" t="s">
        <v>322</v>
      </c>
    </row>
    <row r="207" spans="1:47" s="2" customFormat="1" ht="12">
      <c r="A207" s="36"/>
      <c r="B207" s="37"/>
      <c r="C207" s="38"/>
      <c r="D207" s="200" t="s">
        <v>124</v>
      </c>
      <c r="E207" s="38"/>
      <c r="F207" s="201" t="s">
        <v>285</v>
      </c>
      <c r="G207" s="38"/>
      <c r="H207" s="38"/>
      <c r="I207" s="202"/>
      <c r="J207" s="38"/>
      <c r="K207" s="38"/>
      <c r="L207" s="42"/>
      <c r="M207" s="203"/>
      <c r="N207" s="204"/>
      <c r="O207" s="82"/>
      <c r="P207" s="82"/>
      <c r="Q207" s="82"/>
      <c r="R207" s="82"/>
      <c r="S207" s="82"/>
      <c r="T207" s="83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124</v>
      </c>
      <c r="AU207" s="15" t="s">
        <v>80</v>
      </c>
    </row>
    <row r="208" spans="1:65" s="2" customFormat="1" ht="16.5" customHeight="1">
      <c r="A208" s="36"/>
      <c r="B208" s="37"/>
      <c r="C208" s="205" t="s">
        <v>323</v>
      </c>
      <c r="D208" s="205" t="s">
        <v>137</v>
      </c>
      <c r="E208" s="206" t="s">
        <v>324</v>
      </c>
      <c r="F208" s="207" t="s">
        <v>325</v>
      </c>
      <c r="G208" s="208" t="s">
        <v>120</v>
      </c>
      <c r="H208" s="209">
        <v>12.716</v>
      </c>
      <c r="I208" s="210"/>
      <c r="J208" s="211">
        <f>ROUND(I208*H208,2)</f>
        <v>0</v>
      </c>
      <c r="K208" s="207" t="s">
        <v>121</v>
      </c>
      <c r="L208" s="212"/>
      <c r="M208" s="213" t="s">
        <v>19</v>
      </c>
      <c r="N208" s="214" t="s">
        <v>46</v>
      </c>
      <c r="O208" s="82"/>
      <c r="P208" s="196">
        <f>O208*H208</f>
        <v>0</v>
      </c>
      <c r="Q208" s="196">
        <v>0.0093</v>
      </c>
      <c r="R208" s="196">
        <f>Q208*H208</f>
        <v>0.11825879999999998</v>
      </c>
      <c r="S208" s="196">
        <v>0</v>
      </c>
      <c r="T208" s="197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8" t="s">
        <v>141</v>
      </c>
      <c r="AT208" s="198" t="s">
        <v>137</v>
      </c>
      <c r="AU208" s="198" t="s">
        <v>80</v>
      </c>
      <c r="AY208" s="15" t="s">
        <v>116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5" t="s">
        <v>80</v>
      </c>
      <c r="BK208" s="199">
        <f>ROUND(I208*H208,2)</f>
        <v>0</v>
      </c>
      <c r="BL208" s="15" t="s">
        <v>122</v>
      </c>
      <c r="BM208" s="198" t="s">
        <v>326</v>
      </c>
    </row>
    <row r="209" spans="1:47" s="2" customFormat="1" ht="12">
      <c r="A209" s="36"/>
      <c r="B209" s="37"/>
      <c r="C209" s="38"/>
      <c r="D209" s="200" t="s">
        <v>124</v>
      </c>
      <c r="E209" s="38"/>
      <c r="F209" s="201" t="s">
        <v>327</v>
      </c>
      <c r="G209" s="38"/>
      <c r="H209" s="38"/>
      <c r="I209" s="202"/>
      <c r="J209" s="38"/>
      <c r="K209" s="38"/>
      <c r="L209" s="42"/>
      <c r="M209" s="203"/>
      <c r="N209" s="204"/>
      <c r="O209" s="82"/>
      <c r="P209" s="82"/>
      <c r="Q209" s="82"/>
      <c r="R209" s="82"/>
      <c r="S209" s="82"/>
      <c r="T209" s="8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124</v>
      </c>
      <c r="AU209" s="15" t="s">
        <v>80</v>
      </c>
    </row>
    <row r="210" spans="1:51" s="12" customFormat="1" ht="12">
      <c r="A210" s="12"/>
      <c r="B210" s="215"/>
      <c r="C210" s="216"/>
      <c r="D210" s="217" t="s">
        <v>173</v>
      </c>
      <c r="E210" s="216"/>
      <c r="F210" s="218" t="s">
        <v>328</v>
      </c>
      <c r="G210" s="216"/>
      <c r="H210" s="219">
        <v>12.716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25" t="s">
        <v>173</v>
      </c>
      <c r="AU210" s="225" t="s">
        <v>80</v>
      </c>
      <c r="AV210" s="12" t="s">
        <v>82</v>
      </c>
      <c r="AW210" s="12" t="s">
        <v>4</v>
      </c>
      <c r="AX210" s="12" t="s">
        <v>80</v>
      </c>
      <c r="AY210" s="225" t="s">
        <v>116</v>
      </c>
    </row>
    <row r="211" spans="1:65" s="2" customFormat="1" ht="24.15" customHeight="1">
      <c r="A211" s="36"/>
      <c r="B211" s="37"/>
      <c r="C211" s="187" t="s">
        <v>329</v>
      </c>
      <c r="D211" s="187" t="s">
        <v>117</v>
      </c>
      <c r="E211" s="188" t="s">
        <v>330</v>
      </c>
      <c r="F211" s="189" t="s">
        <v>331</v>
      </c>
      <c r="G211" s="190" t="s">
        <v>133</v>
      </c>
      <c r="H211" s="191">
        <v>1</v>
      </c>
      <c r="I211" s="192"/>
      <c r="J211" s="193">
        <f>ROUND(I211*H211,2)</f>
        <v>0</v>
      </c>
      <c r="K211" s="189" t="s">
        <v>121</v>
      </c>
      <c r="L211" s="42"/>
      <c r="M211" s="194" t="s">
        <v>19</v>
      </c>
      <c r="N211" s="195" t="s">
        <v>46</v>
      </c>
      <c r="O211" s="8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8" t="s">
        <v>122</v>
      </c>
      <c r="AT211" s="198" t="s">
        <v>117</v>
      </c>
      <c r="AU211" s="198" t="s">
        <v>80</v>
      </c>
      <c r="AY211" s="15" t="s">
        <v>116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5" t="s">
        <v>80</v>
      </c>
      <c r="BK211" s="199">
        <f>ROUND(I211*H211,2)</f>
        <v>0</v>
      </c>
      <c r="BL211" s="15" t="s">
        <v>122</v>
      </c>
      <c r="BM211" s="198" t="s">
        <v>332</v>
      </c>
    </row>
    <row r="212" spans="1:47" s="2" customFormat="1" ht="12">
      <c r="A212" s="36"/>
      <c r="B212" s="37"/>
      <c r="C212" s="38"/>
      <c r="D212" s="200" t="s">
        <v>124</v>
      </c>
      <c r="E212" s="38"/>
      <c r="F212" s="201" t="s">
        <v>333</v>
      </c>
      <c r="G212" s="38"/>
      <c r="H212" s="38"/>
      <c r="I212" s="202"/>
      <c r="J212" s="38"/>
      <c r="K212" s="38"/>
      <c r="L212" s="42"/>
      <c r="M212" s="203"/>
      <c r="N212" s="204"/>
      <c r="O212" s="82"/>
      <c r="P212" s="82"/>
      <c r="Q212" s="82"/>
      <c r="R212" s="82"/>
      <c r="S212" s="82"/>
      <c r="T212" s="83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124</v>
      </c>
      <c r="AU212" s="15" t="s">
        <v>80</v>
      </c>
    </row>
    <row r="213" spans="1:65" s="2" customFormat="1" ht="16.5" customHeight="1">
      <c r="A213" s="36"/>
      <c r="B213" s="37"/>
      <c r="C213" s="187" t="s">
        <v>334</v>
      </c>
      <c r="D213" s="187" t="s">
        <v>117</v>
      </c>
      <c r="E213" s="188" t="s">
        <v>150</v>
      </c>
      <c r="F213" s="189" t="s">
        <v>151</v>
      </c>
      <c r="G213" s="190" t="s">
        <v>120</v>
      </c>
      <c r="H213" s="191">
        <v>11.56</v>
      </c>
      <c r="I213" s="192"/>
      <c r="J213" s="193">
        <f>ROUND(I213*H213,2)</f>
        <v>0</v>
      </c>
      <c r="K213" s="189" t="s">
        <v>121</v>
      </c>
      <c r="L213" s="42"/>
      <c r="M213" s="194" t="s">
        <v>19</v>
      </c>
      <c r="N213" s="195" t="s">
        <v>46</v>
      </c>
      <c r="O213" s="82"/>
      <c r="P213" s="196">
        <f>O213*H213</f>
        <v>0</v>
      </c>
      <c r="Q213" s="196">
        <v>0.0002</v>
      </c>
      <c r="R213" s="196">
        <f>Q213*H213</f>
        <v>0.0023120000000000003</v>
      </c>
      <c r="S213" s="196">
        <v>0</v>
      </c>
      <c r="T213" s="197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8" t="s">
        <v>134</v>
      </c>
      <c r="AT213" s="198" t="s">
        <v>117</v>
      </c>
      <c r="AU213" s="198" t="s">
        <v>80</v>
      </c>
      <c r="AY213" s="15" t="s">
        <v>116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5" t="s">
        <v>80</v>
      </c>
      <c r="BK213" s="199">
        <f>ROUND(I213*H213,2)</f>
        <v>0</v>
      </c>
      <c r="BL213" s="15" t="s">
        <v>134</v>
      </c>
      <c r="BM213" s="198" t="s">
        <v>335</v>
      </c>
    </row>
    <row r="214" spans="1:47" s="2" customFormat="1" ht="12">
      <c r="A214" s="36"/>
      <c r="B214" s="37"/>
      <c r="C214" s="38"/>
      <c r="D214" s="200" t="s">
        <v>124</v>
      </c>
      <c r="E214" s="38"/>
      <c r="F214" s="201" t="s">
        <v>153</v>
      </c>
      <c r="G214" s="38"/>
      <c r="H214" s="38"/>
      <c r="I214" s="202"/>
      <c r="J214" s="38"/>
      <c r="K214" s="38"/>
      <c r="L214" s="42"/>
      <c r="M214" s="203"/>
      <c r="N214" s="204"/>
      <c r="O214" s="82"/>
      <c r="P214" s="82"/>
      <c r="Q214" s="82"/>
      <c r="R214" s="82"/>
      <c r="S214" s="82"/>
      <c r="T214" s="83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124</v>
      </c>
      <c r="AU214" s="15" t="s">
        <v>80</v>
      </c>
    </row>
    <row r="215" spans="1:65" s="2" customFormat="1" ht="24.15" customHeight="1">
      <c r="A215" s="36"/>
      <c r="B215" s="37"/>
      <c r="C215" s="187" t="s">
        <v>336</v>
      </c>
      <c r="D215" s="187" t="s">
        <v>117</v>
      </c>
      <c r="E215" s="188" t="s">
        <v>337</v>
      </c>
      <c r="F215" s="189" t="s">
        <v>338</v>
      </c>
      <c r="G215" s="190" t="s">
        <v>120</v>
      </c>
      <c r="H215" s="191">
        <v>11.56</v>
      </c>
      <c r="I215" s="192"/>
      <c r="J215" s="193">
        <f>ROUND(I215*H215,2)</f>
        <v>0</v>
      </c>
      <c r="K215" s="189" t="s">
        <v>121</v>
      </c>
      <c r="L215" s="42"/>
      <c r="M215" s="194" t="s">
        <v>19</v>
      </c>
      <c r="N215" s="195" t="s">
        <v>46</v>
      </c>
      <c r="O215" s="82"/>
      <c r="P215" s="196">
        <f>O215*H215</f>
        <v>0</v>
      </c>
      <c r="Q215" s="196">
        <v>0.00026</v>
      </c>
      <c r="R215" s="196">
        <f>Q215*H215</f>
        <v>0.0030055999999999998</v>
      </c>
      <c r="S215" s="196">
        <v>0</v>
      </c>
      <c r="T215" s="197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8" t="s">
        <v>134</v>
      </c>
      <c r="AT215" s="198" t="s">
        <v>117</v>
      </c>
      <c r="AU215" s="198" t="s">
        <v>80</v>
      </c>
      <c r="AY215" s="15" t="s">
        <v>116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5" t="s">
        <v>80</v>
      </c>
      <c r="BK215" s="199">
        <f>ROUND(I215*H215,2)</f>
        <v>0</v>
      </c>
      <c r="BL215" s="15" t="s">
        <v>134</v>
      </c>
      <c r="BM215" s="198" t="s">
        <v>339</v>
      </c>
    </row>
    <row r="216" spans="1:47" s="2" customFormat="1" ht="12">
      <c r="A216" s="36"/>
      <c r="B216" s="37"/>
      <c r="C216" s="38"/>
      <c r="D216" s="200" t="s">
        <v>124</v>
      </c>
      <c r="E216" s="38"/>
      <c r="F216" s="201" t="s">
        <v>340</v>
      </c>
      <c r="G216" s="38"/>
      <c r="H216" s="38"/>
      <c r="I216" s="202"/>
      <c r="J216" s="38"/>
      <c r="K216" s="38"/>
      <c r="L216" s="42"/>
      <c r="M216" s="203"/>
      <c r="N216" s="204"/>
      <c r="O216" s="82"/>
      <c r="P216" s="82"/>
      <c r="Q216" s="82"/>
      <c r="R216" s="82"/>
      <c r="S216" s="82"/>
      <c r="T216" s="83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124</v>
      </c>
      <c r="AU216" s="15" t="s">
        <v>80</v>
      </c>
    </row>
    <row r="217" spans="1:65" s="2" customFormat="1" ht="21.75" customHeight="1">
      <c r="A217" s="36"/>
      <c r="B217" s="37"/>
      <c r="C217" s="187" t="s">
        <v>341</v>
      </c>
      <c r="D217" s="187" t="s">
        <v>117</v>
      </c>
      <c r="E217" s="188" t="s">
        <v>159</v>
      </c>
      <c r="F217" s="189" t="s">
        <v>160</v>
      </c>
      <c r="G217" s="190" t="s">
        <v>140</v>
      </c>
      <c r="H217" s="191">
        <v>0.132</v>
      </c>
      <c r="I217" s="192"/>
      <c r="J217" s="193">
        <f>ROUND(I217*H217,2)</f>
        <v>0</v>
      </c>
      <c r="K217" s="189" t="s">
        <v>121</v>
      </c>
      <c r="L217" s="42"/>
      <c r="M217" s="194" t="s">
        <v>19</v>
      </c>
      <c r="N217" s="195" t="s">
        <v>46</v>
      </c>
      <c r="O217" s="8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8" t="s">
        <v>122</v>
      </c>
      <c r="AT217" s="198" t="s">
        <v>117</v>
      </c>
      <c r="AU217" s="198" t="s">
        <v>80</v>
      </c>
      <c r="AY217" s="15" t="s">
        <v>116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5" t="s">
        <v>80</v>
      </c>
      <c r="BK217" s="199">
        <f>ROUND(I217*H217,2)</f>
        <v>0</v>
      </c>
      <c r="BL217" s="15" t="s">
        <v>122</v>
      </c>
      <c r="BM217" s="198" t="s">
        <v>342</v>
      </c>
    </row>
    <row r="218" spans="1:47" s="2" customFormat="1" ht="12">
      <c r="A218" s="36"/>
      <c r="B218" s="37"/>
      <c r="C218" s="38"/>
      <c r="D218" s="200" t="s">
        <v>124</v>
      </c>
      <c r="E218" s="38"/>
      <c r="F218" s="201" t="s">
        <v>162</v>
      </c>
      <c r="G218" s="38"/>
      <c r="H218" s="38"/>
      <c r="I218" s="202"/>
      <c r="J218" s="38"/>
      <c r="K218" s="38"/>
      <c r="L218" s="42"/>
      <c r="M218" s="203"/>
      <c r="N218" s="204"/>
      <c r="O218" s="82"/>
      <c r="P218" s="82"/>
      <c r="Q218" s="82"/>
      <c r="R218" s="82"/>
      <c r="S218" s="82"/>
      <c r="T218" s="83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124</v>
      </c>
      <c r="AU218" s="15" t="s">
        <v>80</v>
      </c>
    </row>
    <row r="219" spans="1:65" s="2" customFormat="1" ht="21.75" customHeight="1">
      <c r="A219" s="36"/>
      <c r="B219" s="37"/>
      <c r="C219" s="187" t="s">
        <v>343</v>
      </c>
      <c r="D219" s="187" t="s">
        <v>117</v>
      </c>
      <c r="E219" s="188" t="s">
        <v>164</v>
      </c>
      <c r="F219" s="189" t="s">
        <v>165</v>
      </c>
      <c r="G219" s="190" t="s">
        <v>140</v>
      </c>
      <c r="H219" s="191">
        <v>0.132</v>
      </c>
      <c r="I219" s="192"/>
      <c r="J219" s="193">
        <f>ROUND(I219*H219,2)</f>
        <v>0</v>
      </c>
      <c r="K219" s="189" t="s">
        <v>121</v>
      </c>
      <c r="L219" s="42"/>
      <c r="M219" s="194" t="s">
        <v>19</v>
      </c>
      <c r="N219" s="195" t="s">
        <v>46</v>
      </c>
      <c r="O219" s="82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8" t="s">
        <v>122</v>
      </c>
      <c r="AT219" s="198" t="s">
        <v>117</v>
      </c>
      <c r="AU219" s="198" t="s">
        <v>80</v>
      </c>
      <c r="AY219" s="15" t="s">
        <v>116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5" t="s">
        <v>80</v>
      </c>
      <c r="BK219" s="199">
        <f>ROUND(I219*H219,2)</f>
        <v>0</v>
      </c>
      <c r="BL219" s="15" t="s">
        <v>122</v>
      </c>
      <c r="BM219" s="198" t="s">
        <v>344</v>
      </c>
    </row>
    <row r="220" spans="1:47" s="2" customFormat="1" ht="12">
      <c r="A220" s="36"/>
      <c r="B220" s="37"/>
      <c r="C220" s="38"/>
      <c r="D220" s="200" t="s">
        <v>124</v>
      </c>
      <c r="E220" s="38"/>
      <c r="F220" s="201" t="s">
        <v>167</v>
      </c>
      <c r="G220" s="38"/>
      <c r="H220" s="38"/>
      <c r="I220" s="202"/>
      <c r="J220" s="38"/>
      <c r="K220" s="38"/>
      <c r="L220" s="42"/>
      <c r="M220" s="203"/>
      <c r="N220" s="204"/>
      <c r="O220" s="82"/>
      <c r="P220" s="82"/>
      <c r="Q220" s="82"/>
      <c r="R220" s="82"/>
      <c r="S220" s="82"/>
      <c r="T220" s="83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124</v>
      </c>
      <c r="AU220" s="15" t="s">
        <v>80</v>
      </c>
    </row>
    <row r="221" spans="1:65" s="2" customFormat="1" ht="24.15" customHeight="1">
      <c r="A221" s="36"/>
      <c r="B221" s="37"/>
      <c r="C221" s="187" t="s">
        <v>345</v>
      </c>
      <c r="D221" s="187" t="s">
        <v>117</v>
      </c>
      <c r="E221" s="188" t="s">
        <v>169</v>
      </c>
      <c r="F221" s="189" t="s">
        <v>170</v>
      </c>
      <c r="G221" s="190" t="s">
        <v>140</v>
      </c>
      <c r="H221" s="191">
        <v>1.848</v>
      </c>
      <c r="I221" s="192"/>
      <c r="J221" s="193">
        <f>ROUND(I221*H221,2)</f>
        <v>0</v>
      </c>
      <c r="K221" s="189" t="s">
        <v>121</v>
      </c>
      <c r="L221" s="42"/>
      <c r="M221" s="194" t="s">
        <v>19</v>
      </c>
      <c r="N221" s="195" t="s">
        <v>46</v>
      </c>
      <c r="O221" s="82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8" t="s">
        <v>122</v>
      </c>
      <c r="AT221" s="198" t="s">
        <v>117</v>
      </c>
      <c r="AU221" s="198" t="s">
        <v>80</v>
      </c>
      <c r="AY221" s="15" t="s">
        <v>116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5" t="s">
        <v>80</v>
      </c>
      <c r="BK221" s="199">
        <f>ROUND(I221*H221,2)</f>
        <v>0</v>
      </c>
      <c r="BL221" s="15" t="s">
        <v>122</v>
      </c>
      <c r="BM221" s="198" t="s">
        <v>346</v>
      </c>
    </row>
    <row r="222" spans="1:47" s="2" customFormat="1" ht="12">
      <c r="A222" s="36"/>
      <c r="B222" s="37"/>
      <c r="C222" s="38"/>
      <c r="D222" s="200" t="s">
        <v>124</v>
      </c>
      <c r="E222" s="38"/>
      <c r="F222" s="201" t="s">
        <v>172</v>
      </c>
      <c r="G222" s="38"/>
      <c r="H222" s="38"/>
      <c r="I222" s="202"/>
      <c r="J222" s="38"/>
      <c r="K222" s="38"/>
      <c r="L222" s="42"/>
      <c r="M222" s="203"/>
      <c r="N222" s="204"/>
      <c r="O222" s="82"/>
      <c r="P222" s="82"/>
      <c r="Q222" s="82"/>
      <c r="R222" s="82"/>
      <c r="S222" s="82"/>
      <c r="T222" s="83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124</v>
      </c>
      <c r="AU222" s="15" t="s">
        <v>80</v>
      </c>
    </row>
    <row r="223" spans="1:51" s="12" customFormat="1" ht="12">
      <c r="A223" s="12"/>
      <c r="B223" s="215"/>
      <c r="C223" s="216"/>
      <c r="D223" s="217" t="s">
        <v>173</v>
      </c>
      <c r="E223" s="216"/>
      <c r="F223" s="218" t="s">
        <v>347</v>
      </c>
      <c r="G223" s="216"/>
      <c r="H223" s="219">
        <v>1.848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25" t="s">
        <v>173</v>
      </c>
      <c r="AU223" s="225" t="s">
        <v>80</v>
      </c>
      <c r="AV223" s="12" t="s">
        <v>82</v>
      </c>
      <c r="AW223" s="12" t="s">
        <v>4</v>
      </c>
      <c r="AX223" s="12" t="s">
        <v>80</v>
      </c>
      <c r="AY223" s="225" t="s">
        <v>116</v>
      </c>
    </row>
    <row r="224" spans="1:65" s="2" customFormat="1" ht="16.5" customHeight="1">
      <c r="A224" s="36"/>
      <c r="B224" s="37"/>
      <c r="C224" s="205" t="s">
        <v>348</v>
      </c>
      <c r="D224" s="205" t="s">
        <v>137</v>
      </c>
      <c r="E224" s="206" t="s">
        <v>138</v>
      </c>
      <c r="F224" s="207" t="s">
        <v>139</v>
      </c>
      <c r="G224" s="208" t="s">
        <v>140</v>
      </c>
      <c r="H224" s="209">
        <v>0.127</v>
      </c>
      <c r="I224" s="210"/>
      <c r="J224" s="211">
        <f>ROUND(I224*H224,2)</f>
        <v>0</v>
      </c>
      <c r="K224" s="207" t="s">
        <v>121</v>
      </c>
      <c r="L224" s="212"/>
      <c r="M224" s="213" t="s">
        <v>19</v>
      </c>
      <c r="N224" s="214" t="s">
        <v>46</v>
      </c>
      <c r="O224" s="8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8" t="s">
        <v>141</v>
      </c>
      <c r="AT224" s="198" t="s">
        <v>137</v>
      </c>
      <c r="AU224" s="198" t="s">
        <v>80</v>
      </c>
      <c r="AY224" s="15" t="s">
        <v>116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5" t="s">
        <v>80</v>
      </c>
      <c r="BK224" s="199">
        <f>ROUND(I224*H224,2)</f>
        <v>0</v>
      </c>
      <c r="BL224" s="15" t="s">
        <v>122</v>
      </c>
      <c r="BM224" s="198" t="s">
        <v>349</v>
      </c>
    </row>
    <row r="225" spans="1:47" s="2" customFormat="1" ht="12">
      <c r="A225" s="36"/>
      <c r="B225" s="37"/>
      <c r="C225" s="38"/>
      <c r="D225" s="200" t="s">
        <v>124</v>
      </c>
      <c r="E225" s="38"/>
      <c r="F225" s="201" t="s">
        <v>143</v>
      </c>
      <c r="G225" s="38"/>
      <c r="H225" s="38"/>
      <c r="I225" s="202"/>
      <c r="J225" s="38"/>
      <c r="K225" s="38"/>
      <c r="L225" s="42"/>
      <c r="M225" s="203"/>
      <c r="N225" s="204"/>
      <c r="O225" s="82"/>
      <c r="P225" s="82"/>
      <c r="Q225" s="82"/>
      <c r="R225" s="82"/>
      <c r="S225" s="82"/>
      <c r="T225" s="83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124</v>
      </c>
      <c r="AU225" s="15" t="s">
        <v>80</v>
      </c>
    </row>
    <row r="226" spans="1:65" s="2" customFormat="1" ht="16.5" customHeight="1">
      <c r="A226" s="36"/>
      <c r="B226" s="37"/>
      <c r="C226" s="205" t="s">
        <v>350</v>
      </c>
      <c r="D226" s="205" t="s">
        <v>137</v>
      </c>
      <c r="E226" s="206" t="s">
        <v>221</v>
      </c>
      <c r="F226" s="207" t="s">
        <v>222</v>
      </c>
      <c r="G226" s="208" t="s">
        <v>140</v>
      </c>
      <c r="H226" s="209">
        <v>0.005</v>
      </c>
      <c r="I226" s="210"/>
      <c r="J226" s="211">
        <f>ROUND(I226*H226,2)</f>
        <v>0</v>
      </c>
      <c r="K226" s="207" t="s">
        <v>121</v>
      </c>
      <c r="L226" s="212"/>
      <c r="M226" s="213" t="s">
        <v>19</v>
      </c>
      <c r="N226" s="214" t="s">
        <v>46</v>
      </c>
      <c r="O226" s="8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8" t="s">
        <v>141</v>
      </c>
      <c r="AT226" s="198" t="s">
        <v>137</v>
      </c>
      <c r="AU226" s="198" t="s">
        <v>80</v>
      </c>
      <c r="AY226" s="15" t="s">
        <v>116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5" t="s">
        <v>80</v>
      </c>
      <c r="BK226" s="199">
        <f>ROUND(I226*H226,2)</f>
        <v>0</v>
      </c>
      <c r="BL226" s="15" t="s">
        <v>122</v>
      </c>
      <c r="BM226" s="198" t="s">
        <v>351</v>
      </c>
    </row>
    <row r="227" spans="1:47" s="2" customFormat="1" ht="12">
      <c r="A227" s="36"/>
      <c r="B227" s="37"/>
      <c r="C227" s="38"/>
      <c r="D227" s="200" t="s">
        <v>124</v>
      </c>
      <c r="E227" s="38"/>
      <c r="F227" s="201" t="s">
        <v>224</v>
      </c>
      <c r="G227" s="38"/>
      <c r="H227" s="38"/>
      <c r="I227" s="202"/>
      <c r="J227" s="38"/>
      <c r="K227" s="38"/>
      <c r="L227" s="42"/>
      <c r="M227" s="203"/>
      <c r="N227" s="204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124</v>
      </c>
      <c r="AU227" s="15" t="s">
        <v>80</v>
      </c>
    </row>
    <row r="228" spans="1:65" s="2" customFormat="1" ht="37.8" customHeight="1">
      <c r="A228" s="36"/>
      <c r="B228" s="37"/>
      <c r="C228" s="187" t="s">
        <v>352</v>
      </c>
      <c r="D228" s="187" t="s">
        <v>117</v>
      </c>
      <c r="E228" s="188" t="s">
        <v>176</v>
      </c>
      <c r="F228" s="189" t="s">
        <v>177</v>
      </c>
      <c r="G228" s="190" t="s">
        <v>140</v>
      </c>
      <c r="H228" s="191">
        <v>0.128</v>
      </c>
      <c r="I228" s="192"/>
      <c r="J228" s="193">
        <f>ROUND(I228*H228,2)</f>
        <v>0</v>
      </c>
      <c r="K228" s="189" t="s">
        <v>121</v>
      </c>
      <c r="L228" s="42"/>
      <c r="M228" s="194" t="s">
        <v>19</v>
      </c>
      <c r="N228" s="195" t="s">
        <v>46</v>
      </c>
      <c r="O228" s="8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8" t="s">
        <v>122</v>
      </c>
      <c r="AT228" s="198" t="s">
        <v>117</v>
      </c>
      <c r="AU228" s="198" t="s">
        <v>80</v>
      </c>
      <c r="AY228" s="15" t="s">
        <v>116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5" t="s">
        <v>80</v>
      </c>
      <c r="BK228" s="199">
        <f>ROUND(I228*H228,2)</f>
        <v>0</v>
      </c>
      <c r="BL228" s="15" t="s">
        <v>122</v>
      </c>
      <c r="BM228" s="198" t="s">
        <v>353</v>
      </c>
    </row>
    <row r="229" spans="1:47" s="2" customFormat="1" ht="12">
      <c r="A229" s="36"/>
      <c r="B229" s="37"/>
      <c r="C229" s="38"/>
      <c r="D229" s="200" t="s">
        <v>124</v>
      </c>
      <c r="E229" s="38"/>
      <c r="F229" s="201" t="s">
        <v>179</v>
      </c>
      <c r="G229" s="38"/>
      <c r="H229" s="38"/>
      <c r="I229" s="202"/>
      <c r="J229" s="38"/>
      <c r="K229" s="38"/>
      <c r="L229" s="42"/>
      <c r="M229" s="203"/>
      <c r="N229" s="204"/>
      <c r="O229" s="82"/>
      <c r="P229" s="82"/>
      <c r="Q229" s="82"/>
      <c r="R229" s="82"/>
      <c r="S229" s="82"/>
      <c r="T229" s="83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124</v>
      </c>
      <c r="AU229" s="15" t="s">
        <v>80</v>
      </c>
    </row>
    <row r="230" spans="1:63" s="11" customFormat="1" ht="25.9" customHeight="1">
      <c r="A230" s="11"/>
      <c r="B230" s="173"/>
      <c r="C230" s="174"/>
      <c r="D230" s="175" t="s">
        <v>74</v>
      </c>
      <c r="E230" s="176" t="s">
        <v>354</v>
      </c>
      <c r="F230" s="176" t="s">
        <v>355</v>
      </c>
      <c r="G230" s="174"/>
      <c r="H230" s="174"/>
      <c r="I230" s="177"/>
      <c r="J230" s="178">
        <f>BK230</f>
        <v>0</v>
      </c>
      <c r="K230" s="174"/>
      <c r="L230" s="179"/>
      <c r="M230" s="180"/>
      <c r="N230" s="181"/>
      <c r="O230" s="181"/>
      <c r="P230" s="182">
        <f>SUM(P231:P267)</f>
        <v>0</v>
      </c>
      <c r="Q230" s="181"/>
      <c r="R230" s="182">
        <f>SUM(R231:R267)</f>
        <v>0.46102639999999995</v>
      </c>
      <c r="S230" s="181"/>
      <c r="T230" s="183">
        <f>SUM(T231:T267)</f>
        <v>0.47357599999999994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84" t="s">
        <v>80</v>
      </c>
      <c r="AT230" s="185" t="s">
        <v>74</v>
      </c>
      <c r="AU230" s="185" t="s">
        <v>75</v>
      </c>
      <c r="AY230" s="184" t="s">
        <v>116</v>
      </c>
      <c r="BK230" s="186">
        <f>SUM(BK231:BK267)</f>
        <v>0</v>
      </c>
    </row>
    <row r="231" spans="1:65" s="2" customFormat="1" ht="21.75" customHeight="1">
      <c r="A231" s="36"/>
      <c r="B231" s="37"/>
      <c r="C231" s="187" t="s">
        <v>356</v>
      </c>
      <c r="D231" s="187" t="s">
        <v>117</v>
      </c>
      <c r="E231" s="188" t="s">
        <v>118</v>
      </c>
      <c r="F231" s="189" t="s">
        <v>119</v>
      </c>
      <c r="G231" s="190" t="s">
        <v>120</v>
      </c>
      <c r="H231" s="191">
        <v>41.48</v>
      </c>
      <c r="I231" s="192"/>
      <c r="J231" s="193">
        <f>ROUND(I231*H231,2)</f>
        <v>0</v>
      </c>
      <c r="K231" s="189" t="s">
        <v>121</v>
      </c>
      <c r="L231" s="42"/>
      <c r="M231" s="194" t="s">
        <v>19</v>
      </c>
      <c r="N231" s="195" t="s">
        <v>46</v>
      </c>
      <c r="O231" s="82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8" t="s">
        <v>122</v>
      </c>
      <c r="AT231" s="198" t="s">
        <v>117</v>
      </c>
      <c r="AU231" s="198" t="s">
        <v>80</v>
      </c>
      <c r="AY231" s="15" t="s">
        <v>116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5" t="s">
        <v>80</v>
      </c>
      <c r="BK231" s="199">
        <f>ROUND(I231*H231,2)</f>
        <v>0</v>
      </c>
      <c r="BL231" s="15" t="s">
        <v>122</v>
      </c>
      <c r="BM231" s="198" t="s">
        <v>357</v>
      </c>
    </row>
    <row r="232" spans="1:47" s="2" customFormat="1" ht="12">
      <c r="A232" s="36"/>
      <c r="B232" s="37"/>
      <c r="C232" s="38"/>
      <c r="D232" s="200" t="s">
        <v>124</v>
      </c>
      <c r="E232" s="38"/>
      <c r="F232" s="201" t="s">
        <v>125</v>
      </c>
      <c r="G232" s="38"/>
      <c r="H232" s="38"/>
      <c r="I232" s="202"/>
      <c r="J232" s="38"/>
      <c r="K232" s="38"/>
      <c r="L232" s="42"/>
      <c r="M232" s="203"/>
      <c r="N232" s="204"/>
      <c r="O232" s="82"/>
      <c r="P232" s="82"/>
      <c r="Q232" s="82"/>
      <c r="R232" s="82"/>
      <c r="S232" s="82"/>
      <c r="T232" s="83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124</v>
      </c>
      <c r="AU232" s="15" t="s">
        <v>80</v>
      </c>
    </row>
    <row r="233" spans="1:51" s="12" customFormat="1" ht="12">
      <c r="A233" s="12"/>
      <c r="B233" s="215"/>
      <c r="C233" s="216"/>
      <c r="D233" s="217" t="s">
        <v>173</v>
      </c>
      <c r="E233" s="226" t="s">
        <v>19</v>
      </c>
      <c r="F233" s="218" t="s">
        <v>358</v>
      </c>
      <c r="G233" s="216"/>
      <c r="H233" s="219">
        <v>41.48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25" t="s">
        <v>173</v>
      </c>
      <c r="AU233" s="225" t="s">
        <v>80</v>
      </c>
      <c r="AV233" s="12" t="s">
        <v>82</v>
      </c>
      <c r="AW233" s="12" t="s">
        <v>36</v>
      </c>
      <c r="AX233" s="12" t="s">
        <v>80</v>
      </c>
      <c r="AY233" s="225" t="s">
        <v>116</v>
      </c>
    </row>
    <row r="234" spans="1:65" s="2" customFormat="1" ht="24.15" customHeight="1">
      <c r="A234" s="36"/>
      <c r="B234" s="37"/>
      <c r="C234" s="187" t="s">
        <v>359</v>
      </c>
      <c r="D234" s="187" t="s">
        <v>117</v>
      </c>
      <c r="E234" s="188" t="s">
        <v>126</v>
      </c>
      <c r="F234" s="189" t="s">
        <v>127</v>
      </c>
      <c r="G234" s="190" t="s">
        <v>120</v>
      </c>
      <c r="H234" s="191">
        <v>41.48</v>
      </c>
      <c r="I234" s="192"/>
      <c r="J234" s="193">
        <f>ROUND(I234*H234,2)</f>
        <v>0</v>
      </c>
      <c r="K234" s="189" t="s">
        <v>121</v>
      </c>
      <c r="L234" s="42"/>
      <c r="M234" s="194" t="s">
        <v>19</v>
      </c>
      <c r="N234" s="195" t="s">
        <v>46</v>
      </c>
      <c r="O234" s="82"/>
      <c r="P234" s="196">
        <f>O234*H234</f>
        <v>0</v>
      </c>
      <c r="Q234" s="196">
        <v>0.00013</v>
      </c>
      <c r="R234" s="196">
        <f>Q234*H234</f>
        <v>0.0053923999999999995</v>
      </c>
      <c r="S234" s="196">
        <v>0</v>
      </c>
      <c r="T234" s="197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8" t="s">
        <v>122</v>
      </c>
      <c r="AT234" s="198" t="s">
        <v>117</v>
      </c>
      <c r="AU234" s="198" t="s">
        <v>80</v>
      </c>
      <c r="AY234" s="15" t="s">
        <v>116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5" t="s">
        <v>80</v>
      </c>
      <c r="BK234" s="199">
        <f>ROUND(I234*H234,2)</f>
        <v>0</v>
      </c>
      <c r="BL234" s="15" t="s">
        <v>122</v>
      </c>
      <c r="BM234" s="198" t="s">
        <v>360</v>
      </c>
    </row>
    <row r="235" spans="1:47" s="2" customFormat="1" ht="12">
      <c r="A235" s="36"/>
      <c r="B235" s="37"/>
      <c r="C235" s="38"/>
      <c r="D235" s="200" t="s">
        <v>124</v>
      </c>
      <c r="E235" s="38"/>
      <c r="F235" s="201" t="s">
        <v>129</v>
      </c>
      <c r="G235" s="38"/>
      <c r="H235" s="38"/>
      <c r="I235" s="202"/>
      <c r="J235" s="38"/>
      <c r="K235" s="38"/>
      <c r="L235" s="42"/>
      <c r="M235" s="203"/>
      <c r="N235" s="204"/>
      <c r="O235" s="82"/>
      <c r="P235" s="82"/>
      <c r="Q235" s="82"/>
      <c r="R235" s="82"/>
      <c r="S235" s="82"/>
      <c r="T235" s="83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124</v>
      </c>
      <c r="AU235" s="15" t="s">
        <v>80</v>
      </c>
    </row>
    <row r="236" spans="1:65" s="2" customFormat="1" ht="24.15" customHeight="1">
      <c r="A236" s="36"/>
      <c r="B236" s="37"/>
      <c r="C236" s="187" t="s">
        <v>361</v>
      </c>
      <c r="D236" s="187" t="s">
        <v>117</v>
      </c>
      <c r="E236" s="188" t="s">
        <v>276</v>
      </c>
      <c r="F236" s="189" t="s">
        <v>277</v>
      </c>
      <c r="G236" s="190" t="s">
        <v>120</v>
      </c>
      <c r="H236" s="191">
        <v>41.48</v>
      </c>
      <c r="I236" s="192"/>
      <c r="J236" s="193">
        <f>ROUND(I236*H236,2)</f>
        <v>0</v>
      </c>
      <c r="K236" s="189" t="s">
        <v>121</v>
      </c>
      <c r="L236" s="42"/>
      <c r="M236" s="194" t="s">
        <v>19</v>
      </c>
      <c r="N236" s="195" t="s">
        <v>46</v>
      </c>
      <c r="O236" s="82"/>
      <c r="P236" s="196">
        <f>O236*H236</f>
        <v>0</v>
      </c>
      <c r="Q236" s="196">
        <v>0</v>
      </c>
      <c r="R236" s="196">
        <f>Q236*H236</f>
        <v>0</v>
      </c>
      <c r="S236" s="196">
        <v>0.0112</v>
      </c>
      <c r="T236" s="197">
        <f>S236*H236</f>
        <v>0.46457599999999993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8" t="s">
        <v>122</v>
      </c>
      <c r="AT236" s="198" t="s">
        <v>117</v>
      </c>
      <c r="AU236" s="198" t="s">
        <v>80</v>
      </c>
      <c r="AY236" s="15" t="s">
        <v>116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5" t="s">
        <v>80</v>
      </c>
      <c r="BK236" s="199">
        <f>ROUND(I236*H236,2)</f>
        <v>0</v>
      </c>
      <c r="BL236" s="15" t="s">
        <v>122</v>
      </c>
      <c r="BM236" s="198" t="s">
        <v>362</v>
      </c>
    </row>
    <row r="237" spans="1:47" s="2" customFormat="1" ht="12">
      <c r="A237" s="36"/>
      <c r="B237" s="37"/>
      <c r="C237" s="38"/>
      <c r="D237" s="200" t="s">
        <v>124</v>
      </c>
      <c r="E237" s="38"/>
      <c r="F237" s="201" t="s">
        <v>279</v>
      </c>
      <c r="G237" s="38"/>
      <c r="H237" s="38"/>
      <c r="I237" s="202"/>
      <c r="J237" s="38"/>
      <c r="K237" s="38"/>
      <c r="L237" s="42"/>
      <c r="M237" s="203"/>
      <c r="N237" s="204"/>
      <c r="O237" s="82"/>
      <c r="P237" s="82"/>
      <c r="Q237" s="82"/>
      <c r="R237" s="82"/>
      <c r="S237" s="82"/>
      <c r="T237" s="83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124</v>
      </c>
      <c r="AU237" s="15" t="s">
        <v>80</v>
      </c>
    </row>
    <row r="238" spans="1:65" s="2" customFormat="1" ht="24.15" customHeight="1">
      <c r="A238" s="36"/>
      <c r="B238" s="37"/>
      <c r="C238" s="187" t="s">
        <v>363</v>
      </c>
      <c r="D238" s="187" t="s">
        <v>117</v>
      </c>
      <c r="E238" s="188" t="s">
        <v>317</v>
      </c>
      <c r="F238" s="189" t="s">
        <v>318</v>
      </c>
      <c r="G238" s="190" t="s">
        <v>133</v>
      </c>
      <c r="H238" s="191">
        <v>3</v>
      </c>
      <c r="I238" s="192"/>
      <c r="J238" s="193">
        <f>ROUND(I238*H238,2)</f>
        <v>0</v>
      </c>
      <c r="K238" s="189" t="s">
        <v>121</v>
      </c>
      <c r="L238" s="42"/>
      <c r="M238" s="194" t="s">
        <v>19</v>
      </c>
      <c r="N238" s="195" t="s">
        <v>46</v>
      </c>
      <c r="O238" s="82"/>
      <c r="P238" s="196">
        <f>O238*H238</f>
        <v>0</v>
      </c>
      <c r="Q238" s="196">
        <v>0</v>
      </c>
      <c r="R238" s="196">
        <f>Q238*H238</f>
        <v>0</v>
      </c>
      <c r="S238" s="196">
        <v>0.003</v>
      </c>
      <c r="T238" s="197">
        <f>S238*H238</f>
        <v>0.009000000000000001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8" t="s">
        <v>122</v>
      </c>
      <c r="AT238" s="198" t="s">
        <v>117</v>
      </c>
      <c r="AU238" s="198" t="s">
        <v>80</v>
      </c>
      <c r="AY238" s="15" t="s">
        <v>116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5" t="s">
        <v>80</v>
      </c>
      <c r="BK238" s="199">
        <f>ROUND(I238*H238,2)</f>
        <v>0</v>
      </c>
      <c r="BL238" s="15" t="s">
        <v>122</v>
      </c>
      <c r="BM238" s="198" t="s">
        <v>364</v>
      </c>
    </row>
    <row r="239" spans="1:47" s="2" customFormat="1" ht="12">
      <c r="A239" s="36"/>
      <c r="B239" s="37"/>
      <c r="C239" s="38"/>
      <c r="D239" s="200" t="s">
        <v>124</v>
      </c>
      <c r="E239" s="38"/>
      <c r="F239" s="201" t="s">
        <v>320</v>
      </c>
      <c r="G239" s="38"/>
      <c r="H239" s="38"/>
      <c r="I239" s="202"/>
      <c r="J239" s="38"/>
      <c r="K239" s="38"/>
      <c r="L239" s="42"/>
      <c r="M239" s="203"/>
      <c r="N239" s="204"/>
      <c r="O239" s="82"/>
      <c r="P239" s="82"/>
      <c r="Q239" s="82"/>
      <c r="R239" s="82"/>
      <c r="S239" s="82"/>
      <c r="T239" s="83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124</v>
      </c>
      <c r="AU239" s="15" t="s">
        <v>80</v>
      </c>
    </row>
    <row r="240" spans="1:65" s="2" customFormat="1" ht="24.15" customHeight="1">
      <c r="A240" s="36"/>
      <c r="B240" s="37"/>
      <c r="C240" s="187" t="s">
        <v>365</v>
      </c>
      <c r="D240" s="187" t="s">
        <v>117</v>
      </c>
      <c r="E240" s="188" t="s">
        <v>366</v>
      </c>
      <c r="F240" s="189" t="s">
        <v>367</v>
      </c>
      <c r="G240" s="190" t="s">
        <v>133</v>
      </c>
      <c r="H240" s="191">
        <v>6</v>
      </c>
      <c r="I240" s="192"/>
      <c r="J240" s="193">
        <f>ROUND(I240*H240,2)</f>
        <v>0</v>
      </c>
      <c r="K240" s="189" t="s">
        <v>121</v>
      </c>
      <c r="L240" s="42"/>
      <c r="M240" s="194" t="s">
        <v>19</v>
      </c>
      <c r="N240" s="195" t="s">
        <v>46</v>
      </c>
      <c r="O240" s="8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8" t="s">
        <v>122</v>
      </c>
      <c r="AT240" s="198" t="s">
        <v>117</v>
      </c>
      <c r="AU240" s="198" t="s">
        <v>80</v>
      </c>
      <c r="AY240" s="15" t="s">
        <v>116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5" t="s">
        <v>80</v>
      </c>
      <c r="BK240" s="199">
        <f>ROUND(I240*H240,2)</f>
        <v>0</v>
      </c>
      <c r="BL240" s="15" t="s">
        <v>122</v>
      </c>
      <c r="BM240" s="198" t="s">
        <v>368</v>
      </c>
    </row>
    <row r="241" spans="1:47" s="2" customFormat="1" ht="12">
      <c r="A241" s="36"/>
      <c r="B241" s="37"/>
      <c r="C241" s="38"/>
      <c r="D241" s="200" t="s">
        <v>124</v>
      </c>
      <c r="E241" s="38"/>
      <c r="F241" s="201" t="s">
        <v>369</v>
      </c>
      <c r="G241" s="38"/>
      <c r="H241" s="38"/>
      <c r="I241" s="202"/>
      <c r="J241" s="38"/>
      <c r="K241" s="38"/>
      <c r="L241" s="42"/>
      <c r="M241" s="203"/>
      <c r="N241" s="204"/>
      <c r="O241" s="82"/>
      <c r="P241" s="82"/>
      <c r="Q241" s="82"/>
      <c r="R241" s="82"/>
      <c r="S241" s="82"/>
      <c r="T241" s="83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124</v>
      </c>
      <c r="AU241" s="15" t="s">
        <v>80</v>
      </c>
    </row>
    <row r="242" spans="1:65" s="2" customFormat="1" ht="16.5" customHeight="1">
      <c r="A242" s="36"/>
      <c r="B242" s="37"/>
      <c r="C242" s="187" t="s">
        <v>370</v>
      </c>
      <c r="D242" s="187" t="s">
        <v>117</v>
      </c>
      <c r="E242" s="188" t="s">
        <v>282</v>
      </c>
      <c r="F242" s="189" t="s">
        <v>283</v>
      </c>
      <c r="G242" s="190" t="s">
        <v>120</v>
      </c>
      <c r="H242" s="191">
        <v>41.48</v>
      </c>
      <c r="I242" s="192"/>
      <c r="J242" s="193">
        <f>ROUND(I242*H242,2)</f>
        <v>0</v>
      </c>
      <c r="K242" s="189" t="s">
        <v>121</v>
      </c>
      <c r="L242" s="42"/>
      <c r="M242" s="194" t="s">
        <v>19</v>
      </c>
      <c r="N242" s="195" t="s">
        <v>46</v>
      </c>
      <c r="O242" s="82"/>
      <c r="P242" s="196">
        <f>O242*H242</f>
        <v>0</v>
      </c>
      <c r="Q242" s="196">
        <v>0.00041</v>
      </c>
      <c r="R242" s="196">
        <f>Q242*H242</f>
        <v>0.0170068</v>
      </c>
      <c r="S242" s="196">
        <v>0</v>
      </c>
      <c r="T242" s="197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8" t="s">
        <v>122</v>
      </c>
      <c r="AT242" s="198" t="s">
        <v>117</v>
      </c>
      <c r="AU242" s="198" t="s">
        <v>80</v>
      </c>
      <c r="AY242" s="15" t="s">
        <v>116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5" t="s">
        <v>80</v>
      </c>
      <c r="BK242" s="199">
        <f>ROUND(I242*H242,2)</f>
        <v>0</v>
      </c>
      <c r="BL242" s="15" t="s">
        <v>122</v>
      </c>
      <c r="BM242" s="198" t="s">
        <v>371</v>
      </c>
    </row>
    <row r="243" spans="1:47" s="2" customFormat="1" ht="12">
      <c r="A243" s="36"/>
      <c r="B243" s="37"/>
      <c r="C243" s="38"/>
      <c r="D243" s="200" t="s">
        <v>124</v>
      </c>
      <c r="E243" s="38"/>
      <c r="F243" s="201" t="s">
        <v>285</v>
      </c>
      <c r="G243" s="38"/>
      <c r="H243" s="38"/>
      <c r="I243" s="202"/>
      <c r="J243" s="38"/>
      <c r="K243" s="38"/>
      <c r="L243" s="42"/>
      <c r="M243" s="203"/>
      <c r="N243" s="204"/>
      <c r="O243" s="82"/>
      <c r="P243" s="82"/>
      <c r="Q243" s="82"/>
      <c r="R243" s="82"/>
      <c r="S243" s="82"/>
      <c r="T243" s="8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124</v>
      </c>
      <c r="AU243" s="15" t="s">
        <v>80</v>
      </c>
    </row>
    <row r="244" spans="1:65" s="2" customFormat="1" ht="16.5" customHeight="1">
      <c r="A244" s="36"/>
      <c r="B244" s="37"/>
      <c r="C244" s="205" t="s">
        <v>372</v>
      </c>
      <c r="D244" s="205" t="s">
        <v>137</v>
      </c>
      <c r="E244" s="206" t="s">
        <v>287</v>
      </c>
      <c r="F244" s="207" t="s">
        <v>288</v>
      </c>
      <c r="G244" s="208" t="s">
        <v>120</v>
      </c>
      <c r="H244" s="209">
        <v>45.628</v>
      </c>
      <c r="I244" s="210"/>
      <c r="J244" s="211">
        <f>ROUND(I244*H244,2)</f>
        <v>0</v>
      </c>
      <c r="K244" s="207" t="s">
        <v>121</v>
      </c>
      <c r="L244" s="212"/>
      <c r="M244" s="213" t="s">
        <v>19</v>
      </c>
      <c r="N244" s="214" t="s">
        <v>46</v>
      </c>
      <c r="O244" s="82"/>
      <c r="P244" s="196">
        <f>O244*H244</f>
        <v>0</v>
      </c>
      <c r="Q244" s="196">
        <v>0.009</v>
      </c>
      <c r="R244" s="196">
        <f>Q244*H244</f>
        <v>0.41065199999999996</v>
      </c>
      <c r="S244" s="196">
        <v>0</v>
      </c>
      <c r="T244" s="197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8" t="s">
        <v>141</v>
      </c>
      <c r="AT244" s="198" t="s">
        <v>137</v>
      </c>
      <c r="AU244" s="198" t="s">
        <v>80</v>
      </c>
      <c r="AY244" s="15" t="s">
        <v>116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5" t="s">
        <v>80</v>
      </c>
      <c r="BK244" s="199">
        <f>ROUND(I244*H244,2)</f>
        <v>0</v>
      </c>
      <c r="BL244" s="15" t="s">
        <v>122</v>
      </c>
      <c r="BM244" s="198" t="s">
        <v>373</v>
      </c>
    </row>
    <row r="245" spans="1:47" s="2" customFormat="1" ht="12">
      <c r="A245" s="36"/>
      <c r="B245" s="37"/>
      <c r="C245" s="38"/>
      <c r="D245" s="200" t="s">
        <v>124</v>
      </c>
      <c r="E245" s="38"/>
      <c r="F245" s="201" t="s">
        <v>290</v>
      </c>
      <c r="G245" s="38"/>
      <c r="H245" s="38"/>
      <c r="I245" s="202"/>
      <c r="J245" s="38"/>
      <c r="K245" s="38"/>
      <c r="L245" s="42"/>
      <c r="M245" s="203"/>
      <c r="N245" s="204"/>
      <c r="O245" s="82"/>
      <c r="P245" s="82"/>
      <c r="Q245" s="82"/>
      <c r="R245" s="82"/>
      <c r="S245" s="82"/>
      <c r="T245" s="83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124</v>
      </c>
      <c r="AU245" s="15" t="s">
        <v>80</v>
      </c>
    </row>
    <row r="246" spans="1:51" s="12" customFormat="1" ht="12">
      <c r="A246" s="12"/>
      <c r="B246" s="215"/>
      <c r="C246" s="216"/>
      <c r="D246" s="217" t="s">
        <v>173</v>
      </c>
      <c r="E246" s="216"/>
      <c r="F246" s="218" t="s">
        <v>374</v>
      </c>
      <c r="G246" s="216"/>
      <c r="H246" s="219">
        <v>45.628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225" t="s">
        <v>173</v>
      </c>
      <c r="AU246" s="225" t="s">
        <v>80</v>
      </c>
      <c r="AV246" s="12" t="s">
        <v>82</v>
      </c>
      <c r="AW246" s="12" t="s">
        <v>4</v>
      </c>
      <c r="AX246" s="12" t="s">
        <v>80</v>
      </c>
      <c r="AY246" s="225" t="s">
        <v>116</v>
      </c>
    </row>
    <row r="247" spans="1:65" s="2" customFormat="1" ht="24.15" customHeight="1">
      <c r="A247" s="36"/>
      <c r="B247" s="37"/>
      <c r="C247" s="187" t="s">
        <v>375</v>
      </c>
      <c r="D247" s="187" t="s">
        <v>117</v>
      </c>
      <c r="E247" s="188" t="s">
        <v>330</v>
      </c>
      <c r="F247" s="189" t="s">
        <v>331</v>
      </c>
      <c r="G247" s="190" t="s">
        <v>133</v>
      </c>
      <c r="H247" s="191">
        <v>9</v>
      </c>
      <c r="I247" s="192"/>
      <c r="J247" s="193">
        <f>ROUND(I247*H247,2)</f>
        <v>0</v>
      </c>
      <c r="K247" s="189" t="s">
        <v>121</v>
      </c>
      <c r="L247" s="42"/>
      <c r="M247" s="194" t="s">
        <v>19</v>
      </c>
      <c r="N247" s="195" t="s">
        <v>46</v>
      </c>
      <c r="O247" s="8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8" t="s">
        <v>122</v>
      </c>
      <c r="AT247" s="198" t="s">
        <v>117</v>
      </c>
      <c r="AU247" s="198" t="s">
        <v>80</v>
      </c>
      <c r="AY247" s="15" t="s">
        <v>116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5" t="s">
        <v>80</v>
      </c>
      <c r="BK247" s="199">
        <f>ROUND(I247*H247,2)</f>
        <v>0</v>
      </c>
      <c r="BL247" s="15" t="s">
        <v>122</v>
      </c>
      <c r="BM247" s="198" t="s">
        <v>376</v>
      </c>
    </row>
    <row r="248" spans="1:47" s="2" customFormat="1" ht="12">
      <c r="A248" s="36"/>
      <c r="B248" s="37"/>
      <c r="C248" s="38"/>
      <c r="D248" s="200" t="s">
        <v>124</v>
      </c>
      <c r="E248" s="38"/>
      <c r="F248" s="201" t="s">
        <v>333</v>
      </c>
      <c r="G248" s="38"/>
      <c r="H248" s="38"/>
      <c r="I248" s="202"/>
      <c r="J248" s="38"/>
      <c r="K248" s="38"/>
      <c r="L248" s="42"/>
      <c r="M248" s="203"/>
      <c r="N248" s="204"/>
      <c r="O248" s="82"/>
      <c r="P248" s="82"/>
      <c r="Q248" s="82"/>
      <c r="R248" s="82"/>
      <c r="S248" s="82"/>
      <c r="T248" s="83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124</v>
      </c>
      <c r="AU248" s="15" t="s">
        <v>80</v>
      </c>
    </row>
    <row r="249" spans="1:65" s="2" customFormat="1" ht="16.5" customHeight="1">
      <c r="A249" s="36"/>
      <c r="B249" s="37"/>
      <c r="C249" s="205" t="s">
        <v>377</v>
      </c>
      <c r="D249" s="205" t="s">
        <v>137</v>
      </c>
      <c r="E249" s="206" t="s">
        <v>378</v>
      </c>
      <c r="F249" s="207" t="s">
        <v>379</v>
      </c>
      <c r="G249" s="208" t="s">
        <v>133</v>
      </c>
      <c r="H249" s="209">
        <v>3</v>
      </c>
      <c r="I249" s="210"/>
      <c r="J249" s="211">
        <f>ROUND(I249*H249,2)</f>
        <v>0</v>
      </c>
      <c r="K249" s="207" t="s">
        <v>121</v>
      </c>
      <c r="L249" s="212"/>
      <c r="M249" s="213" t="s">
        <v>19</v>
      </c>
      <c r="N249" s="214" t="s">
        <v>46</v>
      </c>
      <c r="O249" s="82"/>
      <c r="P249" s="196">
        <f>O249*H249</f>
        <v>0</v>
      </c>
      <c r="Q249" s="196">
        <v>0.00255</v>
      </c>
      <c r="R249" s="196">
        <f>Q249*H249</f>
        <v>0.0076500000000000005</v>
      </c>
      <c r="S249" s="196">
        <v>0</v>
      </c>
      <c r="T249" s="197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8" t="s">
        <v>141</v>
      </c>
      <c r="AT249" s="198" t="s">
        <v>137</v>
      </c>
      <c r="AU249" s="198" t="s">
        <v>80</v>
      </c>
      <c r="AY249" s="15" t="s">
        <v>116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5" t="s">
        <v>80</v>
      </c>
      <c r="BK249" s="199">
        <f>ROUND(I249*H249,2)</f>
        <v>0</v>
      </c>
      <c r="BL249" s="15" t="s">
        <v>122</v>
      </c>
      <c r="BM249" s="198" t="s">
        <v>380</v>
      </c>
    </row>
    <row r="250" spans="1:47" s="2" customFormat="1" ht="12">
      <c r="A250" s="36"/>
      <c r="B250" s="37"/>
      <c r="C250" s="38"/>
      <c r="D250" s="200" t="s">
        <v>124</v>
      </c>
      <c r="E250" s="38"/>
      <c r="F250" s="201" t="s">
        <v>381</v>
      </c>
      <c r="G250" s="38"/>
      <c r="H250" s="38"/>
      <c r="I250" s="202"/>
      <c r="J250" s="38"/>
      <c r="K250" s="38"/>
      <c r="L250" s="42"/>
      <c r="M250" s="203"/>
      <c r="N250" s="204"/>
      <c r="O250" s="82"/>
      <c r="P250" s="82"/>
      <c r="Q250" s="82"/>
      <c r="R250" s="82"/>
      <c r="S250" s="82"/>
      <c r="T250" s="83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5" t="s">
        <v>124</v>
      </c>
      <c r="AU250" s="15" t="s">
        <v>80</v>
      </c>
    </row>
    <row r="251" spans="1:65" s="2" customFormat="1" ht="16.5" customHeight="1">
      <c r="A251" s="36"/>
      <c r="B251" s="37"/>
      <c r="C251" s="187" t="s">
        <v>382</v>
      </c>
      <c r="D251" s="187" t="s">
        <v>117</v>
      </c>
      <c r="E251" s="188" t="s">
        <v>150</v>
      </c>
      <c r="F251" s="189" t="s">
        <v>151</v>
      </c>
      <c r="G251" s="190" t="s">
        <v>120</v>
      </c>
      <c r="H251" s="191">
        <v>41.48</v>
      </c>
      <c r="I251" s="192"/>
      <c r="J251" s="193">
        <f>ROUND(I251*H251,2)</f>
        <v>0</v>
      </c>
      <c r="K251" s="189" t="s">
        <v>121</v>
      </c>
      <c r="L251" s="42"/>
      <c r="M251" s="194" t="s">
        <v>19</v>
      </c>
      <c r="N251" s="195" t="s">
        <v>46</v>
      </c>
      <c r="O251" s="82"/>
      <c r="P251" s="196">
        <f>O251*H251</f>
        <v>0</v>
      </c>
      <c r="Q251" s="196">
        <v>0.0002</v>
      </c>
      <c r="R251" s="196">
        <f>Q251*H251</f>
        <v>0.008296</v>
      </c>
      <c r="S251" s="196">
        <v>0</v>
      </c>
      <c r="T251" s="19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8" t="s">
        <v>134</v>
      </c>
      <c r="AT251" s="198" t="s">
        <v>117</v>
      </c>
      <c r="AU251" s="198" t="s">
        <v>80</v>
      </c>
      <c r="AY251" s="15" t="s">
        <v>116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5" t="s">
        <v>80</v>
      </c>
      <c r="BK251" s="199">
        <f>ROUND(I251*H251,2)</f>
        <v>0</v>
      </c>
      <c r="BL251" s="15" t="s">
        <v>134</v>
      </c>
      <c r="BM251" s="198" t="s">
        <v>383</v>
      </c>
    </row>
    <row r="252" spans="1:47" s="2" customFormat="1" ht="12">
      <c r="A252" s="36"/>
      <c r="B252" s="37"/>
      <c r="C252" s="38"/>
      <c r="D252" s="200" t="s">
        <v>124</v>
      </c>
      <c r="E252" s="38"/>
      <c r="F252" s="201" t="s">
        <v>153</v>
      </c>
      <c r="G252" s="38"/>
      <c r="H252" s="38"/>
      <c r="I252" s="202"/>
      <c r="J252" s="38"/>
      <c r="K252" s="38"/>
      <c r="L252" s="42"/>
      <c r="M252" s="203"/>
      <c r="N252" s="204"/>
      <c r="O252" s="82"/>
      <c r="P252" s="82"/>
      <c r="Q252" s="82"/>
      <c r="R252" s="82"/>
      <c r="S252" s="82"/>
      <c r="T252" s="83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124</v>
      </c>
      <c r="AU252" s="15" t="s">
        <v>80</v>
      </c>
    </row>
    <row r="253" spans="1:65" s="2" customFormat="1" ht="24.15" customHeight="1">
      <c r="A253" s="36"/>
      <c r="B253" s="37"/>
      <c r="C253" s="187" t="s">
        <v>384</v>
      </c>
      <c r="D253" s="187" t="s">
        <v>117</v>
      </c>
      <c r="E253" s="188" t="s">
        <v>155</v>
      </c>
      <c r="F253" s="189" t="s">
        <v>156</v>
      </c>
      <c r="G253" s="190" t="s">
        <v>120</v>
      </c>
      <c r="H253" s="191">
        <v>41.48</v>
      </c>
      <c r="I253" s="192"/>
      <c r="J253" s="193">
        <f>ROUND(I253*H253,2)</f>
        <v>0</v>
      </c>
      <c r="K253" s="189" t="s">
        <v>121</v>
      </c>
      <c r="L253" s="42"/>
      <c r="M253" s="194" t="s">
        <v>19</v>
      </c>
      <c r="N253" s="195" t="s">
        <v>46</v>
      </c>
      <c r="O253" s="82"/>
      <c r="P253" s="196">
        <f>O253*H253</f>
        <v>0</v>
      </c>
      <c r="Q253" s="196">
        <v>0.00029</v>
      </c>
      <c r="R253" s="196">
        <f>Q253*H253</f>
        <v>0.012029199999999999</v>
      </c>
      <c r="S253" s="196">
        <v>0</v>
      </c>
      <c r="T253" s="197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8" t="s">
        <v>134</v>
      </c>
      <c r="AT253" s="198" t="s">
        <v>117</v>
      </c>
      <c r="AU253" s="198" t="s">
        <v>80</v>
      </c>
      <c r="AY253" s="15" t="s">
        <v>116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5" t="s">
        <v>80</v>
      </c>
      <c r="BK253" s="199">
        <f>ROUND(I253*H253,2)</f>
        <v>0</v>
      </c>
      <c r="BL253" s="15" t="s">
        <v>134</v>
      </c>
      <c r="BM253" s="198" t="s">
        <v>385</v>
      </c>
    </row>
    <row r="254" spans="1:47" s="2" customFormat="1" ht="12">
      <c r="A254" s="36"/>
      <c r="B254" s="37"/>
      <c r="C254" s="38"/>
      <c r="D254" s="200" t="s">
        <v>124</v>
      </c>
      <c r="E254" s="38"/>
      <c r="F254" s="201" t="s">
        <v>158</v>
      </c>
      <c r="G254" s="38"/>
      <c r="H254" s="38"/>
      <c r="I254" s="202"/>
      <c r="J254" s="38"/>
      <c r="K254" s="38"/>
      <c r="L254" s="42"/>
      <c r="M254" s="203"/>
      <c r="N254" s="204"/>
      <c r="O254" s="82"/>
      <c r="P254" s="82"/>
      <c r="Q254" s="82"/>
      <c r="R254" s="82"/>
      <c r="S254" s="82"/>
      <c r="T254" s="83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124</v>
      </c>
      <c r="AU254" s="15" t="s">
        <v>80</v>
      </c>
    </row>
    <row r="255" spans="1:65" s="2" customFormat="1" ht="21.75" customHeight="1">
      <c r="A255" s="36"/>
      <c r="B255" s="37"/>
      <c r="C255" s="187" t="s">
        <v>386</v>
      </c>
      <c r="D255" s="187" t="s">
        <v>117</v>
      </c>
      <c r="E255" s="188" t="s">
        <v>159</v>
      </c>
      <c r="F255" s="189" t="s">
        <v>160</v>
      </c>
      <c r="G255" s="190" t="s">
        <v>140</v>
      </c>
      <c r="H255" s="191">
        <v>0.474</v>
      </c>
      <c r="I255" s="192"/>
      <c r="J255" s="193">
        <f>ROUND(I255*H255,2)</f>
        <v>0</v>
      </c>
      <c r="K255" s="189" t="s">
        <v>121</v>
      </c>
      <c r="L255" s="42"/>
      <c r="M255" s="194" t="s">
        <v>19</v>
      </c>
      <c r="N255" s="195" t="s">
        <v>46</v>
      </c>
      <c r="O255" s="82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8" t="s">
        <v>122</v>
      </c>
      <c r="AT255" s="198" t="s">
        <v>117</v>
      </c>
      <c r="AU255" s="198" t="s">
        <v>80</v>
      </c>
      <c r="AY255" s="15" t="s">
        <v>116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5" t="s">
        <v>80</v>
      </c>
      <c r="BK255" s="199">
        <f>ROUND(I255*H255,2)</f>
        <v>0</v>
      </c>
      <c r="BL255" s="15" t="s">
        <v>122</v>
      </c>
      <c r="BM255" s="198" t="s">
        <v>387</v>
      </c>
    </row>
    <row r="256" spans="1:47" s="2" customFormat="1" ht="12">
      <c r="A256" s="36"/>
      <c r="B256" s="37"/>
      <c r="C256" s="38"/>
      <c r="D256" s="200" t="s">
        <v>124</v>
      </c>
      <c r="E256" s="38"/>
      <c r="F256" s="201" t="s">
        <v>162</v>
      </c>
      <c r="G256" s="38"/>
      <c r="H256" s="38"/>
      <c r="I256" s="202"/>
      <c r="J256" s="38"/>
      <c r="K256" s="38"/>
      <c r="L256" s="42"/>
      <c r="M256" s="203"/>
      <c r="N256" s="204"/>
      <c r="O256" s="82"/>
      <c r="P256" s="82"/>
      <c r="Q256" s="82"/>
      <c r="R256" s="82"/>
      <c r="S256" s="82"/>
      <c r="T256" s="83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124</v>
      </c>
      <c r="AU256" s="15" t="s">
        <v>80</v>
      </c>
    </row>
    <row r="257" spans="1:65" s="2" customFormat="1" ht="21.75" customHeight="1">
      <c r="A257" s="36"/>
      <c r="B257" s="37"/>
      <c r="C257" s="187" t="s">
        <v>388</v>
      </c>
      <c r="D257" s="187" t="s">
        <v>117</v>
      </c>
      <c r="E257" s="188" t="s">
        <v>164</v>
      </c>
      <c r="F257" s="189" t="s">
        <v>165</v>
      </c>
      <c r="G257" s="190" t="s">
        <v>140</v>
      </c>
      <c r="H257" s="191">
        <v>0.474</v>
      </c>
      <c r="I257" s="192"/>
      <c r="J257" s="193">
        <f>ROUND(I257*H257,2)</f>
        <v>0</v>
      </c>
      <c r="K257" s="189" t="s">
        <v>121</v>
      </c>
      <c r="L257" s="42"/>
      <c r="M257" s="194" t="s">
        <v>19</v>
      </c>
      <c r="N257" s="195" t="s">
        <v>46</v>
      </c>
      <c r="O257" s="8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8" t="s">
        <v>122</v>
      </c>
      <c r="AT257" s="198" t="s">
        <v>117</v>
      </c>
      <c r="AU257" s="198" t="s">
        <v>80</v>
      </c>
      <c r="AY257" s="15" t="s">
        <v>116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5" t="s">
        <v>80</v>
      </c>
      <c r="BK257" s="199">
        <f>ROUND(I257*H257,2)</f>
        <v>0</v>
      </c>
      <c r="BL257" s="15" t="s">
        <v>122</v>
      </c>
      <c r="BM257" s="198" t="s">
        <v>389</v>
      </c>
    </row>
    <row r="258" spans="1:47" s="2" customFormat="1" ht="12">
      <c r="A258" s="36"/>
      <c r="B258" s="37"/>
      <c r="C258" s="38"/>
      <c r="D258" s="200" t="s">
        <v>124</v>
      </c>
      <c r="E258" s="38"/>
      <c r="F258" s="201" t="s">
        <v>167</v>
      </c>
      <c r="G258" s="38"/>
      <c r="H258" s="38"/>
      <c r="I258" s="202"/>
      <c r="J258" s="38"/>
      <c r="K258" s="38"/>
      <c r="L258" s="42"/>
      <c r="M258" s="203"/>
      <c r="N258" s="204"/>
      <c r="O258" s="82"/>
      <c r="P258" s="82"/>
      <c r="Q258" s="82"/>
      <c r="R258" s="82"/>
      <c r="S258" s="82"/>
      <c r="T258" s="83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124</v>
      </c>
      <c r="AU258" s="15" t="s">
        <v>80</v>
      </c>
    </row>
    <row r="259" spans="1:65" s="2" customFormat="1" ht="24.15" customHeight="1">
      <c r="A259" s="36"/>
      <c r="B259" s="37"/>
      <c r="C259" s="187" t="s">
        <v>390</v>
      </c>
      <c r="D259" s="187" t="s">
        <v>117</v>
      </c>
      <c r="E259" s="188" t="s">
        <v>169</v>
      </c>
      <c r="F259" s="189" t="s">
        <v>170</v>
      </c>
      <c r="G259" s="190" t="s">
        <v>140</v>
      </c>
      <c r="H259" s="191">
        <v>6.636</v>
      </c>
      <c r="I259" s="192"/>
      <c r="J259" s="193">
        <f>ROUND(I259*H259,2)</f>
        <v>0</v>
      </c>
      <c r="K259" s="189" t="s">
        <v>121</v>
      </c>
      <c r="L259" s="42"/>
      <c r="M259" s="194" t="s">
        <v>19</v>
      </c>
      <c r="N259" s="195" t="s">
        <v>46</v>
      </c>
      <c r="O259" s="8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8" t="s">
        <v>122</v>
      </c>
      <c r="AT259" s="198" t="s">
        <v>117</v>
      </c>
      <c r="AU259" s="198" t="s">
        <v>80</v>
      </c>
      <c r="AY259" s="15" t="s">
        <v>116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5" t="s">
        <v>80</v>
      </c>
      <c r="BK259" s="199">
        <f>ROUND(I259*H259,2)</f>
        <v>0</v>
      </c>
      <c r="BL259" s="15" t="s">
        <v>122</v>
      </c>
      <c r="BM259" s="198" t="s">
        <v>391</v>
      </c>
    </row>
    <row r="260" spans="1:47" s="2" customFormat="1" ht="12">
      <c r="A260" s="36"/>
      <c r="B260" s="37"/>
      <c r="C260" s="38"/>
      <c r="D260" s="200" t="s">
        <v>124</v>
      </c>
      <c r="E260" s="38"/>
      <c r="F260" s="201" t="s">
        <v>172</v>
      </c>
      <c r="G260" s="38"/>
      <c r="H260" s="38"/>
      <c r="I260" s="202"/>
      <c r="J260" s="38"/>
      <c r="K260" s="38"/>
      <c r="L260" s="42"/>
      <c r="M260" s="203"/>
      <c r="N260" s="204"/>
      <c r="O260" s="82"/>
      <c r="P260" s="82"/>
      <c r="Q260" s="82"/>
      <c r="R260" s="82"/>
      <c r="S260" s="82"/>
      <c r="T260" s="83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124</v>
      </c>
      <c r="AU260" s="15" t="s">
        <v>80</v>
      </c>
    </row>
    <row r="261" spans="1:51" s="12" customFormat="1" ht="12">
      <c r="A261" s="12"/>
      <c r="B261" s="215"/>
      <c r="C261" s="216"/>
      <c r="D261" s="217" t="s">
        <v>173</v>
      </c>
      <c r="E261" s="216"/>
      <c r="F261" s="218" t="s">
        <v>392</v>
      </c>
      <c r="G261" s="216"/>
      <c r="H261" s="219">
        <v>6.636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25" t="s">
        <v>173</v>
      </c>
      <c r="AU261" s="225" t="s">
        <v>80</v>
      </c>
      <c r="AV261" s="12" t="s">
        <v>82</v>
      </c>
      <c r="AW261" s="12" t="s">
        <v>4</v>
      </c>
      <c r="AX261" s="12" t="s">
        <v>80</v>
      </c>
      <c r="AY261" s="225" t="s">
        <v>116</v>
      </c>
    </row>
    <row r="262" spans="1:65" s="2" customFormat="1" ht="16.5" customHeight="1">
      <c r="A262" s="36"/>
      <c r="B262" s="37"/>
      <c r="C262" s="205" t="s">
        <v>393</v>
      </c>
      <c r="D262" s="205" t="s">
        <v>137</v>
      </c>
      <c r="E262" s="206" t="s">
        <v>138</v>
      </c>
      <c r="F262" s="207" t="s">
        <v>139</v>
      </c>
      <c r="G262" s="208" t="s">
        <v>140</v>
      </c>
      <c r="H262" s="209">
        <v>0.431</v>
      </c>
      <c r="I262" s="210"/>
      <c r="J262" s="211">
        <f>ROUND(I262*H262,2)</f>
        <v>0</v>
      </c>
      <c r="K262" s="207" t="s">
        <v>121</v>
      </c>
      <c r="L262" s="212"/>
      <c r="M262" s="213" t="s">
        <v>19</v>
      </c>
      <c r="N262" s="214" t="s">
        <v>46</v>
      </c>
      <c r="O262" s="8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8" t="s">
        <v>141</v>
      </c>
      <c r="AT262" s="198" t="s">
        <v>137</v>
      </c>
      <c r="AU262" s="198" t="s">
        <v>80</v>
      </c>
      <c r="AY262" s="15" t="s">
        <v>116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5" t="s">
        <v>80</v>
      </c>
      <c r="BK262" s="199">
        <f>ROUND(I262*H262,2)</f>
        <v>0</v>
      </c>
      <c r="BL262" s="15" t="s">
        <v>122</v>
      </c>
      <c r="BM262" s="198" t="s">
        <v>394</v>
      </c>
    </row>
    <row r="263" spans="1:47" s="2" customFormat="1" ht="12">
      <c r="A263" s="36"/>
      <c r="B263" s="37"/>
      <c r="C263" s="38"/>
      <c r="D263" s="200" t="s">
        <v>124</v>
      </c>
      <c r="E263" s="38"/>
      <c r="F263" s="201" t="s">
        <v>143</v>
      </c>
      <c r="G263" s="38"/>
      <c r="H263" s="38"/>
      <c r="I263" s="202"/>
      <c r="J263" s="38"/>
      <c r="K263" s="38"/>
      <c r="L263" s="42"/>
      <c r="M263" s="203"/>
      <c r="N263" s="204"/>
      <c r="O263" s="82"/>
      <c r="P263" s="82"/>
      <c r="Q263" s="82"/>
      <c r="R263" s="82"/>
      <c r="S263" s="82"/>
      <c r="T263" s="83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124</v>
      </c>
      <c r="AU263" s="15" t="s">
        <v>80</v>
      </c>
    </row>
    <row r="264" spans="1:65" s="2" customFormat="1" ht="16.5" customHeight="1">
      <c r="A264" s="36"/>
      <c r="B264" s="37"/>
      <c r="C264" s="205" t="s">
        <v>395</v>
      </c>
      <c r="D264" s="205" t="s">
        <v>137</v>
      </c>
      <c r="E264" s="206" t="s">
        <v>221</v>
      </c>
      <c r="F264" s="207" t="s">
        <v>222</v>
      </c>
      <c r="G264" s="208" t="s">
        <v>140</v>
      </c>
      <c r="H264" s="209">
        <v>0.015</v>
      </c>
      <c r="I264" s="210"/>
      <c r="J264" s="211">
        <f>ROUND(I264*H264,2)</f>
        <v>0</v>
      </c>
      <c r="K264" s="207" t="s">
        <v>121</v>
      </c>
      <c r="L264" s="212"/>
      <c r="M264" s="213" t="s">
        <v>19</v>
      </c>
      <c r="N264" s="214" t="s">
        <v>46</v>
      </c>
      <c r="O264" s="8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8" t="s">
        <v>141</v>
      </c>
      <c r="AT264" s="198" t="s">
        <v>137</v>
      </c>
      <c r="AU264" s="198" t="s">
        <v>80</v>
      </c>
      <c r="AY264" s="15" t="s">
        <v>116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5" t="s">
        <v>80</v>
      </c>
      <c r="BK264" s="199">
        <f>ROUND(I264*H264,2)</f>
        <v>0</v>
      </c>
      <c r="BL264" s="15" t="s">
        <v>122</v>
      </c>
      <c r="BM264" s="198" t="s">
        <v>396</v>
      </c>
    </row>
    <row r="265" spans="1:47" s="2" customFormat="1" ht="12">
      <c r="A265" s="36"/>
      <c r="B265" s="37"/>
      <c r="C265" s="38"/>
      <c r="D265" s="200" t="s">
        <v>124</v>
      </c>
      <c r="E265" s="38"/>
      <c r="F265" s="201" t="s">
        <v>224</v>
      </c>
      <c r="G265" s="38"/>
      <c r="H265" s="38"/>
      <c r="I265" s="202"/>
      <c r="J265" s="38"/>
      <c r="K265" s="38"/>
      <c r="L265" s="42"/>
      <c r="M265" s="203"/>
      <c r="N265" s="204"/>
      <c r="O265" s="82"/>
      <c r="P265" s="82"/>
      <c r="Q265" s="82"/>
      <c r="R265" s="82"/>
      <c r="S265" s="82"/>
      <c r="T265" s="83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124</v>
      </c>
      <c r="AU265" s="15" t="s">
        <v>80</v>
      </c>
    </row>
    <row r="266" spans="1:65" s="2" customFormat="1" ht="37.8" customHeight="1">
      <c r="A266" s="36"/>
      <c r="B266" s="37"/>
      <c r="C266" s="187" t="s">
        <v>397</v>
      </c>
      <c r="D266" s="187" t="s">
        <v>117</v>
      </c>
      <c r="E266" s="188" t="s">
        <v>176</v>
      </c>
      <c r="F266" s="189" t="s">
        <v>177</v>
      </c>
      <c r="G266" s="190" t="s">
        <v>140</v>
      </c>
      <c r="H266" s="191">
        <v>0.446</v>
      </c>
      <c r="I266" s="192"/>
      <c r="J266" s="193">
        <f>ROUND(I266*H266,2)</f>
        <v>0</v>
      </c>
      <c r="K266" s="189" t="s">
        <v>121</v>
      </c>
      <c r="L266" s="42"/>
      <c r="M266" s="194" t="s">
        <v>19</v>
      </c>
      <c r="N266" s="195" t="s">
        <v>46</v>
      </c>
      <c r="O266" s="8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8" t="s">
        <v>122</v>
      </c>
      <c r="AT266" s="198" t="s">
        <v>117</v>
      </c>
      <c r="AU266" s="198" t="s">
        <v>80</v>
      </c>
      <c r="AY266" s="15" t="s">
        <v>116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5" t="s">
        <v>80</v>
      </c>
      <c r="BK266" s="199">
        <f>ROUND(I266*H266,2)</f>
        <v>0</v>
      </c>
      <c r="BL266" s="15" t="s">
        <v>122</v>
      </c>
      <c r="BM266" s="198" t="s">
        <v>398</v>
      </c>
    </row>
    <row r="267" spans="1:47" s="2" customFormat="1" ht="12">
      <c r="A267" s="36"/>
      <c r="B267" s="37"/>
      <c r="C267" s="38"/>
      <c r="D267" s="200" t="s">
        <v>124</v>
      </c>
      <c r="E267" s="38"/>
      <c r="F267" s="201" t="s">
        <v>179</v>
      </c>
      <c r="G267" s="38"/>
      <c r="H267" s="38"/>
      <c r="I267" s="202"/>
      <c r="J267" s="38"/>
      <c r="K267" s="38"/>
      <c r="L267" s="42"/>
      <c r="M267" s="203"/>
      <c r="N267" s="204"/>
      <c r="O267" s="82"/>
      <c r="P267" s="82"/>
      <c r="Q267" s="82"/>
      <c r="R267" s="82"/>
      <c r="S267" s="82"/>
      <c r="T267" s="83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124</v>
      </c>
      <c r="AU267" s="15" t="s">
        <v>80</v>
      </c>
    </row>
    <row r="268" spans="1:63" s="11" customFormat="1" ht="25.9" customHeight="1">
      <c r="A268" s="11"/>
      <c r="B268" s="173"/>
      <c r="C268" s="174"/>
      <c r="D268" s="175" t="s">
        <v>74</v>
      </c>
      <c r="E268" s="176" t="s">
        <v>399</v>
      </c>
      <c r="F268" s="176" t="s">
        <v>400</v>
      </c>
      <c r="G268" s="174"/>
      <c r="H268" s="174"/>
      <c r="I268" s="177"/>
      <c r="J268" s="178">
        <f>BK268</f>
        <v>0</v>
      </c>
      <c r="K268" s="174"/>
      <c r="L268" s="179"/>
      <c r="M268" s="180"/>
      <c r="N268" s="181"/>
      <c r="O268" s="181"/>
      <c r="P268" s="182">
        <f>SUM(P269:P297)</f>
        <v>0</v>
      </c>
      <c r="Q268" s="181"/>
      <c r="R268" s="182">
        <f>SUM(R269:R297)</f>
        <v>0.026905799999999994</v>
      </c>
      <c r="S268" s="181"/>
      <c r="T268" s="183">
        <f>SUM(T269:T297)</f>
        <v>0.026208</v>
      </c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R268" s="184" t="s">
        <v>80</v>
      </c>
      <c r="AT268" s="185" t="s">
        <v>74</v>
      </c>
      <c r="AU268" s="185" t="s">
        <v>75</v>
      </c>
      <c r="AY268" s="184" t="s">
        <v>116</v>
      </c>
      <c r="BK268" s="186">
        <f>SUM(BK269:BK297)</f>
        <v>0</v>
      </c>
    </row>
    <row r="269" spans="1:65" s="2" customFormat="1" ht="21.75" customHeight="1">
      <c r="A269" s="36"/>
      <c r="B269" s="37"/>
      <c r="C269" s="187" t="s">
        <v>401</v>
      </c>
      <c r="D269" s="187" t="s">
        <v>117</v>
      </c>
      <c r="E269" s="188" t="s">
        <v>118</v>
      </c>
      <c r="F269" s="189" t="s">
        <v>119</v>
      </c>
      <c r="G269" s="190" t="s">
        <v>120</v>
      </c>
      <c r="H269" s="191">
        <v>6</v>
      </c>
      <c r="I269" s="192"/>
      <c r="J269" s="193">
        <f>ROUND(I269*H269,2)</f>
        <v>0</v>
      </c>
      <c r="K269" s="189" t="s">
        <v>121</v>
      </c>
      <c r="L269" s="42"/>
      <c r="M269" s="194" t="s">
        <v>19</v>
      </c>
      <c r="N269" s="195" t="s">
        <v>46</v>
      </c>
      <c r="O269" s="82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8" t="s">
        <v>122</v>
      </c>
      <c r="AT269" s="198" t="s">
        <v>117</v>
      </c>
      <c r="AU269" s="198" t="s">
        <v>80</v>
      </c>
      <c r="AY269" s="15" t="s">
        <v>116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5" t="s">
        <v>80</v>
      </c>
      <c r="BK269" s="199">
        <f>ROUND(I269*H269,2)</f>
        <v>0</v>
      </c>
      <c r="BL269" s="15" t="s">
        <v>122</v>
      </c>
      <c r="BM269" s="198" t="s">
        <v>402</v>
      </c>
    </row>
    <row r="270" spans="1:47" s="2" customFormat="1" ht="12">
      <c r="A270" s="36"/>
      <c r="B270" s="37"/>
      <c r="C270" s="38"/>
      <c r="D270" s="200" t="s">
        <v>124</v>
      </c>
      <c r="E270" s="38"/>
      <c r="F270" s="201" t="s">
        <v>125</v>
      </c>
      <c r="G270" s="38"/>
      <c r="H270" s="38"/>
      <c r="I270" s="202"/>
      <c r="J270" s="38"/>
      <c r="K270" s="38"/>
      <c r="L270" s="42"/>
      <c r="M270" s="203"/>
      <c r="N270" s="204"/>
      <c r="O270" s="82"/>
      <c r="P270" s="82"/>
      <c r="Q270" s="82"/>
      <c r="R270" s="82"/>
      <c r="S270" s="82"/>
      <c r="T270" s="83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124</v>
      </c>
      <c r="AU270" s="15" t="s">
        <v>80</v>
      </c>
    </row>
    <row r="271" spans="1:51" s="12" customFormat="1" ht="12">
      <c r="A271" s="12"/>
      <c r="B271" s="215"/>
      <c r="C271" s="216"/>
      <c r="D271" s="217" t="s">
        <v>173</v>
      </c>
      <c r="E271" s="226" t="s">
        <v>19</v>
      </c>
      <c r="F271" s="218" t="s">
        <v>403</v>
      </c>
      <c r="G271" s="216"/>
      <c r="H271" s="219">
        <v>6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25" t="s">
        <v>173</v>
      </c>
      <c r="AU271" s="225" t="s">
        <v>80</v>
      </c>
      <c r="AV271" s="12" t="s">
        <v>82</v>
      </c>
      <c r="AW271" s="12" t="s">
        <v>36</v>
      </c>
      <c r="AX271" s="12" t="s">
        <v>80</v>
      </c>
      <c r="AY271" s="225" t="s">
        <v>116</v>
      </c>
    </row>
    <row r="272" spans="1:65" s="2" customFormat="1" ht="24.15" customHeight="1">
      <c r="A272" s="36"/>
      <c r="B272" s="37"/>
      <c r="C272" s="187" t="s">
        <v>404</v>
      </c>
      <c r="D272" s="187" t="s">
        <v>117</v>
      </c>
      <c r="E272" s="188" t="s">
        <v>126</v>
      </c>
      <c r="F272" s="189" t="s">
        <v>127</v>
      </c>
      <c r="G272" s="190" t="s">
        <v>120</v>
      </c>
      <c r="H272" s="191">
        <v>4.5</v>
      </c>
      <c r="I272" s="192"/>
      <c r="J272" s="193">
        <f>ROUND(I272*H272,2)</f>
        <v>0</v>
      </c>
      <c r="K272" s="189" t="s">
        <v>121</v>
      </c>
      <c r="L272" s="42"/>
      <c r="M272" s="194" t="s">
        <v>19</v>
      </c>
      <c r="N272" s="195" t="s">
        <v>46</v>
      </c>
      <c r="O272" s="82"/>
      <c r="P272" s="196">
        <f>O272*H272</f>
        <v>0</v>
      </c>
      <c r="Q272" s="196">
        <v>0.00013</v>
      </c>
      <c r="R272" s="196">
        <f>Q272*H272</f>
        <v>0.0005849999999999999</v>
      </c>
      <c r="S272" s="196">
        <v>0</v>
      </c>
      <c r="T272" s="197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8" t="s">
        <v>122</v>
      </c>
      <c r="AT272" s="198" t="s">
        <v>117</v>
      </c>
      <c r="AU272" s="198" t="s">
        <v>80</v>
      </c>
      <c r="AY272" s="15" t="s">
        <v>116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5" t="s">
        <v>80</v>
      </c>
      <c r="BK272" s="199">
        <f>ROUND(I272*H272,2)</f>
        <v>0</v>
      </c>
      <c r="BL272" s="15" t="s">
        <v>122</v>
      </c>
      <c r="BM272" s="198" t="s">
        <v>405</v>
      </c>
    </row>
    <row r="273" spans="1:47" s="2" customFormat="1" ht="12">
      <c r="A273" s="36"/>
      <c r="B273" s="37"/>
      <c r="C273" s="38"/>
      <c r="D273" s="200" t="s">
        <v>124</v>
      </c>
      <c r="E273" s="38"/>
      <c r="F273" s="201" t="s">
        <v>129</v>
      </c>
      <c r="G273" s="38"/>
      <c r="H273" s="38"/>
      <c r="I273" s="202"/>
      <c r="J273" s="38"/>
      <c r="K273" s="38"/>
      <c r="L273" s="42"/>
      <c r="M273" s="203"/>
      <c r="N273" s="204"/>
      <c r="O273" s="82"/>
      <c r="P273" s="82"/>
      <c r="Q273" s="82"/>
      <c r="R273" s="82"/>
      <c r="S273" s="82"/>
      <c r="T273" s="83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124</v>
      </c>
      <c r="AU273" s="15" t="s">
        <v>80</v>
      </c>
    </row>
    <row r="274" spans="1:51" s="12" customFormat="1" ht="12">
      <c r="A274" s="12"/>
      <c r="B274" s="215"/>
      <c r="C274" s="216"/>
      <c r="D274" s="217" t="s">
        <v>173</v>
      </c>
      <c r="E274" s="226" t="s">
        <v>19</v>
      </c>
      <c r="F274" s="218" t="s">
        <v>406</v>
      </c>
      <c r="G274" s="216"/>
      <c r="H274" s="219">
        <v>4.5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25" t="s">
        <v>173</v>
      </c>
      <c r="AU274" s="225" t="s">
        <v>80</v>
      </c>
      <c r="AV274" s="12" t="s">
        <v>82</v>
      </c>
      <c r="AW274" s="12" t="s">
        <v>36</v>
      </c>
      <c r="AX274" s="12" t="s">
        <v>80</v>
      </c>
      <c r="AY274" s="225" t="s">
        <v>116</v>
      </c>
    </row>
    <row r="275" spans="1:65" s="2" customFormat="1" ht="24.15" customHeight="1">
      <c r="A275" s="36"/>
      <c r="B275" s="37"/>
      <c r="C275" s="187" t="s">
        <v>407</v>
      </c>
      <c r="D275" s="187" t="s">
        <v>117</v>
      </c>
      <c r="E275" s="188" t="s">
        <v>276</v>
      </c>
      <c r="F275" s="189" t="s">
        <v>277</v>
      </c>
      <c r="G275" s="190" t="s">
        <v>120</v>
      </c>
      <c r="H275" s="191">
        <v>2.34</v>
      </c>
      <c r="I275" s="192"/>
      <c r="J275" s="193">
        <f>ROUND(I275*H275,2)</f>
        <v>0</v>
      </c>
      <c r="K275" s="189" t="s">
        <v>121</v>
      </c>
      <c r="L275" s="42"/>
      <c r="M275" s="194" t="s">
        <v>19</v>
      </c>
      <c r="N275" s="195" t="s">
        <v>46</v>
      </c>
      <c r="O275" s="82"/>
      <c r="P275" s="196">
        <f>O275*H275</f>
        <v>0</v>
      </c>
      <c r="Q275" s="196">
        <v>0</v>
      </c>
      <c r="R275" s="196">
        <f>Q275*H275</f>
        <v>0</v>
      </c>
      <c r="S275" s="196">
        <v>0.0112</v>
      </c>
      <c r="T275" s="197">
        <f>S275*H275</f>
        <v>0.026208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8" t="s">
        <v>122</v>
      </c>
      <c r="AT275" s="198" t="s">
        <v>117</v>
      </c>
      <c r="AU275" s="198" t="s">
        <v>80</v>
      </c>
      <c r="AY275" s="15" t="s">
        <v>116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5" t="s">
        <v>80</v>
      </c>
      <c r="BK275" s="199">
        <f>ROUND(I275*H275,2)</f>
        <v>0</v>
      </c>
      <c r="BL275" s="15" t="s">
        <v>122</v>
      </c>
      <c r="BM275" s="198" t="s">
        <v>408</v>
      </c>
    </row>
    <row r="276" spans="1:47" s="2" customFormat="1" ht="12">
      <c r="A276" s="36"/>
      <c r="B276" s="37"/>
      <c r="C276" s="38"/>
      <c r="D276" s="200" t="s">
        <v>124</v>
      </c>
      <c r="E276" s="38"/>
      <c r="F276" s="201" t="s">
        <v>279</v>
      </c>
      <c r="G276" s="38"/>
      <c r="H276" s="38"/>
      <c r="I276" s="202"/>
      <c r="J276" s="38"/>
      <c r="K276" s="38"/>
      <c r="L276" s="42"/>
      <c r="M276" s="203"/>
      <c r="N276" s="204"/>
      <c r="O276" s="82"/>
      <c r="P276" s="82"/>
      <c r="Q276" s="82"/>
      <c r="R276" s="82"/>
      <c r="S276" s="82"/>
      <c r="T276" s="83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124</v>
      </c>
      <c r="AU276" s="15" t="s">
        <v>80</v>
      </c>
    </row>
    <row r="277" spans="1:51" s="12" customFormat="1" ht="12">
      <c r="A277" s="12"/>
      <c r="B277" s="215"/>
      <c r="C277" s="216"/>
      <c r="D277" s="217" t="s">
        <v>173</v>
      </c>
      <c r="E277" s="226" t="s">
        <v>19</v>
      </c>
      <c r="F277" s="218" t="s">
        <v>409</v>
      </c>
      <c r="G277" s="216"/>
      <c r="H277" s="219">
        <v>2.34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25" t="s">
        <v>173</v>
      </c>
      <c r="AU277" s="225" t="s">
        <v>80</v>
      </c>
      <c r="AV277" s="12" t="s">
        <v>82</v>
      </c>
      <c r="AW277" s="12" t="s">
        <v>36</v>
      </c>
      <c r="AX277" s="12" t="s">
        <v>80</v>
      </c>
      <c r="AY277" s="225" t="s">
        <v>116</v>
      </c>
    </row>
    <row r="278" spans="1:65" s="2" customFormat="1" ht="16.5" customHeight="1">
      <c r="A278" s="36"/>
      <c r="B278" s="37"/>
      <c r="C278" s="187" t="s">
        <v>410</v>
      </c>
      <c r="D278" s="187" t="s">
        <v>117</v>
      </c>
      <c r="E278" s="188" t="s">
        <v>411</v>
      </c>
      <c r="F278" s="189" t="s">
        <v>412</v>
      </c>
      <c r="G278" s="190" t="s">
        <v>120</v>
      </c>
      <c r="H278" s="191">
        <v>2.34</v>
      </c>
      <c r="I278" s="192"/>
      <c r="J278" s="193">
        <f>ROUND(I278*H278,2)</f>
        <v>0</v>
      </c>
      <c r="K278" s="189" t="s">
        <v>121</v>
      </c>
      <c r="L278" s="42"/>
      <c r="M278" s="194" t="s">
        <v>19</v>
      </c>
      <c r="N278" s="195" t="s">
        <v>46</v>
      </c>
      <c r="O278" s="82"/>
      <c r="P278" s="196">
        <f>O278*H278</f>
        <v>0</v>
      </c>
      <c r="Q278" s="196">
        <v>0.00072</v>
      </c>
      <c r="R278" s="196">
        <f>Q278*H278</f>
        <v>0.0016848</v>
      </c>
      <c r="S278" s="196">
        <v>0</v>
      </c>
      <c r="T278" s="197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8" t="s">
        <v>122</v>
      </c>
      <c r="AT278" s="198" t="s">
        <v>117</v>
      </c>
      <c r="AU278" s="198" t="s">
        <v>80</v>
      </c>
      <c r="AY278" s="15" t="s">
        <v>116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5" t="s">
        <v>80</v>
      </c>
      <c r="BK278" s="199">
        <f>ROUND(I278*H278,2)</f>
        <v>0</v>
      </c>
      <c r="BL278" s="15" t="s">
        <v>122</v>
      </c>
      <c r="BM278" s="198" t="s">
        <v>413</v>
      </c>
    </row>
    <row r="279" spans="1:47" s="2" customFormat="1" ht="12">
      <c r="A279" s="36"/>
      <c r="B279" s="37"/>
      <c r="C279" s="38"/>
      <c r="D279" s="200" t="s">
        <v>124</v>
      </c>
      <c r="E279" s="38"/>
      <c r="F279" s="201" t="s">
        <v>414</v>
      </c>
      <c r="G279" s="38"/>
      <c r="H279" s="38"/>
      <c r="I279" s="202"/>
      <c r="J279" s="38"/>
      <c r="K279" s="38"/>
      <c r="L279" s="42"/>
      <c r="M279" s="203"/>
      <c r="N279" s="204"/>
      <c r="O279" s="82"/>
      <c r="P279" s="82"/>
      <c r="Q279" s="82"/>
      <c r="R279" s="82"/>
      <c r="S279" s="82"/>
      <c r="T279" s="83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124</v>
      </c>
      <c r="AU279" s="15" t="s">
        <v>80</v>
      </c>
    </row>
    <row r="280" spans="1:65" s="2" customFormat="1" ht="16.5" customHeight="1">
      <c r="A280" s="36"/>
      <c r="B280" s="37"/>
      <c r="C280" s="205" t="s">
        <v>415</v>
      </c>
      <c r="D280" s="205" t="s">
        <v>137</v>
      </c>
      <c r="E280" s="206" t="s">
        <v>287</v>
      </c>
      <c r="F280" s="207" t="s">
        <v>288</v>
      </c>
      <c r="G280" s="208" t="s">
        <v>120</v>
      </c>
      <c r="H280" s="209">
        <v>2.574</v>
      </c>
      <c r="I280" s="210"/>
      <c r="J280" s="211">
        <f>ROUND(I280*H280,2)</f>
        <v>0</v>
      </c>
      <c r="K280" s="207" t="s">
        <v>121</v>
      </c>
      <c r="L280" s="212"/>
      <c r="M280" s="213" t="s">
        <v>19</v>
      </c>
      <c r="N280" s="214" t="s">
        <v>46</v>
      </c>
      <c r="O280" s="82"/>
      <c r="P280" s="196">
        <f>O280*H280</f>
        <v>0</v>
      </c>
      <c r="Q280" s="196">
        <v>0.009</v>
      </c>
      <c r="R280" s="196">
        <f>Q280*H280</f>
        <v>0.023165999999999996</v>
      </c>
      <c r="S280" s="196">
        <v>0</v>
      </c>
      <c r="T280" s="197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8" t="s">
        <v>141</v>
      </c>
      <c r="AT280" s="198" t="s">
        <v>137</v>
      </c>
      <c r="AU280" s="198" t="s">
        <v>80</v>
      </c>
      <c r="AY280" s="15" t="s">
        <v>116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5" t="s">
        <v>80</v>
      </c>
      <c r="BK280" s="199">
        <f>ROUND(I280*H280,2)</f>
        <v>0</v>
      </c>
      <c r="BL280" s="15" t="s">
        <v>122</v>
      </c>
      <c r="BM280" s="198" t="s">
        <v>416</v>
      </c>
    </row>
    <row r="281" spans="1:47" s="2" customFormat="1" ht="12">
      <c r="A281" s="36"/>
      <c r="B281" s="37"/>
      <c r="C281" s="38"/>
      <c r="D281" s="200" t="s">
        <v>124</v>
      </c>
      <c r="E281" s="38"/>
      <c r="F281" s="201" t="s">
        <v>290</v>
      </c>
      <c r="G281" s="38"/>
      <c r="H281" s="38"/>
      <c r="I281" s="202"/>
      <c r="J281" s="38"/>
      <c r="K281" s="38"/>
      <c r="L281" s="42"/>
      <c r="M281" s="203"/>
      <c r="N281" s="204"/>
      <c r="O281" s="82"/>
      <c r="P281" s="82"/>
      <c r="Q281" s="82"/>
      <c r="R281" s="82"/>
      <c r="S281" s="82"/>
      <c r="T281" s="83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124</v>
      </c>
      <c r="AU281" s="15" t="s">
        <v>80</v>
      </c>
    </row>
    <row r="282" spans="1:51" s="12" customFormat="1" ht="12">
      <c r="A282" s="12"/>
      <c r="B282" s="215"/>
      <c r="C282" s="216"/>
      <c r="D282" s="217" t="s">
        <v>173</v>
      </c>
      <c r="E282" s="216"/>
      <c r="F282" s="218" t="s">
        <v>417</v>
      </c>
      <c r="G282" s="216"/>
      <c r="H282" s="219">
        <v>2.574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25" t="s">
        <v>173</v>
      </c>
      <c r="AU282" s="225" t="s">
        <v>80</v>
      </c>
      <c r="AV282" s="12" t="s">
        <v>82</v>
      </c>
      <c r="AW282" s="12" t="s">
        <v>4</v>
      </c>
      <c r="AX282" s="12" t="s">
        <v>80</v>
      </c>
      <c r="AY282" s="225" t="s">
        <v>116</v>
      </c>
    </row>
    <row r="283" spans="1:65" s="2" customFormat="1" ht="16.5" customHeight="1">
      <c r="A283" s="36"/>
      <c r="B283" s="37"/>
      <c r="C283" s="187" t="s">
        <v>418</v>
      </c>
      <c r="D283" s="187" t="s">
        <v>117</v>
      </c>
      <c r="E283" s="188" t="s">
        <v>150</v>
      </c>
      <c r="F283" s="189" t="s">
        <v>151</v>
      </c>
      <c r="G283" s="190" t="s">
        <v>120</v>
      </c>
      <c r="H283" s="191">
        <v>3</v>
      </c>
      <c r="I283" s="192"/>
      <c r="J283" s="193">
        <f>ROUND(I283*H283,2)</f>
        <v>0</v>
      </c>
      <c r="K283" s="189" t="s">
        <v>121</v>
      </c>
      <c r="L283" s="42"/>
      <c r="M283" s="194" t="s">
        <v>19</v>
      </c>
      <c r="N283" s="195" t="s">
        <v>46</v>
      </c>
      <c r="O283" s="82"/>
      <c r="P283" s="196">
        <f>O283*H283</f>
        <v>0</v>
      </c>
      <c r="Q283" s="196">
        <v>0.0002</v>
      </c>
      <c r="R283" s="196">
        <f>Q283*H283</f>
        <v>0.0006000000000000001</v>
      </c>
      <c r="S283" s="196">
        <v>0</v>
      </c>
      <c r="T283" s="197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8" t="s">
        <v>134</v>
      </c>
      <c r="AT283" s="198" t="s">
        <v>117</v>
      </c>
      <c r="AU283" s="198" t="s">
        <v>80</v>
      </c>
      <c r="AY283" s="15" t="s">
        <v>116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5" t="s">
        <v>80</v>
      </c>
      <c r="BK283" s="199">
        <f>ROUND(I283*H283,2)</f>
        <v>0</v>
      </c>
      <c r="BL283" s="15" t="s">
        <v>134</v>
      </c>
      <c r="BM283" s="198" t="s">
        <v>419</v>
      </c>
    </row>
    <row r="284" spans="1:47" s="2" customFormat="1" ht="12">
      <c r="A284" s="36"/>
      <c r="B284" s="37"/>
      <c r="C284" s="38"/>
      <c r="D284" s="200" t="s">
        <v>124</v>
      </c>
      <c r="E284" s="38"/>
      <c r="F284" s="201" t="s">
        <v>153</v>
      </c>
      <c r="G284" s="38"/>
      <c r="H284" s="38"/>
      <c r="I284" s="202"/>
      <c r="J284" s="38"/>
      <c r="K284" s="38"/>
      <c r="L284" s="42"/>
      <c r="M284" s="203"/>
      <c r="N284" s="204"/>
      <c r="O284" s="82"/>
      <c r="P284" s="82"/>
      <c r="Q284" s="82"/>
      <c r="R284" s="82"/>
      <c r="S284" s="82"/>
      <c r="T284" s="83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124</v>
      </c>
      <c r="AU284" s="15" t="s">
        <v>80</v>
      </c>
    </row>
    <row r="285" spans="1:65" s="2" customFormat="1" ht="24.15" customHeight="1">
      <c r="A285" s="36"/>
      <c r="B285" s="37"/>
      <c r="C285" s="187" t="s">
        <v>420</v>
      </c>
      <c r="D285" s="187" t="s">
        <v>117</v>
      </c>
      <c r="E285" s="188" t="s">
        <v>155</v>
      </c>
      <c r="F285" s="189" t="s">
        <v>156</v>
      </c>
      <c r="G285" s="190" t="s">
        <v>120</v>
      </c>
      <c r="H285" s="191">
        <v>3</v>
      </c>
      <c r="I285" s="192"/>
      <c r="J285" s="193">
        <f>ROUND(I285*H285,2)</f>
        <v>0</v>
      </c>
      <c r="K285" s="189" t="s">
        <v>121</v>
      </c>
      <c r="L285" s="42"/>
      <c r="M285" s="194" t="s">
        <v>19</v>
      </c>
      <c r="N285" s="195" t="s">
        <v>46</v>
      </c>
      <c r="O285" s="82"/>
      <c r="P285" s="196">
        <f>O285*H285</f>
        <v>0</v>
      </c>
      <c r="Q285" s="196">
        <v>0.00029</v>
      </c>
      <c r="R285" s="196">
        <f>Q285*H285</f>
        <v>0.00087</v>
      </c>
      <c r="S285" s="196">
        <v>0</v>
      </c>
      <c r="T285" s="197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8" t="s">
        <v>134</v>
      </c>
      <c r="AT285" s="198" t="s">
        <v>117</v>
      </c>
      <c r="AU285" s="198" t="s">
        <v>80</v>
      </c>
      <c r="AY285" s="15" t="s">
        <v>116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5" t="s">
        <v>80</v>
      </c>
      <c r="BK285" s="199">
        <f>ROUND(I285*H285,2)</f>
        <v>0</v>
      </c>
      <c r="BL285" s="15" t="s">
        <v>134</v>
      </c>
      <c r="BM285" s="198" t="s">
        <v>421</v>
      </c>
    </row>
    <row r="286" spans="1:47" s="2" customFormat="1" ht="12">
      <c r="A286" s="36"/>
      <c r="B286" s="37"/>
      <c r="C286" s="38"/>
      <c r="D286" s="200" t="s">
        <v>124</v>
      </c>
      <c r="E286" s="38"/>
      <c r="F286" s="201" t="s">
        <v>158</v>
      </c>
      <c r="G286" s="38"/>
      <c r="H286" s="38"/>
      <c r="I286" s="202"/>
      <c r="J286" s="38"/>
      <c r="K286" s="38"/>
      <c r="L286" s="42"/>
      <c r="M286" s="203"/>
      <c r="N286" s="204"/>
      <c r="O286" s="82"/>
      <c r="P286" s="82"/>
      <c r="Q286" s="82"/>
      <c r="R286" s="82"/>
      <c r="S286" s="82"/>
      <c r="T286" s="83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124</v>
      </c>
      <c r="AU286" s="15" t="s">
        <v>80</v>
      </c>
    </row>
    <row r="287" spans="1:65" s="2" customFormat="1" ht="21.75" customHeight="1">
      <c r="A287" s="36"/>
      <c r="B287" s="37"/>
      <c r="C287" s="187" t="s">
        <v>422</v>
      </c>
      <c r="D287" s="187" t="s">
        <v>117</v>
      </c>
      <c r="E287" s="188" t="s">
        <v>159</v>
      </c>
      <c r="F287" s="189" t="s">
        <v>160</v>
      </c>
      <c r="G287" s="190" t="s">
        <v>140</v>
      </c>
      <c r="H287" s="191">
        <v>0.026</v>
      </c>
      <c r="I287" s="192"/>
      <c r="J287" s="193">
        <f>ROUND(I287*H287,2)</f>
        <v>0</v>
      </c>
      <c r="K287" s="189" t="s">
        <v>121</v>
      </c>
      <c r="L287" s="42"/>
      <c r="M287" s="194" t="s">
        <v>19</v>
      </c>
      <c r="N287" s="195" t="s">
        <v>46</v>
      </c>
      <c r="O287" s="8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8" t="s">
        <v>122</v>
      </c>
      <c r="AT287" s="198" t="s">
        <v>117</v>
      </c>
      <c r="AU287" s="198" t="s">
        <v>80</v>
      </c>
      <c r="AY287" s="15" t="s">
        <v>116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5" t="s">
        <v>80</v>
      </c>
      <c r="BK287" s="199">
        <f>ROUND(I287*H287,2)</f>
        <v>0</v>
      </c>
      <c r="BL287" s="15" t="s">
        <v>122</v>
      </c>
      <c r="BM287" s="198" t="s">
        <v>423</v>
      </c>
    </row>
    <row r="288" spans="1:47" s="2" customFormat="1" ht="12">
      <c r="A288" s="36"/>
      <c r="B288" s="37"/>
      <c r="C288" s="38"/>
      <c r="D288" s="200" t="s">
        <v>124</v>
      </c>
      <c r="E288" s="38"/>
      <c r="F288" s="201" t="s">
        <v>162</v>
      </c>
      <c r="G288" s="38"/>
      <c r="H288" s="38"/>
      <c r="I288" s="202"/>
      <c r="J288" s="38"/>
      <c r="K288" s="38"/>
      <c r="L288" s="42"/>
      <c r="M288" s="203"/>
      <c r="N288" s="204"/>
      <c r="O288" s="82"/>
      <c r="P288" s="82"/>
      <c r="Q288" s="82"/>
      <c r="R288" s="82"/>
      <c r="S288" s="82"/>
      <c r="T288" s="83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124</v>
      </c>
      <c r="AU288" s="15" t="s">
        <v>80</v>
      </c>
    </row>
    <row r="289" spans="1:65" s="2" customFormat="1" ht="21.75" customHeight="1">
      <c r="A289" s="36"/>
      <c r="B289" s="37"/>
      <c r="C289" s="187" t="s">
        <v>424</v>
      </c>
      <c r="D289" s="187" t="s">
        <v>117</v>
      </c>
      <c r="E289" s="188" t="s">
        <v>164</v>
      </c>
      <c r="F289" s="189" t="s">
        <v>165</v>
      </c>
      <c r="G289" s="190" t="s">
        <v>140</v>
      </c>
      <c r="H289" s="191">
        <v>0.026</v>
      </c>
      <c r="I289" s="192"/>
      <c r="J289" s="193">
        <f>ROUND(I289*H289,2)</f>
        <v>0</v>
      </c>
      <c r="K289" s="189" t="s">
        <v>121</v>
      </c>
      <c r="L289" s="42"/>
      <c r="M289" s="194" t="s">
        <v>19</v>
      </c>
      <c r="N289" s="195" t="s">
        <v>46</v>
      </c>
      <c r="O289" s="82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8" t="s">
        <v>122</v>
      </c>
      <c r="AT289" s="198" t="s">
        <v>117</v>
      </c>
      <c r="AU289" s="198" t="s">
        <v>80</v>
      </c>
      <c r="AY289" s="15" t="s">
        <v>116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5" t="s">
        <v>80</v>
      </c>
      <c r="BK289" s="199">
        <f>ROUND(I289*H289,2)</f>
        <v>0</v>
      </c>
      <c r="BL289" s="15" t="s">
        <v>122</v>
      </c>
      <c r="BM289" s="198" t="s">
        <v>425</v>
      </c>
    </row>
    <row r="290" spans="1:47" s="2" customFormat="1" ht="12">
      <c r="A290" s="36"/>
      <c r="B290" s="37"/>
      <c r="C290" s="38"/>
      <c r="D290" s="200" t="s">
        <v>124</v>
      </c>
      <c r="E290" s="38"/>
      <c r="F290" s="201" t="s">
        <v>167</v>
      </c>
      <c r="G290" s="38"/>
      <c r="H290" s="38"/>
      <c r="I290" s="202"/>
      <c r="J290" s="38"/>
      <c r="K290" s="38"/>
      <c r="L290" s="42"/>
      <c r="M290" s="203"/>
      <c r="N290" s="204"/>
      <c r="O290" s="82"/>
      <c r="P290" s="82"/>
      <c r="Q290" s="82"/>
      <c r="R290" s="82"/>
      <c r="S290" s="82"/>
      <c r="T290" s="83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124</v>
      </c>
      <c r="AU290" s="15" t="s">
        <v>80</v>
      </c>
    </row>
    <row r="291" spans="1:65" s="2" customFormat="1" ht="24.15" customHeight="1">
      <c r="A291" s="36"/>
      <c r="B291" s="37"/>
      <c r="C291" s="187" t="s">
        <v>426</v>
      </c>
      <c r="D291" s="187" t="s">
        <v>117</v>
      </c>
      <c r="E291" s="188" t="s">
        <v>169</v>
      </c>
      <c r="F291" s="189" t="s">
        <v>170</v>
      </c>
      <c r="G291" s="190" t="s">
        <v>140</v>
      </c>
      <c r="H291" s="191">
        <v>0.364</v>
      </c>
      <c r="I291" s="192"/>
      <c r="J291" s="193">
        <f>ROUND(I291*H291,2)</f>
        <v>0</v>
      </c>
      <c r="K291" s="189" t="s">
        <v>121</v>
      </c>
      <c r="L291" s="42"/>
      <c r="M291" s="194" t="s">
        <v>19</v>
      </c>
      <c r="N291" s="195" t="s">
        <v>46</v>
      </c>
      <c r="O291" s="82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8" t="s">
        <v>122</v>
      </c>
      <c r="AT291" s="198" t="s">
        <v>117</v>
      </c>
      <c r="AU291" s="198" t="s">
        <v>80</v>
      </c>
      <c r="AY291" s="15" t="s">
        <v>116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5" t="s">
        <v>80</v>
      </c>
      <c r="BK291" s="199">
        <f>ROUND(I291*H291,2)</f>
        <v>0</v>
      </c>
      <c r="BL291" s="15" t="s">
        <v>122</v>
      </c>
      <c r="BM291" s="198" t="s">
        <v>427</v>
      </c>
    </row>
    <row r="292" spans="1:47" s="2" customFormat="1" ht="12">
      <c r="A292" s="36"/>
      <c r="B292" s="37"/>
      <c r="C292" s="38"/>
      <c r="D292" s="200" t="s">
        <v>124</v>
      </c>
      <c r="E292" s="38"/>
      <c r="F292" s="201" t="s">
        <v>172</v>
      </c>
      <c r="G292" s="38"/>
      <c r="H292" s="38"/>
      <c r="I292" s="202"/>
      <c r="J292" s="38"/>
      <c r="K292" s="38"/>
      <c r="L292" s="42"/>
      <c r="M292" s="203"/>
      <c r="N292" s="204"/>
      <c r="O292" s="82"/>
      <c r="P292" s="82"/>
      <c r="Q292" s="82"/>
      <c r="R292" s="82"/>
      <c r="S292" s="82"/>
      <c r="T292" s="83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124</v>
      </c>
      <c r="AU292" s="15" t="s">
        <v>80</v>
      </c>
    </row>
    <row r="293" spans="1:51" s="12" customFormat="1" ht="12">
      <c r="A293" s="12"/>
      <c r="B293" s="215"/>
      <c r="C293" s="216"/>
      <c r="D293" s="217" t="s">
        <v>173</v>
      </c>
      <c r="E293" s="216"/>
      <c r="F293" s="218" t="s">
        <v>428</v>
      </c>
      <c r="G293" s="216"/>
      <c r="H293" s="219">
        <v>0.364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T293" s="225" t="s">
        <v>173</v>
      </c>
      <c r="AU293" s="225" t="s">
        <v>80</v>
      </c>
      <c r="AV293" s="12" t="s">
        <v>82</v>
      </c>
      <c r="AW293" s="12" t="s">
        <v>4</v>
      </c>
      <c r="AX293" s="12" t="s">
        <v>80</v>
      </c>
      <c r="AY293" s="225" t="s">
        <v>116</v>
      </c>
    </row>
    <row r="294" spans="1:65" s="2" customFormat="1" ht="16.5" customHeight="1">
      <c r="A294" s="36"/>
      <c r="B294" s="37"/>
      <c r="C294" s="205" t="s">
        <v>429</v>
      </c>
      <c r="D294" s="205" t="s">
        <v>137</v>
      </c>
      <c r="E294" s="206" t="s">
        <v>138</v>
      </c>
      <c r="F294" s="207" t="s">
        <v>139</v>
      </c>
      <c r="G294" s="208" t="s">
        <v>140</v>
      </c>
      <c r="H294" s="209">
        <v>0.26</v>
      </c>
      <c r="I294" s="210"/>
      <c r="J294" s="211">
        <f>ROUND(I294*H294,2)</f>
        <v>0</v>
      </c>
      <c r="K294" s="207" t="s">
        <v>121</v>
      </c>
      <c r="L294" s="212"/>
      <c r="M294" s="213" t="s">
        <v>19</v>
      </c>
      <c r="N294" s="214" t="s">
        <v>46</v>
      </c>
      <c r="O294" s="82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8" t="s">
        <v>141</v>
      </c>
      <c r="AT294" s="198" t="s">
        <v>137</v>
      </c>
      <c r="AU294" s="198" t="s">
        <v>80</v>
      </c>
      <c r="AY294" s="15" t="s">
        <v>116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5" t="s">
        <v>80</v>
      </c>
      <c r="BK294" s="199">
        <f>ROUND(I294*H294,2)</f>
        <v>0</v>
      </c>
      <c r="BL294" s="15" t="s">
        <v>122</v>
      </c>
      <c r="BM294" s="198" t="s">
        <v>430</v>
      </c>
    </row>
    <row r="295" spans="1:47" s="2" customFormat="1" ht="12">
      <c r="A295" s="36"/>
      <c r="B295" s="37"/>
      <c r="C295" s="38"/>
      <c r="D295" s="200" t="s">
        <v>124</v>
      </c>
      <c r="E295" s="38"/>
      <c r="F295" s="201" t="s">
        <v>143</v>
      </c>
      <c r="G295" s="38"/>
      <c r="H295" s="38"/>
      <c r="I295" s="202"/>
      <c r="J295" s="38"/>
      <c r="K295" s="38"/>
      <c r="L295" s="42"/>
      <c r="M295" s="203"/>
      <c r="N295" s="204"/>
      <c r="O295" s="82"/>
      <c r="P295" s="82"/>
      <c r="Q295" s="82"/>
      <c r="R295" s="82"/>
      <c r="S295" s="82"/>
      <c r="T295" s="83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5" t="s">
        <v>124</v>
      </c>
      <c r="AU295" s="15" t="s">
        <v>80</v>
      </c>
    </row>
    <row r="296" spans="1:65" s="2" customFormat="1" ht="37.8" customHeight="1">
      <c r="A296" s="36"/>
      <c r="B296" s="37"/>
      <c r="C296" s="187" t="s">
        <v>431</v>
      </c>
      <c r="D296" s="187" t="s">
        <v>117</v>
      </c>
      <c r="E296" s="188" t="s">
        <v>176</v>
      </c>
      <c r="F296" s="189" t="s">
        <v>177</v>
      </c>
      <c r="G296" s="190" t="s">
        <v>140</v>
      </c>
      <c r="H296" s="191">
        <v>0.027</v>
      </c>
      <c r="I296" s="192"/>
      <c r="J296" s="193">
        <f>ROUND(I296*H296,2)</f>
        <v>0</v>
      </c>
      <c r="K296" s="189" t="s">
        <v>121</v>
      </c>
      <c r="L296" s="42"/>
      <c r="M296" s="194" t="s">
        <v>19</v>
      </c>
      <c r="N296" s="195" t="s">
        <v>46</v>
      </c>
      <c r="O296" s="82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8" t="s">
        <v>122</v>
      </c>
      <c r="AT296" s="198" t="s">
        <v>117</v>
      </c>
      <c r="AU296" s="198" t="s">
        <v>80</v>
      </c>
      <c r="AY296" s="15" t="s">
        <v>116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5" t="s">
        <v>80</v>
      </c>
      <c r="BK296" s="199">
        <f>ROUND(I296*H296,2)</f>
        <v>0</v>
      </c>
      <c r="BL296" s="15" t="s">
        <v>122</v>
      </c>
      <c r="BM296" s="198" t="s">
        <v>432</v>
      </c>
    </row>
    <row r="297" spans="1:47" s="2" customFormat="1" ht="12">
      <c r="A297" s="36"/>
      <c r="B297" s="37"/>
      <c r="C297" s="38"/>
      <c r="D297" s="200" t="s">
        <v>124</v>
      </c>
      <c r="E297" s="38"/>
      <c r="F297" s="201" t="s">
        <v>179</v>
      </c>
      <c r="G297" s="38"/>
      <c r="H297" s="38"/>
      <c r="I297" s="202"/>
      <c r="J297" s="38"/>
      <c r="K297" s="38"/>
      <c r="L297" s="42"/>
      <c r="M297" s="203"/>
      <c r="N297" s="204"/>
      <c r="O297" s="82"/>
      <c r="P297" s="82"/>
      <c r="Q297" s="82"/>
      <c r="R297" s="82"/>
      <c r="S297" s="82"/>
      <c r="T297" s="83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124</v>
      </c>
      <c r="AU297" s="15" t="s">
        <v>80</v>
      </c>
    </row>
    <row r="298" spans="1:63" s="11" customFormat="1" ht="25.9" customHeight="1">
      <c r="A298" s="11"/>
      <c r="B298" s="173"/>
      <c r="C298" s="174"/>
      <c r="D298" s="175" t="s">
        <v>74</v>
      </c>
      <c r="E298" s="176" t="s">
        <v>433</v>
      </c>
      <c r="F298" s="176" t="s">
        <v>434</v>
      </c>
      <c r="G298" s="174"/>
      <c r="H298" s="174"/>
      <c r="I298" s="177"/>
      <c r="J298" s="178">
        <f>BK298</f>
        <v>0</v>
      </c>
      <c r="K298" s="174"/>
      <c r="L298" s="179"/>
      <c r="M298" s="180"/>
      <c r="N298" s="181"/>
      <c r="O298" s="181"/>
      <c r="P298" s="182">
        <f>SUM(P299:P335)</f>
        <v>0</v>
      </c>
      <c r="Q298" s="181"/>
      <c r="R298" s="182">
        <f>SUM(R299:R335)</f>
        <v>0.39371364</v>
      </c>
      <c r="S298" s="181"/>
      <c r="T298" s="183">
        <f>SUM(T299:T335)</f>
        <v>0.4049856</v>
      </c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R298" s="184" t="s">
        <v>80</v>
      </c>
      <c r="AT298" s="185" t="s">
        <v>74</v>
      </c>
      <c r="AU298" s="185" t="s">
        <v>75</v>
      </c>
      <c r="AY298" s="184" t="s">
        <v>116</v>
      </c>
      <c r="BK298" s="186">
        <f>SUM(BK299:BK335)</f>
        <v>0</v>
      </c>
    </row>
    <row r="299" spans="1:65" s="2" customFormat="1" ht="21.75" customHeight="1">
      <c r="A299" s="36"/>
      <c r="B299" s="37"/>
      <c r="C299" s="187" t="s">
        <v>435</v>
      </c>
      <c r="D299" s="187" t="s">
        <v>117</v>
      </c>
      <c r="E299" s="188" t="s">
        <v>118</v>
      </c>
      <c r="F299" s="189" t="s">
        <v>119</v>
      </c>
      <c r="G299" s="190" t="s">
        <v>120</v>
      </c>
      <c r="H299" s="191">
        <v>35.088</v>
      </c>
      <c r="I299" s="192"/>
      <c r="J299" s="193">
        <f>ROUND(I299*H299,2)</f>
        <v>0</v>
      </c>
      <c r="K299" s="189" t="s">
        <v>121</v>
      </c>
      <c r="L299" s="42"/>
      <c r="M299" s="194" t="s">
        <v>19</v>
      </c>
      <c r="N299" s="195" t="s">
        <v>46</v>
      </c>
      <c r="O299" s="82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8" t="s">
        <v>122</v>
      </c>
      <c r="AT299" s="198" t="s">
        <v>117</v>
      </c>
      <c r="AU299" s="198" t="s">
        <v>80</v>
      </c>
      <c r="AY299" s="15" t="s">
        <v>116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5" t="s">
        <v>80</v>
      </c>
      <c r="BK299" s="199">
        <f>ROUND(I299*H299,2)</f>
        <v>0</v>
      </c>
      <c r="BL299" s="15" t="s">
        <v>122</v>
      </c>
      <c r="BM299" s="198" t="s">
        <v>436</v>
      </c>
    </row>
    <row r="300" spans="1:47" s="2" customFormat="1" ht="12">
      <c r="A300" s="36"/>
      <c r="B300" s="37"/>
      <c r="C300" s="38"/>
      <c r="D300" s="200" t="s">
        <v>124</v>
      </c>
      <c r="E300" s="38"/>
      <c r="F300" s="201" t="s">
        <v>125</v>
      </c>
      <c r="G300" s="38"/>
      <c r="H300" s="38"/>
      <c r="I300" s="202"/>
      <c r="J300" s="38"/>
      <c r="K300" s="38"/>
      <c r="L300" s="42"/>
      <c r="M300" s="203"/>
      <c r="N300" s="204"/>
      <c r="O300" s="82"/>
      <c r="P300" s="82"/>
      <c r="Q300" s="82"/>
      <c r="R300" s="82"/>
      <c r="S300" s="82"/>
      <c r="T300" s="83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5" t="s">
        <v>124</v>
      </c>
      <c r="AU300" s="15" t="s">
        <v>80</v>
      </c>
    </row>
    <row r="301" spans="1:51" s="12" customFormat="1" ht="12">
      <c r="A301" s="12"/>
      <c r="B301" s="215"/>
      <c r="C301" s="216"/>
      <c r="D301" s="217" t="s">
        <v>173</v>
      </c>
      <c r="E301" s="226" t="s">
        <v>19</v>
      </c>
      <c r="F301" s="218" t="s">
        <v>437</v>
      </c>
      <c r="G301" s="216"/>
      <c r="H301" s="219">
        <v>35.088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225" t="s">
        <v>173</v>
      </c>
      <c r="AU301" s="225" t="s">
        <v>80</v>
      </c>
      <c r="AV301" s="12" t="s">
        <v>82</v>
      </c>
      <c r="AW301" s="12" t="s">
        <v>36</v>
      </c>
      <c r="AX301" s="12" t="s">
        <v>80</v>
      </c>
      <c r="AY301" s="225" t="s">
        <v>116</v>
      </c>
    </row>
    <row r="302" spans="1:65" s="2" customFormat="1" ht="24.15" customHeight="1">
      <c r="A302" s="36"/>
      <c r="B302" s="37"/>
      <c r="C302" s="187" t="s">
        <v>438</v>
      </c>
      <c r="D302" s="187" t="s">
        <v>117</v>
      </c>
      <c r="E302" s="188" t="s">
        <v>126</v>
      </c>
      <c r="F302" s="189" t="s">
        <v>127</v>
      </c>
      <c r="G302" s="190" t="s">
        <v>120</v>
      </c>
      <c r="H302" s="191">
        <v>35.088</v>
      </c>
      <c r="I302" s="192"/>
      <c r="J302" s="193">
        <f>ROUND(I302*H302,2)</f>
        <v>0</v>
      </c>
      <c r="K302" s="189" t="s">
        <v>121</v>
      </c>
      <c r="L302" s="42"/>
      <c r="M302" s="194" t="s">
        <v>19</v>
      </c>
      <c r="N302" s="195" t="s">
        <v>46</v>
      </c>
      <c r="O302" s="82"/>
      <c r="P302" s="196">
        <f>O302*H302</f>
        <v>0</v>
      </c>
      <c r="Q302" s="196">
        <v>0.00013</v>
      </c>
      <c r="R302" s="196">
        <f>Q302*H302</f>
        <v>0.00456144</v>
      </c>
      <c r="S302" s="196">
        <v>0</v>
      </c>
      <c r="T302" s="197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8" t="s">
        <v>122</v>
      </c>
      <c r="AT302" s="198" t="s">
        <v>117</v>
      </c>
      <c r="AU302" s="198" t="s">
        <v>80</v>
      </c>
      <c r="AY302" s="15" t="s">
        <v>116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5" t="s">
        <v>80</v>
      </c>
      <c r="BK302" s="199">
        <f>ROUND(I302*H302,2)</f>
        <v>0</v>
      </c>
      <c r="BL302" s="15" t="s">
        <v>122</v>
      </c>
      <c r="BM302" s="198" t="s">
        <v>439</v>
      </c>
    </row>
    <row r="303" spans="1:47" s="2" customFormat="1" ht="12">
      <c r="A303" s="36"/>
      <c r="B303" s="37"/>
      <c r="C303" s="38"/>
      <c r="D303" s="200" t="s">
        <v>124</v>
      </c>
      <c r="E303" s="38"/>
      <c r="F303" s="201" t="s">
        <v>129</v>
      </c>
      <c r="G303" s="38"/>
      <c r="H303" s="38"/>
      <c r="I303" s="202"/>
      <c r="J303" s="38"/>
      <c r="K303" s="38"/>
      <c r="L303" s="42"/>
      <c r="M303" s="203"/>
      <c r="N303" s="204"/>
      <c r="O303" s="82"/>
      <c r="P303" s="82"/>
      <c r="Q303" s="82"/>
      <c r="R303" s="82"/>
      <c r="S303" s="82"/>
      <c r="T303" s="83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5" t="s">
        <v>124</v>
      </c>
      <c r="AU303" s="15" t="s">
        <v>80</v>
      </c>
    </row>
    <row r="304" spans="1:65" s="2" customFormat="1" ht="24.15" customHeight="1">
      <c r="A304" s="36"/>
      <c r="B304" s="37"/>
      <c r="C304" s="187" t="s">
        <v>440</v>
      </c>
      <c r="D304" s="187" t="s">
        <v>117</v>
      </c>
      <c r="E304" s="188" t="s">
        <v>276</v>
      </c>
      <c r="F304" s="189" t="s">
        <v>277</v>
      </c>
      <c r="G304" s="190" t="s">
        <v>120</v>
      </c>
      <c r="H304" s="191">
        <v>35.088</v>
      </c>
      <c r="I304" s="192"/>
      <c r="J304" s="193">
        <f>ROUND(I304*H304,2)</f>
        <v>0</v>
      </c>
      <c r="K304" s="189" t="s">
        <v>121</v>
      </c>
      <c r="L304" s="42"/>
      <c r="M304" s="194" t="s">
        <v>19</v>
      </c>
      <c r="N304" s="195" t="s">
        <v>46</v>
      </c>
      <c r="O304" s="82"/>
      <c r="P304" s="196">
        <f>O304*H304</f>
        <v>0</v>
      </c>
      <c r="Q304" s="196">
        <v>0</v>
      </c>
      <c r="R304" s="196">
        <f>Q304*H304</f>
        <v>0</v>
      </c>
      <c r="S304" s="196">
        <v>0.0112</v>
      </c>
      <c r="T304" s="197">
        <f>S304*H304</f>
        <v>0.3929856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8" t="s">
        <v>122</v>
      </c>
      <c r="AT304" s="198" t="s">
        <v>117</v>
      </c>
      <c r="AU304" s="198" t="s">
        <v>80</v>
      </c>
      <c r="AY304" s="15" t="s">
        <v>116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5" t="s">
        <v>80</v>
      </c>
      <c r="BK304" s="199">
        <f>ROUND(I304*H304,2)</f>
        <v>0</v>
      </c>
      <c r="BL304" s="15" t="s">
        <v>122</v>
      </c>
      <c r="BM304" s="198" t="s">
        <v>441</v>
      </c>
    </row>
    <row r="305" spans="1:47" s="2" customFormat="1" ht="12">
      <c r="A305" s="36"/>
      <c r="B305" s="37"/>
      <c r="C305" s="38"/>
      <c r="D305" s="200" t="s">
        <v>124</v>
      </c>
      <c r="E305" s="38"/>
      <c r="F305" s="201" t="s">
        <v>279</v>
      </c>
      <c r="G305" s="38"/>
      <c r="H305" s="38"/>
      <c r="I305" s="202"/>
      <c r="J305" s="38"/>
      <c r="K305" s="38"/>
      <c r="L305" s="42"/>
      <c r="M305" s="203"/>
      <c r="N305" s="204"/>
      <c r="O305" s="82"/>
      <c r="P305" s="82"/>
      <c r="Q305" s="82"/>
      <c r="R305" s="82"/>
      <c r="S305" s="82"/>
      <c r="T305" s="83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5" t="s">
        <v>124</v>
      </c>
      <c r="AU305" s="15" t="s">
        <v>80</v>
      </c>
    </row>
    <row r="306" spans="1:65" s="2" customFormat="1" ht="24.15" customHeight="1">
      <c r="A306" s="36"/>
      <c r="B306" s="37"/>
      <c r="C306" s="187" t="s">
        <v>442</v>
      </c>
      <c r="D306" s="187" t="s">
        <v>117</v>
      </c>
      <c r="E306" s="188" t="s">
        <v>317</v>
      </c>
      <c r="F306" s="189" t="s">
        <v>318</v>
      </c>
      <c r="G306" s="190" t="s">
        <v>133</v>
      </c>
      <c r="H306" s="191">
        <v>4</v>
      </c>
      <c r="I306" s="192"/>
      <c r="J306" s="193">
        <f>ROUND(I306*H306,2)</f>
        <v>0</v>
      </c>
      <c r="K306" s="189" t="s">
        <v>121</v>
      </c>
      <c r="L306" s="42"/>
      <c r="M306" s="194" t="s">
        <v>19</v>
      </c>
      <c r="N306" s="195" t="s">
        <v>46</v>
      </c>
      <c r="O306" s="82"/>
      <c r="P306" s="196">
        <f>O306*H306</f>
        <v>0</v>
      </c>
      <c r="Q306" s="196">
        <v>0</v>
      </c>
      <c r="R306" s="196">
        <f>Q306*H306</f>
        <v>0</v>
      </c>
      <c r="S306" s="196">
        <v>0.003</v>
      </c>
      <c r="T306" s="197">
        <f>S306*H306</f>
        <v>0.012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8" t="s">
        <v>122</v>
      </c>
      <c r="AT306" s="198" t="s">
        <v>117</v>
      </c>
      <c r="AU306" s="198" t="s">
        <v>80</v>
      </c>
      <c r="AY306" s="15" t="s">
        <v>116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5" t="s">
        <v>80</v>
      </c>
      <c r="BK306" s="199">
        <f>ROUND(I306*H306,2)</f>
        <v>0</v>
      </c>
      <c r="BL306" s="15" t="s">
        <v>122</v>
      </c>
      <c r="BM306" s="198" t="s">
        <v>443</v>
      </c>
    </row>
    <row r="307" spans="1:47" s="2" customFormat="1" ht="12">
      <c r="A307" s="36"/>
      <c r="B307" s="37"/>
      <c r="C307" s="38"/>
      <c r="D307" s="200" t="s">
        <v>124</v>
      </c>
      <c r="E307" s="38"/>
      <c r="F307" s="201" t="s">
        <v>320</v>
      </c>
      <c r="G307" s="38"/>
      <c r="H307" s="38"/>
      <c r="I307" s="202"/>
      <c r="J307" s="38"/>
      <c r="K307" s="38"/>
      <c r="L307" s="42"/>
      <c r="M307" s="203"/>
      <c r="N307" s="204"/>
      <c r="O307" s="82"/>
      <c r="P307" s="82"/>
      <c r="Q307" s="82"/>
      <c r="R307" s="82"/>
      <c r="S307" s="82"/>
      <c r="T307" s="83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124</v>
      </c>
      <c r="AU307" s="15" t="s">
        <v>80</v>
      </c>
    </row>
    <row r="308" spans="1:65" s="2" customFormat="1" ht="24.15" customHeight="1">
      <c r="A308" s="36"/>
      <c r="B308" s="37"/>
      <c r="C308" s="187" t="s">
        <v>444</v>
      </c>
      <c r="D308" s="187" t="s">
        <v>117</v>
      </c>
      <c r="E308" s="188" t="s">
        <v>366</v>
      </c>
      <c r="F308" s="189" t="s">
        <v>367</v>
      </c>
      <c r="G308" s="190" t="s">
        <v>133</v>
      </c>
      <c r="H308" s="191">
        <v>2</v>
      </c>
      <c r="I308" s="192"/>
      <c r="J308" s="193">
        <f>ROUND(I308*H308,2)</f>
        <v>0</v>
      </c>
      <c r="K308" s="189" t="s">
        <v>121</v>
      </c>
      <c r="L308" s="42"/>
      <c r="M308" s="194" t="s">
        <v>19</v>
      </c>
      <c r="N308" s="195" t="s">
        <v>46</v>
      </c>
      <c r="O308" s="8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8" t="s">
        <v>122</v>
      </c>
      <c r="AT308" s="198" t="s">
        <v>117</v>
      </c>
      <c r="AU308" s="198" t="s">
        <v>80</v>
      </c>
      <c r="AY308" s="15" t="s">
        <v>116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5" t="s">
        <v>80</v>
      </c>
      <c r="BK308" s="199">
        <f>ROUND(I308*H308,2)</f>
        <v>0</v>
      </c>
      <c r="BL308" s="15" t="s">
        <v>122</v>
      </c>
      <c r="BM308" s="198" t="s">
        <v>445</v>
      </c>
    </row>
    <row r="309" spans="1:47" s="2" customFormat="1" ht="12">
      <c r="A309" s="36"/>
      <c r="B309" s="37"/>
      <c r="C309" s="38"/>
      <c r="D309" s="200" t="s">
        <v>124</v>
      </c>
      <c r="E309" s="38"/>
      <c r="F309" s="201" t="s">
        <v>369</v>
      </c>
      <c r="G309" s="38"/>
      <c r="H309" s="38"/>
      <c r="I309" s="202"/>
      <c r="J309" s="38"/>
      <c r="K309" s="38"/>
      <c r="L309" s="42"/>
      <c r="M309" s="203"/>
      <c r="N309" s="204"/>
      <c r="O309" s="82"/>
      <c r="P309" s="82"/>
      <c r="Q309" s="82"/>
      <c r="R309" s="82"/>
      <c r="S309" s="82"/>
      <c r="T309" s="83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124</v>
      </c>
      <c r="AU309" s="15" t="s">
        <v>80</v>
      </c>
    </row>
    <row r="310" spans="1:65" s="2" customFormat="1" ht="16.5" customHeight="1">
      <c r="A310" s="36"/>
      <c r="B310" s="37"/>
      <c r="C310" s="187" t="s">
        <v>446</v>
      </c>
      <c r="D310" s="187" t="s">
        <v>117</v>
      </c>
      <c r="E310" s="188" t="s">
        <v>282</v>
      </c>
      <c r="F310" s="189" t="s">
        <v>283</v>
      </c>
      <c r="G310" s="190" t="s">
        <v>120</v>
      </c>
      <c r="H310" s="191">
        <v>35.088</v>
      </c>
      <c r="I310" s="192"/>
      <c r="J310" s="193">
        <f>ROUND(I310*H310,2)</f>
        <v>0</v>
      </c>
      <c r="K310" s="189" t="s">
        <v>121</v>
      </c>
      <c r="L310" s="42"/>
      <c r="M310" s="194" t="s">
        <v>19</v>
      </c>
      <c r="N310" s="195" t="s">
        <v>46</v>
      </c>
      <c r="O310" s="82"/>
      <c r="P310" s="196">
        <f>O310*H310</f>
        <v>0</v>
      </c>
      <c r="Q310" s="196">
        <v>0.00041</v>
      </c>
      <c r="R310" s="196">
        <f>Q310*H310</f>
        <v>0.01438608</v>
      </c>
      <c r="S310" s="196">
        <v>0</v>
      </c>
      <c r="T310" s="197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8" t="s">
        <v>122</v>
      </c>
      <c r="AT310" s="198" t="s">
        <v>117</v>
      </c>
      <c r="AU310" s="198" t="s">
        <v>80</v>
      </c>
      <c r="AY310" s="15" t="s">
        <v>116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5" t="s">
        <v>80</v>
      </c>
      <c r="BK310" s="199">
        <f>ROUND(I310*H310,2)</f>
        <v>0</v>
      </c>
      <c r="BL310" s="15" t="s">
        <v>122</v>
      </c>
      <c r="BM310" s="198" t="s">
        <v>447</v>
      </c>
    </row>
    <row r="311" spans="1:47" s="2" customFormat="1" ht="12">
      <c r="A311" s="36"/>
      <c r="B311" s="37"/>
      <c r="C311" s="38"/>
      <c r="D311" s="200" t="s">
        <v>124</v>
      </c>
      <c r="E311" s="38"/>
      <c r="F311" s="201" t="s">
        <v>285</v>
      </c>
      <c r="G311" s="38"/>
      <c r="H311" s="38"/>
      <c r="I311" s="202"/>
      <c r="J311" s="38"/>
      <c r="K311" s="38"/>
      <c r="L311" s="42"/>
      <c r="M311" s="203"/>
      <c r="N311" s="204"/>
      <c r="O311" s="82"/>
      <c r="P311" s="82"/>
      <c r="Q311" s="82"/>
      <c r="R311" s="82"/>
      <c r="S311" s="82"/>
      <c r="T311" s="83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124</v>
      </c>
      <c r="AU311" s="15" t="s">
        <v>80</v>
      </c>
    </row>
    <row r="312" spans="1:65" s="2" customFormat="1" ht="16.5" customHeight="1">
      <c r="A312" s="36"/>
      <c r="B312" s="37"/>
      <c r="C312" s="205" t="s">
        <v>448</v>
      </c>
      <c r="D312" s="205" t="s">
        <v>137</v>
      </c>
      <c r="E312" s="206" t="s">
        <v>287</v>
      </c>
      <c r="F312" s="207" t="s">
        <v>288</v>
      </c>
      <c r="G312" s="208" t="s">
        <v>120</v>
      </c>
      <c r="H312" s="209">
        <v>38.597</v>
      </c>
      <c r="I312" s="210"/>
      <c r="J312" s="211">
        <f>ROUND(I312*H312,2)</f>
        <v>0</v>
      </c>
      <c r="K312" s="207" t="s">
        <v>121</v>
      </c>
      <c r="L312" s="212"/>
      <c r="M312" s="213" t="s">
        <v>19</v>
      </c>
      <c r="N312" s="214" t="s">
        <v>46</v>
      </c>
      <c r="O312" s="82"/>
      <c r="P312" s="196">
        <f>O312*H312</f>
        <v>0</v>
      </c>
      <c r="Q312" s="196">
        <v>0.009</v>
      </c>
      <c r="R312" s="196">
        <f>Q312*H312</f>
        <v>0.347373</v>
      </c>
      <c r="S312" s="196">
        <v>0</v>
      </c>
      <c r="T312" s="197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8" t="s">
        <v>141</v>
      </c>
      <c r="AT312" s="198" t="s">
        <v>137</v>
      </c>
      <c r="AU312" s="198" t="s">
        <v>80</v>
      </c>
      <c r="AY312" s="15" t="s">
        <v>116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5" t="s">
        <v>80</v>
      </c>
      <c r="BK312" s="199">
        <f>ROUND(I312*H312,2)</f>
        <v>0</v>
      </c>
      <c r="BL312" s="15" t="s">
        <v>122</v>
      </c>
      <c r="BM312" s="198" t="s">
        <v>449</v>
      </c>
    </row>
    <row r="313" spans="1:47" s="2" customFormat="1" ht="12">
      <c r="A313" s="36"/>
      <c r="B313" s="37"/>
      <c r="C313" s="38"/>
      <c r="D313" s="200" t="s">
        <v>124</v>
      </c>
      <c r="E313" s="38"/>
      <c r="F313" s="201" t="s">
        <v>290</v>
      </c>
      <c r="G313" s="38"/>
      <c r="H313" s="38"/>
      <c r="I313" s="202"/>
      <c r="J313" s="38"/>
      <c r="K313" s="38"/>
      <c r="L313" s="42"/>
      <c r="M313" s="203"/>
      <c r="N313" s="204"/>
      <c r="O313" s="82"/>
      <c r="P313" s="82"/>
      <c r="Q313" s="82"/>
      <c r="R313" s="82"/>
      <c r="S313" s="82"/>
      <c r="T313" s="83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124</v>
      </c>
      <c r="AU313" s="15" t="s">
        <v>80</v>
      </c>
    </row>
    <row r="314" spans="1:51" s="12" customFormat="1" ht="12">
      <c r="A314" s="12"/>
      <c r="B314" s="215"/>
      <c r="C314" s="216"/>
      <c r="D314" s="217" t="s">
        <v>173</v>
      </c>
      <c r="E314" s="216"/>
      <c r="F314" s="218" t="s">
        <v>450</v>
      </c>
      <c r="G314" s="216"/>
      <c r="H314" s="219">
        <v>38.597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25" t="s">
        <v>173</v>
      </c>
      <c r="AU314" s="225" t="s">
        <v>80</v>
      </c>
      <c r="AV314" s="12" t="s">
        <v>82</v>
      </c>
      <c r="AW314" s="12" t="s">
        <v>4</v>
      </c>
      <c r="AX314" s="12" t="s">
        <v>80</v>
      </c>
      <c r="AY314" s="225" t="s">
        <v>116</v>
      </c>
    </row>
    <row r="315" spans="1:65" s="2" customFormat="1" ht="24.15" customHeight="1">
      <c r="A315" s="36"/>
      <c r="B315" s="37"/>
      <c r="C315" s="187" t="s">
        <v>451</v>
      </c>
      <c r="D315" s="187" t="s">
        <v>117</v>
      </c>
      <c r="E315" s="188" t="s">
        <v>330</v>
      </c>
      <c r="F315" s="189" t="s">
        <v>331</v>
      </c>
      <c r="G315" s="190" t="s">
        <v>133</v>
      </c>
      <c r="H315" s="191">
        <v>6</v>
      </c>
      <c r="I315" s="192"/>
      <c r="J315" s="193">
        <f>ROUND(I315*H315,2)</f>
        <v>0</v>
      </c>
      <c r="K315" s="189" t="s">
        <v>121</v>
      </c>
      <c r="L315" s="42"/>
      <c r="M315" s="194" t="s">
        <v>19</v>
      </c>
      <c r="N315" s="195" t="s">
        <v>46</v>
      </c>
      <c r="O315" s="82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7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8" t="s">
        <v>122</v>
      </c>
      <c r="AT315" s="198" t="s">
        <v>117</v>
      </c>
      <c r="AU315" s="198" t="s">
        <v>80</v>
      </c>
      <c r="AY315" s="15" t="s">
        <v>116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5" t="s">
        <v>80</v>
      </c>
      <c r="BK315" s="199">
        <f>ROUND(I315*H315,2)</f>
        <v>0</v>
      </c>
      <c r="BL315" s="15" t="s">
        <v>122</v>
      </c>
      <c r="BM315" s="198" t="s">
        <v>452</v>
      </c>
    </row>
    <row r="316" spans="1:47" s="2" customFormat="1" ht="12">
      <c r="A316" s="36"/>
      <c r="B316" s="37"/>
      <c r="C316" s="38"/>
      <c r="D316" s="200" t="s">
        <v>124</v>
      </c>
      <c r="E316" s="38"/>
      <c r="F316" s="201" t="s">
        <v>333</v>
      </c>
      <c r="G316" s="38"/>
      <c r="H316" s="38"/>
      <c r="I316" s="202"/>
      <c r="J316" s="38"/>
      <c r="K316" s="38"/>
      <c r="L316" s="42"/>
      <c r="M316" s="203"/>
      <c r="N316" s="204"/>
      <c r="O316" s="82"/>
      <c r="P316" s="82"/>
      <c r="Q316" s="82"/>
      <c r="R316" s="82"/>
      <c r="S316" s="82"/>
      <c r="T316" s="83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5" t="s">
        <v>124</v>
      </c>
      <c r="AU316" s="15" t="s">
        <v>80</v>
      </c>
    </row>
    <row r="317" spans="1:65" s="2" customFormat="1" ht="16.5" customHeight="1">
      <c r="A317" s="36"/>
      <c r="B317" s="37"/>
      <c r="C317" s="205" t="s">
        <v>453</v>
      </c>
      <c r="D317" s="205" t="s">
        <v>137</v>
      </c>
      <c r="E317" s="206" t="s">
        <v>378</v>
      </c>
      <c r="F317" s="207" t="s">
        <v>379</v>
      </c>
      <c r="G317" s="208" t="s">
        <v>133</v>
      </c>
      <c r="H317" s="209">
        <v>4</v>
      </c>
      <c r="I317" s="210"/>
      <c r="J317" s="211">
        <f>ROUND(I317*H317,2)</f>
        <v>0</v>
      </c>
      <c r="K317" s="207" t="s">
        <v>121</v>
      </c>
      <c r="L317" s="212"/>
      <c r="M317" s="213" t="s">
        <v>19</v>
      </c>
      <c r="N317" s="214" t="s">
        <v>46</v>
      </c>
      <c r="O317" s="82"/>
      <c r="P317" s="196">
        <f>O317*H317</f>
        <v>0</v>
      </c>
      <c r="Q317" s="196">
        <v>0.00255</v>
      </c>
      <c r="R317" s="196">
        <f>Q317*H317</f>
        <v>0.0102</v>
      </c>
      <c r="S317" s="196">
        <v>0</v>
      </c>
      <c r="T317" s="197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8" t="s">
        <v>141</v>
      </c>
      <c r="AT317" s="198" t="s">
        <v>137</v>
      </c>
      <c r="AU317" s="198" t="s">
        <v>80</v>
      </c>
      <c r="AY317" s="15" t="s">
        <v>116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5" t="s">
        <v>80</v>
      </c>
      <c r="BK317" s="199">
        <f>ROUND(I317*H317,2)</f>
        <v>0</v>
      </c>
      <c r="BL317" s="15" t="s">
        <v>122</v>
      </c>
      <c r="BM317" s="198" t="s">
        <v>454</v>
      </c>
    </row>
    <row r="318" spans="1:47" s="2" customFormat="1" ht="12">
      <c r="A318" s="36"/>
      <c r="B318" s="37"/>
      <c r="C318" s="38"/>
      <c r="D318" s="200" t="s">
        <v>124</v>
      </c>
      <c r="E318" s="38"/>
      <c r="F318" s="201" t="s">
        <v>381</v>
      </c>
      <c r="G318" s="38"/>
      <c r="H318" s="38"/>
      <c r="I318" s="202"/>
      <c r="J318" s="38"/>
      <c r="K318" s="38"/>
      <c r="L318" s="42"/>
      <c r="M318" s="203"/>
      <c r="N318" s="204"/>
      <c r="O318" s="82"/>
      <c r="P318" s="82"/>
      <c r="Q318" s="82"/>
      <c r="R318" s="82"/>
      <c r="S318" s="82"/>
      <c r="T318" s="83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124</v>
      </c>
      <c r="AU318" s="15" t="s">
        <v>80</v>
      </c>
    </row>
    <row r="319" spans="1:65" s="2" customFormat="1" ht="16.5" customHeight="1">
      <c r="A319" s="36"/>
      <c r="B319" s="37"/>
      <c r="C319" s="187" t="s">
        <v>455</v>
      </c>
      <c r="D319" s="187" t="s">
        <v>117</v>
      </c>
      <c r="E319" s="188" t="s">
        <v>150</v>
      </c>
      <c r="F319" s="189" t="s">
        <v>151</v>
      </c>
      <c r="G319" s="190" t="s">
        <v>120</v>
      </c>
      <c r="H319" s="191">
        <v>35.088</v>
      </c>
      <c r="I319" s="192"/>
      <c r="J319" s="193">
        <f>ROUND(I319*H319,2)</f>
        <v>0</v>
      </c>
      <c r="K319" s="189" t="s">
        <v>121</v>
      </c>
      <c r="L319" s="42"/>
      <c r="M319" s="194" t="s">
        <v>19</v>
      </c>
      <c r="N319" s="195" t="s">
        <v>46</v>
      </c>
      <c r="O319" s="82"/>
      <c r="P319" s="196">
        <f>O319*H319</f>
        <v>0</v>
      </c>
      <c r="Q319" s="196">
        <v>0.0002</v>
      </c>
      <c r="R319" s="196">
        <f>Q319*H319</f>
        <v>0.007017600000000001</v>
      </c>
      <c r="S319" s="196">
        <v>0</v>
      </c>
      <c r="T319" s="197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8" t="s">
        <v>134</v>
      </c>
      <c r="AT319" s="198" t="s">
        <v>117</v>
      </c>
      <c r="AU319" s="198" t="s">
        <v>80</v>
      </c>
      <c r="AY319" s="15" t="s">
        <v>116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5" t="s">
        <v>80</v>
      </c>
      <c r="BK319" s="199">
        <f>ROUND(I319*H319,2)</f>
        <v>0</v>
      </c>
      <c r="BL319" s="15" t="s">
        <v>134</v>
      </c>
      <c r="BM319" s="198" t="s">
        <v>456</v>
      </c>
    </row>
    <row r="320" spans="1:47" s="2" customFormat="1" ht="12">
      <c r="A320" s="36"/>
      <c r="B320" s="37"/>
      <c r="C320" s="38"/>
      <c r="D320" s="200" t="s">
        <v>124</v>
      </c>
      <c r="E320" s="38"/>
      <c r="F320" s="201" t="s">
        <v>153</v>
      </c>
      <c r="G320" s="38"/>
      <c r="H320" s="38"/>
      <c r="I320" s="202"/>
      <c r="J320" s="38"/>
      <c r="K320" s="38"/>
      <c r="L320" s="42"/>
      <c r="M320" s="203"/>
      <c r="N320" s="204"/>
      <c r="O320" s="82"/>
      <c r="P320" s="82"/>
      <c r="Q320" s="82"/>
      <c r="R320" s="82"/>
      <c r="S320" s="82"/>
      <c r="T320" s="83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5" t="s">
        <v>124</v>
      </c>
      <c r="AU320" s="15" t="s">
        <v>80</v>
      </c>
    </row>
    <row r="321" spans="1:65" s="2" customFormat="1" ht="24.15" customHeight="1">
      <c r="A321" s="36"/>
      <c r="B321" s="37"/>
      <c r="C321" s="187" t="s">
        <v>457</v>
      </c>
      <c r="D321" s="187" t="s">
        <v>117</v>
      </c>
      <c r="E321" s="188" t="s">
        <v>155</v>
      </c>
      <c r="F321" s="189" t="s">
        <v>156</v>
      </c>
      <c r="G321" s="190" t="s">
        <v>120</v>
      </c>
      <c r="H321" s="191">
        <v>35.088</v>
      </c>
      <c r="I321" s="192"/>
      <c r="J321" s="193">
        <f>ROUND(I321*H321,2)</f>
        <v>0</v>
      </c>
      <c r="K321" s="189" t="s">
        <v>121</v>
      </c>
      <c r="L321" s="42"/>
      <c r="M321" s="194" t="s">
        <v>19</v>
      </c>
      <c r="N321" s="195" t="s">
        <v>46</v>
      </c>
      <c r="O321" s="82"/>
      <c r="P321" s="196">
        <f>O321*H321</f>
        <v>0</v>
      </c>
      <c r="Q321" s="196">
        <v>0.00029</v>
      </c>
      <c r="R321" s="196">
        <f>Q321*H321</f>
        <v>0.01017552</v>
      </c>
      <c r="S321" s="196">
        <v>0</v>
      </c>
      <c r="T321" s="197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8" t="s">
        <v>134</v>
      </c>
      <c r="AT321" s="198" t="s">
        <v>117</v>
      </c>
      <c r="AU321" s="198" t="s">
        <v>80</v>
      </c>
      <c r="AY321" s="15" t="s">
        <v>116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5" t="s">
        <v>80</v>
      </c>
      <c r="BK321" s="199">
        <f>ROUND(I321*H321,2)</f>
        <v>0</v>
      </c>
      <c r="BL321" s="15" t="s">
        <v>134</v>
      </c>
      <c r="BM321" s="198" t="s">
        <v>458</v>
      </c>
    </row>
    <row r="322" spans="1:47" s="2" customFormat="1" ht="12">
      <c r="A322" s="36"/>
      <c r="B322" s="37"/>
      <c r="C322" s="38"/>
      <c r="D322" s="200" t="s">
        <v>124</v>
      </c>
      <c r="E322" s="38"/>
      <c r="F322" s="201" t="s">
        <v>158</v>
      </c>
      <c r="G322" s="38"/>
      <c r="H322" s="38"/>
      <c r="I322" s="202"/>
      <c r="J322" s="38"/>
      <c r="K322" s="38"/>
      <c r="L322" s="42"/>
      <c r="M322" s="203"/>
      <c r="N322" s="204"/>
      <c r="O322" s="82"/>
      <c r="P322" s="82"/>
      <c r="Q322" s="82"/>
      <c r="R322" s="82"/>
      <c r="S322" s="82"/>
      <c r="T322" s="83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124</v>
      </c>
      <c r="AU322" s="15" t="s">
        <v>80</v>
      </c>
    </row>
    <row r="323" spans="1:65" s="2" customFormat="1" ht="21.75" customHeight="1">
      <c r="A323" s="36"/>
      <c r="B323" s="37"/>
      <c r="C323" s="187" t="s">
        <v>459</v>
      </c>
      <c r="D323" s="187" t="s">
        <v>117</v>
      </c>
      <c r="E323" s="188" t="s">
        <v>159</v>
      </c>
      <c r="F323" s="189" t="s">
        <v>160</v>
      </c>
      <c r="G323" s="190" t="s">
        <v>140</v>
      </c>
      <c r="H323" s="191">
        <v>0.405</v>
      </c>
      <c r="I323" s="192"/>
      <c r="J323" s="193">
        <f>ROUND(I323*H323,2)</f>
        <v>0</v>
      </c>
      <c r="K323" s="189" t="s">
        <v>121</v>
      </c>
      <c r="L323" s="42"/>
      <c r="M323" s="194" t="s">
        <v>19</v>
      </c>
      <c r="N323" s="195" t="s">
        <v>46</v>
      </c>
      <c r="O323" s="8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8" t="s">
        <v>122</v>
      </c>
      <c r="AT323" s="198" t="s">
        <v>117</v>
      </c>
      <c r="AU323" s="198" t="s">
        <v>80</v>
      </c>
      <c r="AY323" s="15" t="s">
        <v>116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5" t="s">
        <v>80</v>
      </c>
      <c r="BK323" s="199">
        <f>ROUND(I323*H323,2)</f>
        <v>0</v>
      </c>
      <c r="BL323" s="15" t="s">
        <v>122</v>
      </c>
      <c r="BM323" s="198" t="s">
        <v>460</v>
      </c>
    </row>
    <row r="324" spans="1:47" s="2" customFormat="1" ht="12">
      <c r="A324" s="36"/>
      <c r="B324" s="37"/>
      <c r="C324" s="38"/>
      <c r="D324" s="200" t="s">
        <v>124</v>
      </c>
      <c r="E324" s="38"/>
      <c r="F324" s="201" t="s">
        <v>162</v>
      </c>
      <c r="G324" s="38"/>
      <c r="H324" s="38"/>
      <c r="I324" s="202"/>
      <c r="J324" s="38"/>
      <c r="K324" s="38"/>
      <c r="L324" s="42"/>
      <c r="M324" s="203"/>
      <c r="N324" s="204"/>
      <c r="O324" s="82"/>
      <c r="P324" s="82"/>
      <c r="Q324" s="82"/>
      <c r="R324" s="82"/>
      <c r="S324" s="82"/>
      <c r="T324" s="83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5" t="s">
        <v>124</v>
      </c>
      <c r="AU324" s="15" t="s">
        <v>80</v>
      </c>
    </row>
    <row r="325" spans="1:65" s="2" customFormat="1" ht="21.75" customHeight="1">
      <c r="A325" s="36"/>
      <c r="B325" s="37"/>
      <c r="C325" s="187" t="s">
        <v>461</v>
      </c>
      <c r="D325" s="187" t="s">
        <v>117</v>
      </c>
      <c r="E325" s="188" t="s">
        <v>164</v>
      </c>
      <c r="F325" s="189" t="s">
        <v>165</v>
      </c>
      <c r="G325" s="190" t="s">
        <v>140</v>
      </c>
      <c r="H325" s="191">
        <v>0.405</v>
      </c>
      <c r="I325" s="192"/>
      <c r="J325" s="193">
        <f>ROUND(I325*H325,2)</f>
        <v>0</v>
      </c>
      <c r="K325" s="189" t="s">
        <v>121</v>
      </c>
      <c r="L325" s="42"/>
      <c r="M325" s="194" t="s">
        <v>19</v>
      </c>
      <c r="N325" s="195" t="s">
        <v>46</v>
      </c>
      <c r="O325" s="82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8" t="s">
        <v>122</v>
      </c>
      <c r="AT325" s="198" t="s">
        <v>117</v>
      </c>
      <c r="AU325" s="198" t="s">
        <v>80</v>
      </c>
      <c r="AY325" s="15" t="s">
        <v>116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5" t="s">
        <v>80</v>
      </c>
      <c r="BK325" s="199">
        <f>ROUND(I325*H325,2)</f>
        <v>0</v>
      </c>
      <c r="BL325" s="15" t="s">
        <v>122</v>
      </c>
      <c r="BM325" s="198" t="s">
        <v>462</v>
      </c>
    </row>
    <row r="326" spans="1:47" s="2" customFormat="1" ht="12">
      <c r="A326" s="36"/>
      <c r="B326" s="37"/>
      <c r="C326" s="38"/>
      <c r="D326" s="200" t="s">
        <v>124</v>
      </c>
      <c r="E326" s="38"/>
      <c r="F326" s="201" t="s">
        <v>167</v>
      </c>
      <c r="G326" s="38"/>
      <c r="H326" s="38"/>
      <c r="I326" s="202"/>
      <c r="J326" s="38"/>
      <c r="K326" s="38"/>
      <c r="L326" s="42"/>
      <c r="M326" s="203"/>
      <c r="N326" s="204"/>
      <c r="O326" s="82"/>
      <c r="P326" s="82"/>
      <c r="Q326" s="82"/>
      <c r="R326" s="82"/>
      <c r="S326" s="82"/>
      <c r="T326" s="83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124</v>
      </c>
      <c r="AU326" s="15" t="s">
        <v>80</v>
      </c>
    </row>
    <row r="327" spans="1:65" s="2" customFormat="1" ht="24.15" customHeight="1">
      <c r="A327" s="36"/>
      <c r="B327" s="37"/>
      <c r="C327" s="187" t="s">
        <v>463</v>
      </c>
      <c r="D327" s="187" t="s">
        <v>117</v>
      </c>
      <c r="E327" s="188" t="s">
        <v>169</v>
      </c>
      <c r="F327" s="189" t="s">
        <v>170</v>
      </c>
      <c r="G327" s="190" t="s">
        <v>140</v>
      </c>
      <c r="H327" s="191">
        <v>5.67</v>
      </c>
      <c r="I327" s="192"/>
      <c r="J327" s="193">
        <f>ROUND(I327*H327,2)</f>
        <v>0</v>
      </c>
      <c r="K327" s="189" t="s">
        <v>121</v>
      </c>
      <c r="L327" s="42"/>
      <c r="M327" s="194" t="s">
        <v>19</v>
      </c>
      <c r="N327" s="195" t="s">
        <v>46</v>
      </c>
      <c r="O327" s="8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8" t="s">
        <v>122</v>
      </c>
      <c r="AT327" s="198" t="s">
        <v>117</v>
      </c>
      <c r="AU327" s="198" t="s">
        <v>80</v>
      </c>
      <c r="AY327" s="15" t="s">
        <v>116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5" t="s">
        <v>80</v>
      </c>
      <c r="BK327" s="199">
        <f>ROUND(I327*H327,2)</f>
        <v>0</v>
      </c>
      <c r="BL327" s="15" t="s">
        <v>122</v>
      </c>
      <c r="BM327" s="198" t="s">
        <v>464</v>
      </c>
    </row>
    <row r="328" spans="1:47" s="2" customFormat="1" ht="12">
      <c r="A328" s="36"/>
      <c r="B328" s="37"/>
      <c r="C328" s="38"/>
      <c r="D328" s="200" t="s">
        <v>124</v>
      </c>
      <c r="E328" s="38"/>
      <c r="F328" s="201" t="s">
        <v>172</v>
      </c>
      <c r="G328" s="38"/>
      <c r="H328" s="38"/>
      <c r="I328" s="202"/>
      <c r="J328" s="38"/>
      <c r="K328" s="38"/>
      <c r="L328" s="42"/>
      <c r="M328" s="203"/>
      <c r="N328" s="204"/>
      <c r="O328" s="82"/>
      <c r="P328" s="82"/>
      <c r="Q328" s="82"/>
      <c r="R328" s="82"/>
      <c r="S328" s="82"/>
      <c r="T328" s="83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5" t="s">
        <v>124</v>
      </c>
      <c r="AU328" s="15" t="s">
        <v>80</v>
      </c>
    </row>
    <row r="329" spans="1:51" s="12" customFormat="1" ht="12">
      <c r="A329" s="12"/>
      <c r="B329" s="215"/>
      <c r="C329" s="216"/>
      <c r="D329" s="217" t="s">
        <v>173</v>
      </c>
      <c r="E329" s="216"/>
      <c r="F329" s="218" t="s">
        <v>465</v>
      </c>
      <c r="G329" s="216"/>
      <c r="H329" s="219">
        <v>5.67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T329" s="225" t="s">
        <v>173</v>
      </c>
      <c r="AU329" s="225" t="s">
        <v>80</v>
      </c>
      <c r="AV329" s="12" t="s">
        <v>82</v>
      </c>
      <c r="AW329" s="12" t="s">
        <v>4</v>
      </c>
      <c r="AX329" s="12" t="s">
        <v>80</v>
      </c>
      <c r="AY329" s="225" t="s">
        <v>116</v>
      </c>
    </row>
    <row r="330" spans="1:65" s="2" customFormat="1" ht="16.5" customHeight="1">
      <c r="A330" s="36"/>
      <c r="B330" s="37"/>
      <c r="C330" s="205" t="s">
        <v>466</v>
      </c>
      <c r="D330" s="205" t="s">
        <v>137</v>
      </c>
      <c r="E330" s="206" t="s">
        <v>138</v>
      </c>
      <c r="F330" s="207" t="s">
        <v>139</v>
      </c>
      <c r="G330" s="208" t="s">
        <v>140</v>
      </c>
      <c r="H330" s="209">
        <v>0.385</v>
      </c>
      <c r="I330" s="210"/>
      <c r="J330" s="211">
        <f>ROUND(I330*H330,2)</f>
        <v>0</v>
      </c>
      <c r="K330" s="207" t="s">
        <v>121</v>
      </c>
      <c r="L330" s="212"/>
      <c r="M330" s="213" t="s">
        <v>19</v>
      </c>
      <c r="N330" s="214" t="s">
        <v>46</v>
      </c>
      <c r="O330" s="82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8" t="s">
        <v>141</v>
      </c>
      <c r="AT330" s="198" t="s">
        <v>137</v>
      </c>
      <c r="AU330" s="198" t="s">
        <v>80</v>
      </c>
      <c r="AY330" s="15" t="s">
        <v>116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5" t="s">
        <v>80</v>
      </c>
      <c r="BK330" s="199">
        <f>ROUND(I330*H330,2)</f>
        <v>0</v>
      </c>
      <c r="BL330" s="15" t="s">
        <v>122</v>
      </c>
      <c r="BM330" s="198" t="s">
        <v>467</v>
      </c>
    </row>
    <row r="331" spans="1:47" s="2" customFormat="1" ht="12">
      <c r="A331" s="36"/>
      <c r="B331" s="37"/>
      <c r="C331" s="38"/>
      <c r="D331" s="200" t="s">
        <v>124</v>
      </c>
      <c r="E331" s="38"/>
      <c r="F331" s="201" t="s">
        <v>143</v>
      </c>
      <c r="G331" s="38"/>
      <c r="H331" s="38"/>
      <c r="I331" s="202"/>
      <c r="J331" s="38"/>
      <c r="K331" s="38"/>
      <c r="L331" s="42"/>
      <c r="M331" s="203"/>
      <c r="N331" s="204"/>
      <c r="O331" s="82"/>
      <c r="P331" s="82"/>
      <c r="Q331" s="82"/>
      <c r="R331" s="82"/>
      <c r="S331" s="82"/>
      <c r="T331" s="83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5" t="s">
        <v>124</v>
      </c>
      <c r="AU331" s="15" t="s">
        <v>80</v>
      </c>
    </row>
    <row r="332" spans="1:65" s="2" customFormat="1" ht="16.5" customHeight="1">
      <c r="A332" s="36"/>
      <c r="B332" s="37"/>
      <c r="C332" s="205" t="s">
        <v>468</v>
      </c>
      <c r="D332" s="205" t="s">
        <v>137</v>
      </c>
      <c r="E332" s="206" t="s">
        <v>221</v>
      </c>
      <c r="F332" s="207" t="s">
        <v>222</v>
      </c>
      <c r="G332" s="208" t="s">
        <v>140</v>
      </c>
      <c r="H332" s="209">
        <v>0.02</v>
      </c>
      <c r="I332" s="210"/>
      <c r="J332" s="211">
        <f>ROUND(I332*H332,2)</f>
        <v>0</v>
      </c>
      <c r="K332" s="207" t="s">
        <v>121</v>
      </c>
      <c r="L332" s="212"/>
      <c r="M332" s="213" t="s">
        <v>19</v>
      </c>
      <c r="N332" s="214" t="s">
        <v>46</v>
      </c>
      <c r="O332" s="82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8" t="s">
        <v>141</v>
      </c>
      <c r="AT332" s="198" t="s">
        <v>137</v>
      </c>
      <c r="AU332" s="198" t="s">
        <v>80</v>
      </c>
      <c r="AY332" s="15" t="s">
        <v>116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5" t="s">
        <v>80</v>
      </c>
      <c r="BK332" s="199">
        <f>ROUND(I332*H332,2)</f>
        <v>0</v>
      </c>
      <c r="BL332" s="15" t="s">
        <v>122</v>
      </c>
      <c r="BM332" s="198" t="s">
        <v>469</v>
      </c>
    </row>
    <row r="333" spans="1:47" s="2" customFormat="1" ht="12">
      <c r="A333" s="36"/>
      <c r="B333" s="37"/>
      <c r="C333" s="38"/>
      <c r="D333" s="200" t="s">
        <v>124</v>
      </c>
      <c r="E333" s="38"/>
      <c r="F333" s="201" t="s">
        <v>224</v>
      </c>
      <c r="G333" s="38"/>
      <c r="H333" s="38"/>
      <c r="I333" s="202"/>
      <c r="J333" s="38"/>
      <c r="K333" s="38"/>
      <c r="L333" s="42"/>
      <c r="M333" s="203"/>
      <c r="N333" s="204"/>
      <c r="O333" s="82"/>
      <c r="P333" s="82"/>
      <c r="Q333" s="82"/>
      <c r="R333" s="82"/>
      <c r="S333" s="82"/>
      <c r="T333" s="83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5" t="s">
        <v>124</v>
      </c>
      <c r="AU333" s="15" t="s">
        <v>80</v>
      </c>
    </row>
    <row r="334" spans="1:65" s="2" customFormat="1" ht="37.8" customHeight="1">
      <c r="A334" s="36"/>
      <c r="B334" s="37"/>
      <c r="C334" s="187" t="s">
        <v>470</v>
      </c>
      <c r="D334" s="187" t="s">
        <v>117</v>
      </c>
      <c r="E334" s="188" t="s">
        <v>176</v>
      </c>
      <c r="F334" s="189" t="s">
        <v>177</v>
      </c>
      <c r="G334" s="190" t="s">
        <v>140</v>
      </c>
      <c r="H334" s="191">
        <v>0.394</v>
      </c>
      <c r="I334" s="192"/>
      <c r="J334" s="193">
        <f>ROUND(I334*H334,2)</f>
        <v>0</v>
      </c>
      <c r="K334" s="189" t="s">
        <v>121</v>
      </c>
      <c r="L334" s="42"/>
      <c r="M334" s="194" t="s">
        <v>19</v>
      </c>
      <c r="N334" s="195" t="s">
        <v>46</v>
      </c>
      <c r="O334" s="8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8" t="s">
        <v>122</v>
      </c>
      <c r="AT334" s="198" t="s">
        <v>117</v>
      </c>
      <c r="AU334" s="198" t="s">
        <v>80</v>
      </c>
      <c r="AY334" s="15" t="s">
        <v>116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5" t="s">
        <v>80</v>
      </c>
      <c r="BK334" s="199">
        <f>ROUND(I334*H334,2)</f>
        <v>0</v>
      </c>
      <c r="BL334" s="15" t="s">
        <v>122</v>
      </c>
      <c r="BM334" s="198" t="s">
        <v>471</v>
      </c>
    </row>
    <row r="335" spans="1:47" s="2" customFormat="1" ht="12">
      <c r="A335" s="36"/>
      <c r="B335" s="37"/>
      <c r="C335" s="38"/>
      <c r="D335" s="200" t="s">
        <v>124</v>
      </c>
      <c r="E335" s="38"/>
      <c r="F335" s="201" t="s">
        <v>179</v>
      </c>
      <c r="G335" s="38"/>
      <c r="H335" s="38"/>
      <c r="I335" s="202"/>
      <c r="J335" s="38"/>
      <c r="K335" s="38"/>
      <c r="L335" s="42"/>
      <c r="M335" s="203"/>
      <c r="N335" s="204"/>
      <c r="O335" s="82"/>
      <c r="P335" s="82"/>
      <c r="Q335" s="82"/>
      <c r="R335" s="82"/>
      <c r="S335" s="82"/>
      <c r="T335" s="83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5" t="s">
        <v>124</v>
      </c>
      <c r="AU335" s="15" t="s">
        <v>80</v>
      </c>
    </row>
    <row r="336" spans="1:63" s="11" customFormat="1" ht="25.9" customHeight="1">
      <c r="A336" s="11"/>
      <c r="B336" s="173"/>
      <c r="C336" s="174"/>
      <c r="D336" s="175" t="s">
        <v>74</v>
      </c>
      <c r="E336" s="176" t="s">
        <v>472</v>
      </c>
      <c r="F336" s="176" t="s">
        <v>473</v>
      </c>
      <c r="G336" s="174"/>
      <c r="H336" s="174"/>
      <c r="I336" s="177"/>
      <c r="J336" s="178">
        <f>BK336</f>
        <v>0</v>
      </c>
      <c r="K336" s="174"/>
      <c r="L336" s="179"/>
      <c r="M336" s="180"/>
      <c r="N336" s="181"/>
      <c r="O336" s="181"/>
      <c r="P336" s="182">
        <f>SUM(P337:P371)</f>
        <v>0</v>
      </c>
      <c r="Q336" s="181"/>
      <c r="R336" s="182">
        <f>SUM(R337:R371)</f>
        <v>0.10310499999999999</v>
      </c>
      <c r="S336" s="181"/>
      <c r="T336" s="183">
        <f>SUM(T337:T371)</f>
        <v>0.10419999999999999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R336" s="184" t="s">
        <v>80</v>
      </c>
      <c r="AT336" s="185" t="s">
        <v>74</v>
      </c>
      <c r="AU336" s="185" t="s">
        <v>75</v>
      </c>
      <c r="AY336" s="184" t="s">
        <v>116</v>
      </c>
      <c r="BK336" s="186">
        <f>SUM(BK337:BK371)</f>
        <v>0</v>
      </c>
    </row>
    <row r="337" spans="1:65" s="2" customFormat="1" ht="21.75" customHeight="1">
      <c r="A337" s="36"/>
      <c r="B337" s="37"/>
      <c r="C337" s="187" t="s">
        <v>474</v>
      </c>
      <c r="D337" s="187" t="s">
        <v>117</v>
      </c>
      <c r="E337" s="188" t="s">
        <v>118</v>
      </c>
      <c r="F337" s="189" t="s">
        <v>119</v>
      </c>
      <c r="G337" s="190" t="s">
        <v>120</v>
      </c>
      <c r="H337" s="191">
        <v>8.5</v>
      </c>
      <c r="I337" s="192"/>
      <c r="J337" s="193">
        <f>ROUND(I337*H337,2)</f>
        <v>0</v>
      </c>
      <c r="K337" s="189" t="s">
        <v>121</v>
      </c>
      <c r="L337" s="42"/>
      <c r="M337" s="194" t="s">
        <v>19</v>
      </c>
      <c r="N337" s="195" t="s">
        <v>46</v>
      </c>
      <c r="O337" s="8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8" t="s">
        <v>122</v>
      </c>
      <c r="AT337" s="198" t="s">
        <v>117</v>
      </c>
      <c r="AU337" s="198" t="s">
        <v>80</v>
      </c>
      <c r="AY337" s="15" t="s">
        <v>116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5" t="s">
        <v>80</v>
      </c>
      <c r="BK337" s="199">
        <f>ROUND(I337*H337,2)</f>
        <v>0</v>
      </c>
      <c r="BL337" s="15" t="s">
        <v>122</v>
      </c>
      <c r="BM337" s="198" t="s">
        <v>475</v>
      </c>
    </row>
    <row r="338" spans="1:47" s="2" customFormat="1" ht="12">
      <c r="A338" s="36"/>
      <c r="B338" s="37"/>
      <c r="C338" s="38"/>
      <c r="D338" s="200" t="s">
        <v>124</v>
      </c>
      <c r="E338" s="38"/>
      <c r="F338" s="201" t="s">
        <v>125</v>
      </c>
      <c r="G338" s="38"/>
      <c r="H338" s="38"/>
      <c r="I338" s="202"/>
      <c r="J338" s="38"/>
      <c r="K338" s="38"/>
      <c r="L338" s="42"/>
      <c r="M338" s="203"/>
      <c r="N338" s="204"/>
      <c r="O338" s="82"/>
      <c r="P338" s="82"/>
      <c r="Q338" s="82"/>
      <c r="R338" s="82"/>
      <c r="S338" s="82"/>
      <c r="T338" s="83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5" t="s">
        <v>124</v>
      </c>
      <c r="AU338" s="15" t="s">
        <v>80</v>
      </c>
    </row>
    <row r="339" spans="1:51" s="12" customFormat="1" ht="12">
      <c r="A339" s="12"/>
      <c r="B339" s="215"/>
      <c r="C339" s="216"/>
      <c r="D339" s="217" t="s">
        <v>173</v>
      </c>
      <c r="E339" s="226" t="s">
        <v>19</v>
      </c>
      <c r="F339" s="218" t="s">
        <v>476</v>
      </c>
      <c r="G339" s="216"/>
      <c r="H339" s="219">
        <v>8.5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225" t="s">
        <v>173</v>
      </c>
      <c r="AU339" s="225" t="s">
        <v>80</v>
      </c>
      <c r="AV339" s="12" t="s">
        <v>82</v>
      </c>
      <c r="AW339" s="12" t="s">
        <v>36</v>
      </c>
      <c r="AX339" s="12" t="s">
        <v>80</v>
      </c>
      <c r="AY339" s="225" t="s">
        <v>116</v>
      </c>
    </row>
    <row r="340" spans="1:65" s="2" customFormat="1" ht="24.15" customHeight="1">
      <c r="A340" s="36"/>
      <c r="B340" s="37"/>
      <c r="C340" s="187" t="s">
        <v>477</v>
      </c>
      <c r="D340" s="187" t="s">
        <v>117</v>
      </c>
      <c r="E340" s="188" t="s">
        <v>126</v>
      </c>
      <c r="F340" s="189" t="s">
        <v>127</v>
      </c>
      <c r="G340" s="190" t="s">
        <v>120</v>
      </c>
      <c r="H340" s="191">
        <v>8.5</v>
      </c>
      <c r="I340" s="192"/>
      <c r="J340" s="193">
        <f>ROUND(I340*H340,2)</f>
        <v>0</v>
      </c>
      <c r="K340" s="189" t="s">
        <v>121</v>
      </c>
      <c r="L340" s="42"/>
      <c r="M340" s="194" t="s">
        <v>19</v>
      </c>
      <c r="N340" s="195" t="s">
        <v>46</v>
      </c>
      <c r="O340" s="82"/>
      <c r="P340" s="196">
        <f>O340*H340</f>
        <v>0</v>
      </c>
      <c r="Q340" s="196">
        <v>0.00013</v>
      </c>
      <c r="R340" s="196">
        <f>Q340*H340</f>
        <v>0.0011049999999999999</v>
      </c>
      <c r="S340" s="196">
        <v>0</v>
      </c>
      <c r="T340" s="197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8" t="s">
        <v>122</v>
      </c>
      <c r="AT340" s="198" t="s">
        <v>117</v>
      </c>
      <c r="AU340" s="198" t="s">
        <v>80</v>
      </c>
      <c r="AY340" s="15" t="s">
        <v>116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5" t="s">
        <v>80</v>
      </c>
      <c r="BK340" s="199">
        <f>ROUND(I340*H340,2)</f>
        <v>0</v>
      </c>
      <c r="BL340" s="15" t="s">
        <v>122</v>
      </c>
      <c r="BM340" s="198" t="s">
        <v>478</v>
      </c>
    </row>
    <row r="341" spans="1:47" s="2" customFormat="1" ht="12">
      <c r="A341" s="36"/>
      <c r="B341" s="37"/>
      <c r="C341" s="38"/>
      <c r="D341" s="200" t="s">
        <v>124</v>
      </c>
      <c r="E341" s="38"/>
      <c r="F341" s="201" t="s">
        <v>129</v>
      </c>
      <c r="G341" s="38"/>
      <c r="H341" s="38"/>
      <c r="I341" s="202"/>
      <c r="J341" s="38"/>
      <c r="K341" s="38"/>
      <c r="L341" s="42"/>
      <c r="M341" s="203"/>
      <c r="N341" s="204"/>
      <c r="O341" s="82"/>
      <c r="P341" s="82"/>
      <c r="Q341" s="82"/>
      <c r="R341" s="82"/>
      <c r="S341" s="82"/>
      <c r="T341" s="83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124</v>
      </c>
      <c r="AU341" s="15" t="s">
        <v>80</v>
      </c>
    </row>
    <row r="342" spans="1:65" s="2" customFormat="1" ht="24.15" customHeight="1">
      <c r="A342" s="36"/>
      <c r="B342" s="37"/>
      <c r="C342" s="187" t="s">
        <v>479</v>
      </c>
      <c r="D342" s="187" t="s">
        <v>117</v>
      </c>
      <c r="E342" s="188" t="s">
        <v>276</v>
      </c>
      <c r="F342" s="189" t="s">
        <v>277</v>
      </c>
      <c r="G342" s="190" t="s">
        <v>120</v>
      </c>
      <c r="H342" s="191">
        <v>8.5</v>
      </c>
      <c r="I342" s="192"/>
      <c r="J342" s="193">
        <f>ROUND(I342*H342,2)</f>
        <v>0</v>
      </c>
      <c r="K342" s="189" t="s">
        <v>121</v>
      </c>
      <c r="L342" s="42"/>
      <c r="M342" s="194" t="s">
        <v>19</v>
      </c>
      <c r="N342" s="195" t="s">
        <v>46</v>
      </c>
      <c r="O342" s="82"/>
      <c r="P342" s="196">
        <f>O342*H342</f>
        <v>0</v>
      </c>
      <c r="Q342" s="196">
        <v>0</v>
      </c>
      <c r="R342" s="196">
        <f>Q342*H342</f>
        <v>0</v>
      </c>
      <c r="S342" s="196">
        <v>0.0112</v>
      </c>
      <c r="T342" s="197">
        <f>S342*H342</f>
        <v>0.09519999999999999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8" t="s">
        <v>122</v>
      </c>
      <c r="AT342" s="198" t="s">
        <v>117</v>
      </c>
      <c r="AU342" s="198" t="s">
        <v>80</v>
      </c>
      <c r="AY342" s="15" t="s">
        <v>116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5" t="s">
        <v>80</v>
      </c>
      <c r="BK342" s="199">
        <f>ROUND(I342*H342,2)</f>
        <v>0</v>
      </c>
      <c r="BL342" s="15" t="s">
        <v>122</v>
      </c>
      <c r="BM342" s="198" t="s">
        <v>480</v>
      </c>
    </row>
    <row r="343" spans="1:47" s="2" customFormat="1" ht="12">
      <c r="A343" s="36"/>
      <c r="B343" s="37"/>
      <c r="C343" s="38"/>
      <c r="D343" s="200" t="s">
        <v>124</v>
      </c>
      <c r="E343" s="38"/>
      <c r="F343" s="201" t="s">
        <v>279</v>
      </c>
      <c r="G343" s="38"/>
      <c r="H343" s="38"/>
      <c r="I343" s="202"/>
      <c r="J343" s="38"/>
      <c r="K343" s="38"/>
      <c r="L343" s="42"/>
      <c r="M343" s="203"/>
      <c r="N343" s="204"/>
      <c r="O343" s="82"/>
      <c r="P343" s="82"/>
      <c r="Q343" s="82"/>
      <c r="R343" s="82"/>
      <c r="S343" s="82"/>
      <c r="T343" s="83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5" t="s">
        <v>124</v>
      </c>
      <c r="AU343" s="15" t="s">
        <v>80</v>
      </c>
    </row>
    <row r="344" spans="1:65" s="2" customFormat="1" ht="24.15" customHeight="1">
      <c r="A344" s="36"/>
      <c r="B344" s="37"/>
      <c r="C344" s="187" t="s">
        <v>481</v>
      </c>
      <c r="D344" s="187" t="s">
        <v>117</v>
      </c>
      <c r="E344" s="188" t="s">
        <v>317</v>
      </c>
      <c r="F344" s="189" t="s">
        <v>318</v>
      </c>
      <c r="G344" s="190" t="s">
        <v>133</v>
      </c>
      <c r="H344" s="191">
        <v>3</v>
      </c>
      <c r="I344" s="192"/>
      <c r="J344" s="193">
        <f>ROUND(I344*H344,2)</f>
        <v>0</v>
      </c>
      <c r="K344" s="189" t="s">
        <v>121</v>
      </c>
      <c r="L344" s="42"/>
      <c r="M344" s="194" t="s">
        <v>19</v>
      </c>
      <c r="N344" s="195" t="s">
        <v>46</v>
      </c>
      <c r="O344" s="82"/>
      <c r="P344" s="196">
        <f>O344*H344</f>
        <v>0</v>
      </c>
      <c r="Q344" s="196">
        <v>0</v>
      </c>
      <c r="R344" s="196">
        <f>Q344*H344</f>
        <v>0</v>
      </c>
      <c r="S344" s="196">
        <v>0.003</v>
      </c>
      <c r="T344" s="197">
        <f>S344*H344</f>
        <v>0.009000000000000001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8" t="s">
        <v>122</v>
      </c>
      <c r="AT344" s="198" t="s">
        <v>117</v>
      </c>
      <c r="AU344" s="198" t="s">
        <v>80</v>
      </c>
      <c r="AY344" s="15" t="s">
        <v>116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5" t="s">
        <v>80</v>
      </c>
      <c r="BK344" s="199">
        <f>ROUND(I344*H344,2)</f>
        <v>0</v>
      </c>
      <c r="BL344" s="15" t="s">
        <v>122</v>
      </c>
      <c r="BM344" s="198" t="s">
        <v>482</v>
      </c>
    </row>
    <row r="345" spans="1:47" s="2" customFormat="1" ht="12">
      <c r="A345" s="36"/>
      <c r="B345" s="37"/>
      <c r="C345" s="38"/>
      <c r="D345" s="200" t="s">
        <v>124</v>
      </c>
      <c r="E345" s="38"/>
      <c r="F345" s="201" t="s">
        <v>320</v>
      </c>
      <c r="G345" s="38"/>
      <c r="H345" s="38"/>
      <c r="I345" s="202"/>
      <c r="J345" s="38"/>
      <c r="K345" s="38"/>
      <c r="L345" s="42"/>
      <c r="M345" s="203"/>
      <c r="N345" s="204"/>
      <c r="O345" s="82"/>
      <c r="P345" s="82"/>
      <c r="Q345" s="82"/>
      <c r="R345" s="82"/>
      <c r="S345" s="82"/>
      <c r="T345" s="83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5" t="s">
        <v>124</v>
      </c>
      <c r="AU345" s="15" t="s">
        <v>80</v>
      </c>
    </row>
    <row r="346" spans="1:65" s="2" customFormat="1" ht="16.5" customHeight="1">
      <c r="A346" s="36"/>
      <c r="B346" s="37"/>
      <c r="C346" s="187" t="s">
        <v>483</v>
      </c>
      <c r="D346" s="187" t="s">
        <v>117</v>
      </c>
      <c r="E346" s="188" t="s">
        <v>282</v>
      </c>
      <c r="F346" s="189" t="s">
        <v>283</v>
      </c>
      <c r="G346" s="190" t="s">
        <v>120</v>
      </c>
      <c r="H346" s="191">
        <v>8.5</v>
      </c>
      <c r="I346" s="192"/>
      <c r="J346" s="193">
        <f>ROUND(I346*H346,2)</f>
        <v>0</v>
      </c>
      <c r="K346" s="189" t="s">
        <v>121</v>
      </c>
      <c r="L346" s="42"/>
      <c r="M346" s="194" t="s">
        <v>19</v>
      </c>
      <c r="N346" s="195" t="s">
        <v>46</v>
      </c>
      <c r="O346" s="82"/>
      <c r="P346" s="196">
        <f>O346*H346</f>
        <v>0</v>
      </c>
      <c r="Q346" s="196">
        <v>0.00041</v>
      </c>
      <c r="R346" s="196">
        <f>Q346*H346</f>
        <v>0.003485</v>
      </c>
      <c r="S346" s="196">
        <v>0</v>
      </c>
      <c r="T346" s="197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8" t="s">
        <v>122</v>
      </c>
      <c r="AT346" s="198" t="s">
        <v>117</v>
      </c>
      <c r="AU346" s="198" t="s">
        <v>80</v>
      </c>
      <c r="AY346" s="15" t="s">
        <v>116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5" t="s">
        <v>80</v>
      </c>
      <c r="BK346" s="199">
        <f>ROUND(I346*H346,2)</f>
        <v>0</v>
      </c>
      <c r="BL346" s="15" t="s">
        <v>122</v>
      </c>
      <c r="BM346" s="198" t="s">
        <v>484</v>
      </c>
    </row>
    <row r="347" spans="1:47" s="2" customFormat="1" ht="12">
      <c r="A347" s="36"/>
      <c r="B347" s="37"/>
      <c r="C347" s="38"/>
      <c r="D347" s="200" t="s">
        <v>124</v>
      </c>
      <c r="E347" s="38"/>
      <c r="F347" s="201" t="s">
        <v>285</v>
      </c>
      <c r="G347" s="38"/>
      <c r="H347" s="38"/>
      <c r="I347" s="202"/>
      <c r="J347" s="38"/>
      <c r="K347" s="38"/>
      <c r="L347" s="42"/>
      <c r="M347" s="203"/>
      <c r="N347" s="204"/>
      <c r="O347" s="82"/>
      <c r="P347" s="82"/>
      <c r="Q347" s="82"/>
      <c r="R347" s="82"/>
      <c r="S347" s="82"/>
      <c r="T347" s="83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5" t="s">
        <v>124</v>
      </c>
      <c r="AU347" s="15" t="s">
        <v>80</v>
      </c>
    </row>
    <row r="348" spans="1:65" s="2" customFormat="1" ht="16.5" customHeight="1">
      <c r="A348" s="36"/>
      <c r="B348" s="37"/>
      <c r="C348" s="205" t="s">
        <v>485</v>
      </c>
      <c r="D348" s="205" t="s">
        <v>137</v>
      </c>
      <c r="E348" s="206" t="s">
        <v>324</v>
      </c>
      <c r="F348" s="207" t="s">
        <v>325</v>
      </c>
      <c r="G348" s="208" t="s">
        <v>120</v>
      </c>
      <c r="H348" s="209">
        <v>9.35</v>
      </c>
      <c r="I348" s="210"/>
      <c r="J348" s="211">
        <f>ROUND(I348*H348,2)</f>
        <v>0</v>
      </c>
      <c r="K348" s="207" t="s">
        <v>121</v>
      </c>
      <c r="L348" s="212"/>
      <c r="M348" s="213" t="s">
        <v>19</v>
      </c>
      <c r="N348" s="214" t="s">
        <v>46</v>
      </c>
      <c r="O348" s="82"/>
      <c r="P348" s="196">
        <f>O348*H348</f>
        <v>0</v>
      </c>
      <c r="Q348" s="196">
        <v>0.0093</v>
      </c>
      <c r="R348" s="196">
        <f>Q348*H348</f>
        <v>0.08695499999999999</v>
      </c>
      <c r="S348" s="196">
        <v>0</v>
      </c>
      <c r="T348" s="197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8" t="s">
        <v>141</v>
      </c>
      <c r="AT348" s="198" t="s">
        <v>137</v>
      </c>
      <c r="AU348" s="198" t="s">
        <v>80</v>
      </c>
      <c r="AY348" s="15" t="s">
        <v>116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5" t="s">
        <v>80</v>
      </c>
      <c r="BK348" s="199">
        <f>ROUND(I348*H348,2)</f>
        <v>0</v>
      </c>
      <c r="BL348" s="15" t="s">
        <v>122</v>
      </c>
      <c r="BM348" s="198" t="s">
        <v>486</v>
      </c>
    </row>
    <row r="349" spans="1:47" s="2" customFormat="1" ht="12">
      <c r="A349" s="36"/>
      <c r="B349" s="37"/>
      <c r="C349" s="38"/>
      <c r="D349" s="200" t="s">
        <v>124</v>
      </c>
      <c r="E349" s="38"/>
      <c r="F349" s="201" t="s">
        <v>327</v>
      </c>
      <c r="G349" s="38"/>
      <c r="H349" s="38"/>
      <c r="I349" s="202"/>
      <c r="J349" s="38"/>
      <c r="K349" s="38"/>
      <c r="L349" s="42"/>
      <c r="M349" s="203"/>
      <c r="N349" s="204"/>
      <c r="O349" s="82"/>
      <c r="P349" s="82"/>
      <c r="Q349" s="82"/>
      <c r="R349" s="82"/>
      <c r="S349" s="82"/>
      <c r="T349" s="83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5" t="s">
        <v>124</v>
      </c>
      <c r="AU349" s="15" t="s">
        <v>80</v>
      </c>
    </row>
    <row r="350" spans="1:51" s="12" customFormat="1" ht="12">
      <c r="A350" s="12"/>
      <c r="B350" s="215"/>
      <c r="C350" s="216"/>
      <c r="D350" s="217" t="s">
        <v>173</v>
      </c>
      <c r="E350" s="216"/>
      <c r="F350" s="218" t="s">
        <v>487</v>
      </c>
      <c r="G350" s="216"/>
      <c r="H350" s="219">
        <v>9.35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T350" s="225" t="s">
        <v>173</v>
      </c>
      <c r="AU350" s="225" t="s">
        <v>80</v>
      </c>
      <c r="AV350" s="12" t="s">
        <v>82</v>
      </c>
      <c r="AW350" s="12" t="s">
        <v>4</v>
      </c>
      <c r="AX350" s="12" t="s">
        <v>80</v>
      </c>
      <c r="AY350" s="225" t="s">
        <v>116</v>
      </c>
    </row>
    <row r="351" spans="1:65" s="2" customFormat="1" ht="24.15" customHeight="1">
      <c r="A351" s="36"/>
      <c r="B351" s="37"/>
      <c r="C351" s="187" t="s">
        <v>488</v>
      </c>
      <c r="D351" s="187" t="s">
        <v>117</v>
      </c>
      <c r="E351" s="188" t="s">
        <v>330</v>
      </c>
      <c r="F351" s="189" t="s">
        <v>331</v>
      </c>
      <c r="G351" s="190" t="s">
        <v>133</v>
      </c>
      <c r="H351" s="191">
        <v>3</v>
      </c>
      <c r="I351" s="192"/>
      <c r="J351" s="193">
        <f>ROUND(I351*H351,2)</f>
        <v>0</v>
      </c>
      <c r="K351" s="189" t="s">
        <v>121</v>
      </c>
      <c r="L351" s="42"/>
      <c r="M351" s="194" t="s">
        <v>19</v>
      </c>
      <c r="N351" s="195" t="s">
        <v>46</v>
      </c>
      <c r="O351" s="82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8" t="s">
        <v>122</v>
      </c>
      <c r="AT351" s="198" t="s">
        <v>117</v>
      </c>
      <c r="AU351" s="198" t="s">
        <v>80</v>
      </c>
      <c r="AY351" s="15" t="s">
        <v>116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5" t="s">
        <v>80</v>
      </c>
      <c r="BK351" s="199">
        <f>ROUND(I351*H351,2)</f>
        <v>0</v>
      </c>
      <c r="BL351" s="15" t="s">
        <v>122</v>
      </c>
      <c r="BM351" s="198" t="s">
        <v>489</v>
      </c>
    </row>
    <row r="352" spans="1:47" s="2" customFormat="1" ht="12">
      <c r="A352" s="36"/>
      <c r="B352" s="37"/>
      <c r="C352" s="38"/>
      <c r="D352" s="200" t="s">
        <v>124</v>
      </c>
      <c r="E352" s="38"/>
      <c r="F352" s="201" t="s">
        <v>333</v>
      </c>
      <c r="G352" s="38"/>
      <c r="H352" s="38"/>
      <c r="I352" s="202"/>
      <c r="J352" s="38"/>
      <c r="K352" s="38"/>
      <c r="L352" s="42"/>
      <c r="M352" s="203"/>
      <c r="N352" s="204"/>
      <c r="O352" s="82"/>
      <c r="P352" s="82"/>
      <c r="Q352" s="82"/>
      <c r="R352" s="82"/>
      <c r="S352" s="82"/>
      <c r="T352" s="83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5" t="s">
        <v>124</v>
      </c>
      <c r="AU352" s="15" t="s">
        <v>80</v>
      </c>
    </row>
    <row r="353" spans="1:65" s="2" customFormat="1" ht="16.5" customHeight="1">
      <c r="A353" s="36"/>
      <c r="B353" s="37"/>
      <c r="C353" s="205" t="s">
        <v>490</v>
      </c>
      <c r="D353" s="205" t="s">
        <v>137</v>
      </c>
      <c r="E353" s="206" t="s">
        <v>378</v>
      </c>
      <c r="F353" s="207" t="s">
        <v>379</v>
      </c>
      <c r="G353" s="208" t="s">
        <v>133</v>
      </c>
      <c r="H353" s="209">
        <v>3</v>
      </c>
      <c r="I353" s="210"/>
      <c r="J353" s="211">
        <f>ROUND(I353*H353,2)</f>
        <v>0</v>
      </c>
      <c r="K353" s="207" t="s">
        <v>121</v>
      </c>
      <c r="L353" s="212"/>
      <c r="M353" s="213" t="s">
        <v>19</v>
      </c>
      <c r="N353" s="214" t="s">
        <v>46</v>
      </c>
      <c r="O353" s="82"/>
      <c r="P353" s="196">
        <f>O353*H353</f>
        <v>0</v>
      </c>
      <c r="Q353" s="196">
        <v>0.00255</v>
      </c>
      <c r="R353" s="196">
        <f>Q353*H353</f>
        <v>0.0076500000000000005</v>
      </c>
      <c r="S353" s="196">
        <v>0</v>
      </c>
      <c r="T353" s="19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8" t="s">
        <v>141</v>
      </c>
      <c r="AT353" s="198" t="s">
        <v>137</v>
      </c>
      <c r="AU353" s="198" t="s">
        <v>80</v>
      </c>
      <c r="AY353" s="15" t="s">
        <v>116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5" t="s">
        <v>80</v>
      </c>
      <c r="BK353" s="199">
        <f>ROUND(I353*H353,2)</f>
        <v>0</v>
      </c>
      <c r="BL353" s="15" t="s">
        <v>122</v>
      </c>
      <c r="BM353" s="198" t="s">
        <v>491</v>
      </c>
    </row>
    <row r="354" spans="1:47" s="2" customFormat="1" ht="12">
      <c r="A354" s="36"/>
      <c r="B354" s="37"/>
      <c r="C354" s="38"/>
      <c r="D354" s="200" t="s">
        <v>124</v>
      </c>
      <c r="E354" s="38"/>
      <c r="F354" s="201" t="s">
        <v>381</v>
      </c>
      <c r="G354" s="38"/>
      <c r="H354" s="38"/>
      <c r="I354" s="202"/>
      <c r="J354" s="38"/>
      <c r="K354" s="38"/>
      <c r="L354" s="42"/>
      <c r="M354" s="203"/>
      <c r="N354" s="204"/>
      <c r="O354" s="82"/>
      <c r="P354" s="82"/>
      <c r="Q354" s="82"/>
      <c r="R354" s="82"/>
      <c r="S354" s="82"/>
      <c r="T354" s="83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5" t="s">
        <v>124</v>
      </c>
      <c r="AU354" s="15" t="s">
        <v>80</v>
      </c>
    </row>
    <row r="355" spans="1:65" s="2" customFormat="1" ht="16.5" customHeight="1">
      <c r="A355" s="36"/>
      <c r="B355" s="37"/>
      <c r="C355" s="187" t="s">
        <v>492</v>
      </c>
      <c r="D355" s="187" t="s">
        <v>117</v>
      </c>
      <c r="E355" s="188" t="s">
        <v>150</v>
      </c>
      <c r="F355" s="189" t="s">
        <v>151</v>
      </c>
      <c r="G355" s="190" t="s">
        <v>120</v>
      </c>
      <c r="H355" s="191">
        <v>8.5</v>
      </c>
      <c r="I355" s="192"/>
      <c r="J355" s="193">
        <f>ROUND(I355*H355,2)</f>
        <v>0</v>
      </c>
      <c r="K355" s="189" t="s">
        <v>121</v>
      </c>
      <c r="L355" s="42"/>
      <c r="M355" s="194" t="s">
        <v>19</v>
      </c>
      <c r="N355" s="195" t="s">
        <v>46</v>
      </c>
      <c r="O355" s="82"/>
      <c r="P355" s="196">
        <f>O355*H355</f>
        <v>0</v>
      </c>
      <c r="Q355" s="196">
        <v>0.0002</v>
      </c>
      <c r="R355" s="196">
        <f>Q355*H355</f>
        <v>0.0017000000000000001</v>
      </c>
      <c r="S355" s="196">
        <v>0</v>
      </c>
      <c r="T355" s="197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8" t="s">
        <v>134</v>
      </c>
      <c r="AT355" s="198" t="s">
        <v>117</v>
      </c>
      <c r="AU355" s="198" t="s">
        <v>80</v>
      </c>
      <c r="AY355" s="15" t="s">
        <v>116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5" t="s">
        <v>80</v>
      </c>
      <c r="BK355" s="199">
        <f>ROUND(I355*H355,2)</f>
        <v>0</v>
      </c>
      <c r="BL355" s="15" t="s">
        <v>134</v>
      </c>
      <c r="BM355" s="198" t="s">
        <v>493</v>
      </c>
    </row>
    <row r="356" spans="1:47" s="2" customFormat="1" ht="12">
      <c r="A356" s="36"/>
      <c r="B356" s="37"/>
      <c r="C356" s="38"/>
      <c r="D356" s="200" t="s">
        <v>124</v>
      </c>
      <c r="E356" s="38"/>
      <c r="F356" s="201" t="s">
        <v>153</v>
      </c>
      <c r="G356" s="38"/>
      <c r="H356" s="38"/>
      <c r="I356" s="202"/>
      <c r="J356" s="38"/>
      <c r="K356" s="38"/>
      <c r="L356" s="42"/>
      <c r="M356" s="203"/>
      <c r="N356" s="204"/>
      <c r="O356" s="82"/>
      <c r="P356" s="82"/>
      <c r="Q356" s="82"/>
      <c r="R356" s="82"/>
      <c r="S356" s="82"/>
      <c r="T356" s="83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5" t="s">
        <v>124</v>
      </c>
      <c r="AU356" s="15" t="s">
        <v>80</v>
      </c>
    </row>
    <row r="357" spans="1:65" s="2" customFormat="1" ht="24.15" customHeight="1">
      <c r="A357" s="36"/>
      <c r="B357" s="37"/>
      <c r="C357" s="187" t="s">
        <v>494</v>
      </c>
      <c r="D357" s="187" t="s">
        <v>117</v>
      </c>
      <c r="E357" s="188" t="s">
        <v>337</v>
      </c>
      <c r="F357" s="189" t="s">
        <v>338</v>
      </c>
      <c r="G357" s="190" t="s">
        <v>120</v>
      </c>
      <c r="H357" s="191">
        <v>8.5</v>
      </c>
      <c r="I357" s="192"/>
      <c r="J357" s="193">
        <f>ROUND(I357*H357,2)</f>
        <v>0</v>
      </c>
      <c r="K357" s="189" t="s">
        <v>121</v>
      </c>
      <c r="L357" s="42"/>
      <c r="M357" s="194" t="s">
        <v>19</v>
      </c>
      <c r="N357" s="195" t="s">
        <v>46</v>
      </c>
      <c r="O357" s="82"/>
      <c r="P357" s="196">
        <f>O357*H357</f>
        <v>0</v>
      </c>
      <c r="Q357" s="196">
        <v>0.00026</v>
      </c>
      <c r="R357" s="196">
        <f>Q357*H357</f>
        <v>0.0022099999999999997</v>
      </c>
      <c r="S357" s="196">
        <v>0</v>
      </c>
      <c r="T357" s="197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8" t="s">
        <v>134</v>
      </c>
      <c r="AT357" s="198" t="s">
        <v>117</v>
      </c>
      <c r="AU357" s="198" t="s">
        <v>80</v>
      </c>
      <c r="AY357" s="15" t="s">
        <v>116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5" t="s">
        <v>80</v>
      </c>
      <c r="BK357" s="199">
        <f>ROUND(I357*H357,2)</f>
        <v>0</v>
      </c>
      <c r="BL357" s="15" t="s">
        <v>134</v>
      </c>
      <c r="BM357" s="198" t="s">
        <v>495</v>
      </c>
    </row>
    <row r="358" spans="1:47" s="2" customFormat="1" ht="12">
      <c r="A358" s="36"/>
      <c r="B358" s="37"/>
      <c r="C358" s="38"/>
      <c r="D358" s="200" t="s">
        <v>124</v>
      </c>
      <c r="E358" s="38"/>
      <c r="F358" s="201" t="s">
        <v>340</v>
      </c>
      <c r="G358" s="38"/>
      <c r="H358" s="38"/>
      <c r="I358" s="202"/>
      <c r="J358" s="38"/>
      <c r="K358" s="38"/>
      <c r="L358" s="42"/>
      <c r="M358" s="203"/>
      <c r="N358" s="204"/>
      <c r="O358" s="82"/>
      <c r="P358" s="82"/>
      <c r="Q358" s="82"/>
      <c r="R358" s="82"/>
      <c r="S358" s="82"/>
      <c r="T358" s="83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5" t="s">
        <v>124</v>
      </c>
      <c r="AU358" s="15" t="s">
        <v>80</v>
      </c>
    </row>
    <row r="359" spans="1:65" s="2" customFormat="1" ht="21.75" customHeight="1">
      <c r="A359" s="36"/>
      <c r="B359" s="37"/>
      <c r="C359" s="187" t="s">
        <v>496</v>
      </c>
      <c r="D359" s="187" t="s">
        <v>117</v>
      </c>
      <c r="E359" s="188" t="s">
        <v>159</v>
      </c>
      <c r="F359" s="189" t="s">
        <v>160</v>
      </c>
      <c r="G359" s="190" t="s">
        <v>140</v>
      </c>
      <c r="H359" s="191">
        <v>0.104</v>
      </c>
      <c r="I359" s="192"/>
      <c r="J359" s="193">
        <f>ROUND(I359*H359,2)</f>
        <v>0</v>
      </c>
      <c r="K359" s="189" t="s">
        <v>121</v>
      </c>
      <c r="L359" s="42"/>
      <c r="M359" s="194" t="s">
        <v>19</v>
      </c>
      <c r="N359" s="195" t="s">
        <v>46</v>
      </c>
      <c r="O359" s="82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8" t="s">
        <v>122</v>
      </c>
      <c r="AT359" s="198" t="s">
        <v>117</v>
      </c>
      <c r="AU359" s="198" t="s">
        <v>80</v>
      </c>
      <c r="AY359" s="15" t="s">
        <v>116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5" t="s">
        <v>80</v>
      </c>
      <c r="BK359" s="199">
        <f>ROUND(I359*H359,2)</f>
        <v>0</v>
      </c>
      <c r="BL359" s="15" t="s">
        <v>122</v>
      </c>
      <c r="BM359" s="198" t="s">
        <v>497</v>
      </c>
    </row>
    <row r="360" spans="1:47" s="2" customFormat="1" ht="12">
      <c r="A360" s="36"/>
      <c r="B360" s="37"/>
      <c r="C360" s="38"/>
      <c r="D360" s="200" t="s">
        <v>124</v>
      </c>
      <c r="E360" s="38"/>
      <c r="F360" s="201" t="s">
        <v>162</v>
      </c>
      <c r="G360" s="38"/>
      <c r="H360" s="38"/>
      <c r="I360" s="202"/>
      <c r="J360" s="38"/>
      <c r="K360" s="38"/>
      <c r="L360" s="42"/>
      <c r="M360" s="203"/>
      <c r="N360" s="204"/>
      <c r="O360" s="82"/>
      <c r="P360" s="82"/>
      <c r="Q360" s="82"/>
      <c r="R360" s="82"/>
      <c r="S360" s="82"/>
      <c r="T360" s="83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5" t="s">
        <v>124</v>
      </c>
      <c r="AU360" s="15" t="s">
        <v>80</v>
      </c>
    </row>
    <row r="361" spans="1:65" s="2" customFormat="1" ht="21.75" customHeight="1">
      <c r="A361" s="36"/>
      <c r="B361" s="37"/>
      <c r="C361" s="187" t="s">
        <v>498</v>
      </c>
      <c r="D361" s="187" t="s">
        <v>117</v>
      </c>
      <c r="E361" s="188" t="s">
        <v>164</v>
      </c>
      <c r="F361" s="189" t="s">
        <v>165</v>
      </c>
      <c r="G361" s="190" t="s">
        <v>140</v>
      </c>
      <c r="H361" s="191">
        <v>0.104</v>
      </c>
      <c r="I361" s="192"/>
      <c r="J361" s="193">
        <f>ROUND(I361*H361,2)</f>
        <v>0</v>
      </c>
      <c r="K361" s="189" t="s">
        <v>121</v>
      </c>
      <c r="L361" s="42"/>
      <c r="M361" s="194" t="s">
        <v>19</v>
      </c>
      <c r="N361" s="195" t="s">
        <v>46</v>
      </c>
      <c r="O361" s="82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8" t="s">
        <v>122</v>
      </c>
      <c r="AT361" s="198" t="s">
        <v>117</v>
      </c>
      <c r="AU361" s="198" t="s">
        <v>80</v>
      </c>
      <c r="AY361" s="15" t="s">
        <v>116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5" t="s">
        <v>80</v>
      </c>
      <c r="BK361" s="199">
        <f>ROUND(I361*H361,2)</f>
        <v>0</v>
      </c>
      <c r="BL361" s="15" t="s">
        <v>122</v>
      </c>
      <c r="BM361" s="198" t="s">
        <v>499</v>
      </c>
    </row>
    <row r="362" spans="1:47" s="2" customFormat="1" ht="12">
      <c r="A362" s="36"/>
      <c r="B362" s="37"/>
      <c r="C362" s="38"/>
      <c r="D362" s="200" t="s">
        <v>124</v>
      </c>
      <c r="E362" s="38"/>
      <c r="F362" s="201" t="s">
        <v>167</v>
      </c>
      <c r="G362" s="38"/>
      <c r="H362" s="38"/>
      <c r="I362" s="202"/>
      <c r="J362" s="38"/>
      <c r="K362" s="38"/>
      <c r="L362" s="42"/>
      <c r="M362" s="203"/>
      <c r="N362" s="204"/>
      <c r="O362" s="82"/>
      <c r="P362" s="82"/>
      <c r="Q362" s="82"/>
      <c r="R362" s="82"/>
      <c r="S362" s="82"/>
      <c r="T362" s="83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5" t="s">
        <v>124</v>
      </c>
      <c r="AU362" s="15" t="s">
        <v>80</v>
      </c>
    </row>
    <row r="363" spans="1:65" s="2" customFormat="1" ht="24.15" customHeight="1">
      <c r="A363" s="36"/>
      <c r="B363" s="37"/>
      <c r="C363" s="187" t="s">
        <v>500</v>
      </c>
      <c r="D363" s="187" t="s">
        <v>117</v>
      </c>
      <c r="E363" s="188" t="s">
        <v>169</v>
      </c>
      <c r="F363" s="189" t="s">
        <v>170</v>
      </c>
      <c r="G363" s="190" t="s">
        <v>140</v>
      </c>
      <c r="H363" s="191">
        <v>0.103</v>
      </c>
      <c r="I363" s="192"/>
      <c r="J363" s="193">
        <f>ROUND(I363*H363,2)</f>
        <v>0</v>
      </c>
      <c r="K363" s="189" t="s">
        <v>121</v>
      </c>
      <c r="L363" s="42"/>
      <c r="M363" s="194" t="s">
        <v>19</v>
      </c>
      <c r="N363" s="195" t="s">
        <v>46</v>
      </c>
      <c r="O363" s="82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8" t="s">
        <v>122</v>
      </c>
      <c r="AT363" s="198" t="s">
        <v>117</v>
      </c>
      <c r="AU363" s="198" t="s">
        <v>80</v>
      </c>
      <c r="AY363" s="15" t="s">
        <v>116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5" t="s">
        <v>80</v>
      </c>
      <c r="BK363" s="199">
        <f>ROUND(I363*H363,2)</f>
        <v>0</v>
      </c>
      <c r="BL363" s="15" t="s">
        <v>122</v>
      </c>
      <c r="BM363" s="198" t="s">
        <v>501</v>
      </c>
    </row>
    <row r="364" spans="1:47" s="2" customFormat="1" ht="12">
      <c r="A364" s="36"/>
      <c r="B364" s="37"/>
      <c r="C364" s="38"/>
      <c r="D364" s="200" t="s">
        <v>124</v>
      </c>
      <c r="E364" s="38"/>
      <c r="F364" s="201" t="s">
        <v>172</v>
      </c>
      <c r="G364" s="38"/>
      <c r="H364" s="38"/>
      <c r="I364" s="202"/>
      <c r="J364" s="38"/>
      <c r="K364" s="38"/>
      <c r="L364" s="42"/>
      <c r="M364" s="203"/>
      <c r="N364" s="204"/>
      <c r="O364" s="82"/>
      <c r="P364" s="82"/>
      <c r="Q364" s="82"/>
      <c r="R364" s="82"/>
      <c r="S364" s="82"/>
      <c r="T364" s="83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5" t="s">
        <v>124</v>
      </c>
      <c r="AU364" s="15" t="s">
        <v>80</v>
      </c>
    </row>
    <row r="365" spans="1:51" s="12" customFormat="1" ht="12">
      <c r="A365" s="12"/>
      <c r="B365" s="215"/>
      <c r="C365" s="216"/>
      <c r="D365" s="217" t="s">
        <v>173</v>
      </c>
      <c r="E365" s="216"/>
      <c r="F365" s="218" t="s">
        <v>502</v>
      </c>
      <c r="G365" s="216"/>
      <c r="H365" s="219">
        <v>0.103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T365" s="225" t="s">
        <v>173</v>
      </c>
      <c r="AU365" s="225" t="s">
        <v>80</v>
      </c>
      <c r="AV365" s="12" t="s">
        <v>82</v>
      </c>
      <c r="AW365" s="12" t="s">
        <v>4</v>
      </c>
      <c r="AX365" s="12" t="s">
        <v>80</v>
      </c>
      <c r="AY365" s="225" t="s">
        <v>116</v>
      </c>
    </row>
    <row r="366" spans="1:65" s="2" customFormat="1" ht="16.5" customHeight="1">
      <c r="A366" s="36"/>
      <c r="B366" s="37"/>
      <c r="C366" s="205" t="s">
        <v>503</v>
      </c>
      <c r="D366" s="205" t="s">
        <v>137</v>
      </c>
      <c r="E366" s="206" t="s">
        <v>138</v>
      </c>
      <c r="F366" s="207" t="s">
        <v>139</v>
      </c>
      <c r="G366" s="208" t="s">
        <v>140</v>
      </c>
      <c r="H366" s="209">
        <v>0.094</v>
      </c>
      <c r="I366" s="210"/>
      <c r="J366" s="211">
        <f>ROUND(I366*H366,2)</f>
        <v>0</v>
      </c>
      <c r="K366" s="207" t="s">
        <v>121</v>
      </c>
      <c r="L366" s="212"/>
      <c r="M366" s="213" t="s">
        <v>19</v>
      </c>
      <c r="N366" s="214" t="s">
        <v>46</v>
      </c>
      <c r="O366" s="82"/>
      <c r="P366" s="196">
        <f>O366*H366</f>
        <v>0</v>
      </c>
      <c r="Q366" s="196">
        <v>0</v>
      </c>
      <c r="R366" s="196">
        <f>Q366*H366</f>
        <v>0</v>
      </c>
      <c r="S366" s="196">
        <v>0</v>
      </c>
      <c r="T366" s="197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8" t="s">
        <v>141</v>
      </c>
      <c r="AT366" s="198" t="s">
        <v>137</v>
      </c>
      <c r="AU366" s="198" t="s">
        <v>80</v>
      </c>
      <c r="AY366" s="15" t="s">
        <v>116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5" t="s">
        <v>80</v>
      </c>
      <c r="BK366" s="199">
        <f>ROUND(I366*H366,2)</f>
        <v>0</v>
      </c>
      <c r="BL366" s="15" t="s">
        <v>122</v>
      </c>
      <c r="BM366" s="198" t="s">
        <v>504</v>
      </c>
    </row>
    <row r="367" spans="1:47" s="2" customFormat="1" ht="12">
      <c r="A367" s="36"/>
      <c r="B367" s="37"/>
      <c r="C367" s="38"/>
      <c r="D367" s="200" t="s">
        <v>124</v>
      </c>
      <c r="E367" s="38"/>
      <c r="F367" s="201" t="s">
        <v>143</v>
      </c>
      <c r="G367" s="38"/>
      <c r="H367" s="38"/>
      <c r="I367" s="202"/>
      <c r="J367" s="38"/>
      <c r="K367" s="38"/>
      <c r="L367" s="42"/>
      <c r="M367" s="203"/>
      <c r="N367" s="204"/>
      <c r="O367" s="82"/>
      <c r="P367" s="82"/>
      <c r="Q367" s="82"/>
      <c r="R367" s="82"/>
      <c r="S367" s="82"/>
      <c r="T367" s="83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5" t="s">
        <v>124</v>
      </c>
      <c r="AU367" s="15" t="s">
        <v>80</v>
      </c>
    </row>
    <row r="368" spans="1:65" s="2" customFormat="1" ht="16.5" customHeight="1">
      <c r="A368" s="36"/>
      <c r="B368" s="37"/>
      <c r="C368" s="205" t="s">
        <v>505</v>
      </c>
      <c r="D368" s="205" t="s">
        <v>137</v>
      </c>
      <c r="E368" s="206" t="s">
        <v>221</v>
      </c>
      <c r="F368" s="207" t="s">
        <v>222</v>
      </c>
      <c r="G368" s="208" t="s">
        <v>140</v>
      </c>
      <c r="H368" s="209">
        <v>0.01</v>
      </c>
      <c r="I368" s="210"/>
      <c r="J368" s="211">
        <f>ROUND(I368*H368,2)</f>
        <v>0</v>
      </c>
      <c r="K368" s="207" t="s">
        <v>121</v>
      </c>
      <c r="L368" s="212"/>
      <c r="M368" s="213" t="s">
        <v>19</v>
      </c>
      <c r="N368" s="214" t="s">
        <v>46</v>
      </c>
      <c r="O368" s="82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8" t="s">
        <v>141</v>
      </c>
      <c r="AT368" s="198" t="s">
        <v>137</v>
      </c>
      <c r="AU368" s="198" t="s">
        <v>80</v>
      </c>
      <c r="AY368" s="15" t="s">
        <v>116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5" t="s">
        <v>80</v>
      </c>
      <c r="BK368" s="199">
        <f>ROUND(I368*H368,2)</f>
        <v>0</v>
      </c>
      <c r="BL368" s="15" t="s">
        <v>122</v>
      </c>
      <c r="BM368" s="198" t="s">
        <v>506</v>
      </c>
    </row>
    <row r="369" spans="1:47" s="2" customFormat="1" ht="12">
      <c r="A369" s="36"/>
      <c r="B369" s="37"/>
      <c r="C369" s="38"/>
      <c r="D369" s="200" t="s">
        <v>124</v>
      </c>
      <c r="E369" s="38"/>
      <c r="F369" s="201" t="s">
        <v>224</v>
      </c>
      <c r="G369" s="38"/>
      <c r="H369" s="38"/>
      <c r="I369" s="202"/>
      <c r="J369" s="38"/>
      <c r="K369" s="38"/>
      <c r="L369" s="42"/>
      <c r="M369" s="203"/>
      <c r="N369" s="204"/>
      <c r="O369" s="82"/>
      <c r="P369" s="82"/>
      <c r="Q369" s="82"/>
      <c r="R369" s="82"/>
      <c r="S369" s="82"/>
      <c r="T369" s="83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5" t="s">
        <v>124</v>
      </c>
      <c r="AU369" s="15" t="s">
        <v>80</v>
      </c>
    </row>
    <row r="370" spans="1:65" s="2" customFormat="1" ht="37.8" customHeight="1">
      <c r="A370" s="36"/>
      <c r="B370" s="37"/>
      <c r="C370" s="187" t="s">
        <v>507</v>
      </c>
      <c r="D370" s="187" t="s">
        <v>117</v>
      </c>
      <c r="E370" s="188" t="s">
        <v>176</v>
      </c>
      <c r="F370" s="189" t="s">
        <v>177</v>
      </c>
      <c r="G370" s="190" t="s">
        <v>140</v>
      </c>
      <c r="H370" s="191">
        <v>0.104</v>
      </c>
      <c r="I370" s="192"/>
      <c r="J370" s="193">
        <f>ROUND(I370*H370,2)</f>
        <v>0</v>
      </c>
      <c r="K370" s="189" t="s">
        <v>121</v>
      </c>
      <c r="L370" s="42"/>
      <c r="M370" s="194" t="s">
        <v>19</v>
      </c>
      <c r="N370" s="195" t="s">
        <v>46</v>
      </c>
      <c r="O370" s="82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8" t="s">
        <v>122</v>
      </c>
      <c r="AT370" s="198" t="s">
        <v>117</v>
      </c>
      <c r="AU370" s="198" t="s">
        <v>80</v>
      </c>
      <c r="AY370" s="15" t="s">
        <v>116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5" t="s">
        <v>80</v>
      </c>
      <c r="BK370" s="199">
        <f>ROUND(I370*H370,2)</f>
        <v>0</v>
      </c>
      <c r="BL370" s="15" t="s">
        <v>122</v>
      </c>
      <c r="BM370" s="198" t="s">
        <v>508</v>
      </c>
    </row>
    <row r="371" spans="1:47" s="2" customFormat="1" ht="12">
      <c r="A371" s="36"/>
      <c r="B371" s="37"/>
      <c r="C371" s="38"/>
      <c r="D371" s="200" t="s">
        <v>124</v>
      </c>
      <c r="E371" s="38"/>
      <c r="F371" s="201" t="s">
        <v>179</v>
      </c>
      <c r="G371" s="38"/>
      <c r="H371" s="38"/>
      <c r="I371" s="202"/>
      <c r="J371" s="38"/>
      <c r="K371" s="38"/>
      <c r="L371" s="42"/>
      <c r="M371" s="203"/>
      <c r="N371" s="204"/>
      <c r="O371" s="82"/>
      <c r="P371" s="82"/>
      <c r="Q371" s="82"/>
      <c r="R371" s="82"/>
      <c r="S371" s="82"/>
      <c r="T371" s="83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5" t="s">
        <v>124</v>
      </c>
      <c r="AU371" s="15" t="s">
        <v>80</v>
      </c>
    </row>
    <row r="372" spans="1:63" s="11" customFormat="1" ht="25.9" customHeight="1">
      <c r="A372" s="11"/>
      <c r="B372" s="173"/>
      <c r="C372" s="174"/>
      <c r="D372" s="175" t="s">
        <v>74</v>
      </c>
      <c r="E372" s="176" t="s">
        <v>509</v>
      </c>
      <c r="F372" s="176" t="s">
        <v>510</v>
      </c>
      <c r="G372" s="174"/>
      <c r="H372" s="174"/>
      <c r="I372" s="177"/>
      <c r="J372" s="178">
        <f>BK372</f>
        <v>0</v>
      </c>
      <c r="K372" s="174"/>
      <c r="L372" s="179"/>
      <c r="M372" s="180"/>
      <c r="N372" s="181"/>
      <c r="O372" s="181"/>
      <c r="P372" s="182">
        <f>SUM(P373:P393)</f>
        <v>0</v>
      </c>
      <c r="Q372" s="181"/>
      <c r="R372" s="182">
        <f>SUM(R373:R393)</f>
        <v>0.018794</v>
      </c>
      <c r="S372" s="181"/>
      <c r="T372" s="183">
        <f>SUM(T373:T393)</f>
        <v>0.023039999999999998</v>
      </c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R372" s="184" t="s">
        <v>80</v>
      </c>
      <c r="AT372" s="185" t="s">
        <v>74</v>
      </c>
      <c r="AU372" s="185" t="s">
        <v>75</v>
      </c>
      <c r="AY372" s="184" t="s">
        <v>116</v>
      </c>
      <c r="BK372" s="186">
        <f>SUM(BK373:BK393)</f>
        <v>0</v>
      </c>
    </row>
    <row r="373" spans="1:65" s="2" customFormat="1" ht="24.15" customHeight="1">
      <c r="A373" s="36"/>
      <c r="B373" s="37"/>
      <c r="C373" s="187" t="s">
        <v>511</v>
      </c>
      <c r="D373" s="187" t="s">
        <v>117</v>
      </c>
      <c r="E373" s="188" t="s">
        <v>126</v>
      </c>
      <c r="F373" s="189" t="s">
        <v>127</v>
      </c>
      <c r="G373" s="190" t="s">
        <v>120</v>
      </c>
      <c r="H373" s="191">
        <v>5</v>
      </c>
      <c r="I373" s="192"/>
      <c r="J373" s="193">
        <f>ROUND(I373*H373,2)</f>
        <v>0</v>
      </c>
      <c r="K373" s="189" t="s">
        <v>121</v>
      </c>
      <c r="L373" s="42"/>
      <c r="M373" s="194" t="s">
        <v>19</v>
      </c>
      <c r="N373" s="195" t="s">
        <v>46</v>
      </c>
      <c r="O373" s="82"/>
      <c r="P373" s="196">
        <f>O373*H373</f>
        <v>0</v>
      </c>
      <c r="Q373" s="196">
        <v>0.00013</v>
      </c>
      <c r="R373" s="196">
        <f>Q373*H373</f>
        <v>0.00065</v>
      </c>
      <c r="S373" s="196">
        <v>0</v>
      </c>
      <c r="T373" s="197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8" t="s">
        <v>122</v>
      </c>
      <c r="AT373" s="198" t="s">
        <v>117</v>
      </c>
      <c r="AU373" s="198" t="s">
        <v>80</v>
      </c>
      <c r="AY373" s="15" t="s">
        <v>116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5" t="s">
        <v>80</v>
      </c>
      <c r="BK373" s="199">
        <f>ROUND(I373*H373,2)</f>
        <v>0</v>
      </c>
      <c r="BL373" s="15" t="s">
        <v>122</v>
      </c>
      <c r="BM373" s="198" t="s">
        <v>512</v>
      </c>
    </row>
    <row r="374" spans="1:47" s="2" customFormat="1" ht="12">
      <c r="A374" s="36"/>
      <c r="B374" s="37"/>
      <c r="C374" s="38"/>
      <c r="D374" s="200" t="s">
        <v>124</v>
      </c>
      <c r="E374" s="38"/>
      <c r="F374" s="201" t="s">
        <v>129</v>
      </c>
      <c r="G374" s="38"/>
      <c r="H374" s="38"/>
      <c r="I374" s="202"/>
      <c r="J374" s="38"/>
      <c r="K374" s="38"/>
      <c r="L374" s="42"/>
      <c r="M374" s="203"/>
      <c r="N374" s="204"/>
      <c r="O374" s="82"/>
      <c r="P374" s="82"/>
      <c r="Q374" s="82"/>
      <c r="R374" s="82"/>
      <c r="S374" s="82"/>
      <c r="T374" s="83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5" t="s">
        <v>124</v>
      </c>
      <c r="AU374" s="15" t="s">
        <v>80</v>
      </c>
    </row>
    <row r="375" spans="1:65" s="2" customFormat="1" ht="16.5" customHeight="1">
      <c r="A375" s="36"/>
      <c r="B375" s="37"/>
      <c r="C375" s="187" t="s">
        <v>513</v>
      </c>
      <c r="D375" s="187" t="s">
        <v>117</v>
      </c>
      <c r="E375" s="188" t="s">
        <v>514</v>
      </c>
      <c r="F375" s="189" t="s">
        <v>515</v>
      </c>
      <c r="G375" s="190" t="s">
        <v>120</v>
      </c>
      <c r="H375" s="191">
        <v>2.88</v>
      </c>
      <c r="I375" s="192"/>
      <c r="J375" s="193">
        <f>ROUND(I375*H375,2)</f>
        <v>0</v>
      </c>
      <c r="K375" s="189" t="s">
        <v>121</v>
      </c>
      <c r="L375" s="42"/>
      <c r="M375" s="194" t="s">
        <v>19</v>
      </c>
      <c r="N375" s="195" t="s">
        <v>46</v>
      </c>
      <c r="O375" s="82"/>
      <c r="P375" s="196">
        <f>O375*H375</f>
        <v>0</v>
      </c>
      <c r="Q375" s="196">
        <v>0</v>
      </c>
      <c r="R375" s="196">
        <f>Q375*H375</f>
        <v>0</v>
      </c>
      <c r="S375" s="196">
        <v>0.008</v>
      </c>
      <c r="T375" s="197">
        <f>S375*H375</f>
        <v>0.023039999999999998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8" t="s">
        <v>122</v>
      </c>
      <c r="AT375" s="198" t="s">
        <v>117</v>
      </c>
      <c r="AU375" s="198" t="s">
        <v>80</v>
      </c>
      <c r="AY375" s="15" t="s">
        <v>116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5" t="s">
        <v>80</v>
      </c>
      <c r="BK375" s="199">
        <f>ROUND(I375*H375,2)</f>
        <v>0</v>
      </c>
      <c r="BL375" s="15" t="s">
        <v>122</v>
      </c>
      <c r="BM375" s="198" t="s">
        <v>516</v>
      </c>
    </row>
    <row r="376" spans="1:47" s="2" customFormat="1" ht="12">
      <c r="A376" s="36"/>
      <c r="B376" s="37"/>
      <c r="C376" s="38"/>
      <c r="D376" s="200" t="s">
        <v>124</v>
      </c>
      <c r="E376" s="38"/>
      <c r="F376" s="201" t="s">
        <v>517</v>
      </c>
      <c r="G376" s="38"/>
      <c r="H376" s="38"/>
      <c r="I376" s="202"/>
      <c r="J376" s="38"/>
      <c r="K376" s="38"/>
      <c r="L376" s="42"/>
      <c r="M376" s="203"/>
      <c r="N376" s="204"/>
      <c r="O376" s="82"/>
      <c r="P376" s="82"/>
      <c r="Q376" s="82"/>
      <c r="R376" s="82"/>
      <c r="S376" s="82"/>
      <c r="T376" s="83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5" t="s">
        <v>124</v>
      </c>
      <c r="AU376" s="15" t="s">
        <v>80</v>
      </c>
    </row>
    <row r="377" spans="1:51" s="12" customFormat="1" ht="12">
      <c r="A377" s="12"/>
      <c r="B377" s="215"/>
      <c r="C377" s="216"/>
      <c r="D377" s="217" t="s">
        <v>173</v>
      </c>
      <c r="E377" s="226" t="s">
        <v>19</v>
      </c>
      <c r="F377" s="218" t="s">
        <v>518</v>
      </c>
      <c r="G377" s="216"/>
      <c r="H377" s="219">
        <v>2.88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225" t="s">
        <v>173</v>
      </c>
      <c r="AU377" s="225" t="s">
        <v>80</v>
      </c>
      <c r="AV377" s="12" t="s">
        <v>82</v>
      </c>
      <c r="AW377" s="12" t="s">
        <v>36</v>
      </c>
      <c r="AX377" s="12" t="s">
        <v>80</v>
      </c>
      <c r="AY377" s="225" t="s">
        <v>116</v>
      </c>
    </row>
    <row r="378" spans="1:65" s="2" customFormat="1" ht="16.5" customHeight="1">
      <c r="A378" s="36"/>
      <c r="B378" s="37"/>
      <c r="C378" s="187" t="s">
        <v>519</v>
      </c>
      <c r="D378" s="187" t="s">
        <v>117</v>
      </c>
      <c r="E378" s="188" t="s">
        <v>520</v>
      </c>
      <c r="F378" s="189" t="s">
        <v>521</v>
      </c>
      <c r="G378" s="190" t="s">
        <v>120</v>
      </c>
      <c r="H378" s="191">
        <v>2.88</v>
      </c>
      <c r="I378" s="192"/>
      <c r="J378" s="193">
        <f>ROUND(I378*H378,2)</f>
        <v>0</v>
      </c>
      <c r="K378" s="189" t="s">
        <v>121</v>
      </c>
      <c r="L378" s="42"/>
      <c r="M378" s="194" t="s">
        <v>19</v>
      </c>
      <c r="N378" s="195" t="s">
        <v>46</v>
      </c>
      <c r="O378" s="82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8" t="s">
        <v>122</v>
      </c>
      <c r="AT378" s="198" t="s">
        <v>117</v>
      </c>
      <c r="AU378" s="198" t="s">
        <v>80</v>
      </c>
      <c r="AY378" s="15" t="s">
        <v>116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5" t="s">
        <v>80</v>
      </c>
      <c r="BK378" s="199">
        <f>ROUND(I378*H378,2)</f>
        <v>0</v>
      </c>
      <c r="BL378" s="15" t="s">
        <v>122</v>
      </c>
      <c r="BM378" s="198" t="s">
        <v>522</v>
      </c>
    </row>
    <row r="379" spans="1:47" s="2" customFormat="1" ht="12">
      <c r="A379" s="36"/>
      <c r="B379" s="37"/>
      <c r="C379" s="38"/>
      <c r="D379" s="200" t="s">
        <v>124</v>
      </c>
      <c r="E379" s="38"/>
      <c r="F379" s="201" t="s">
        <v>523</v>
      </c>
      <c r="G379" s="38"/>
      <c r="H379" s="38"/>
      <c r="I379" s="202"/>
      <c r="J379" s="38"/>
      <c r="K379" s="38"/>
      <c r="L379" s="42"/>
      <c r="M379" s="203"/>
      <c r="N379" s="204"/>
      <c r="O379" s="82"/>
      <c r="P379" s="82"/>
      <c r="Q379" s="82"/>
      <c r="R379" s="82"/>
      <c r="S379" s="82"/>
      <c r="T379" s="83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5" t="s">
        <v>124</v>
      </c>
      <c r="AU379" s="15" t="s">
        <v>80</v>
      </c>
    </row>
    <row r="380" spans="1:65" s="2" customFormat="1" ht="16.5" customHeight="1">
      <c r="A380" s="36"/>
      <c r="B380" s="37"/>
      <c r="C380" s="205" t="s">
        <v>524</v>
      </c>
      <c r="D380" s="205" t="s">
        <v>137</v>
      </c>
      <c r="E380" s="206" t="s">
        <v>525</v>
      </c>
      <c r="F380" s="207" t="s">
        <v>526</v>
      </c>
      <c r="G380" s="208" t="s">
        <v>120</v>
      </c>
      <c r="H380" s="209">
        <v>3.024</v>
      </c>
      <c r="I380" s="210"/>
      <c r="J380" s="211">
        <f>ROUND(I380*H380,2)</f>
        <v>0</v>
      </c>
      <c r="K380" s="207" t="s">
        <v>121</v>
      </c>
      <c r="L380" s="212"/>
      <c r="M380" s="213" t="s">
        <v>19</v>
      </c>
      <c r="N380" s="214" t="s">
        <v>46</v>
      </c>
      <c r="O380" s="82"/>
      <c r="P380" s="196">
        <f>O380*H380</f>
        <v>0</v>
      </c>
      <c r="Q380" s="196">
        <v>0.006</v>
      </c>
      <c r="R380" s="196">
        <f>Q380*H380</f>
        <v>0.018144</v>
      </c>
      <c r="S380" s="196">
        <v>0</v>
      </c>
      <c r="T380" s="19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8" t="s">
        <v>141</v>
      </c>
      <c r="AT380" s="198" t="s">
        <v>137</v>
      </c>
      <c r="AU380" s="198" t="s">
        <v>80</v>
      </c>
      <c r="AY380" s="15" t="s">
        <v>116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5" t="s">
        <v>80</v>
      </c>
      <c r="BK380" s="199">
        <f>ROUND(I380*H380,2)</f>
        <v>0</v>
      </c>
      <c r="BL380" s="15" t="s">
        <v>122</v>
      </c>
      <c r="BM380" s="198" t="s">
        <v>527</v>
      </c>
    </row>
    <row r="381" spans="1:47" s="2" customFormat="1" ht="12">
      <c r="A381" s="36"/>
      <c r="B381" s="37"/>
      <c r="C381" s="38"/>
      <c r="D381" s="200" t="s">
        <v>124</v>
      </c>
      <c r="E381" s="38"/>
      <c r="F381" s="201" t="s">
        <v>528</v>
      </c>
      <c r="G381" s="38"/>
      <c r="H381" s="38"/>
      <c r="I381" s="202"/>
      <c r="J381" s="38"/>
      <c r="K381" s="38"/>
      <c r="L381" s="42"/>
      <c r="M381" s="203"/>
      <c r="N381" s="204"/>
      <c r="O381" s="82"/>
      <c r="P381" s="82"/>
      <c r="Q381" s="82"/>
      <c r="R381" s="82"/>
      <c r="S381" s="82"/>
      <c r="T381" s="83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5" t="s">
        <v>124</v>
      </c>
      <c r="AU381" s="15" t="s">
        <v>80</v>
      </c>
    </row>
    <row r="382" spans="1:51" s="12" customFormat="1" ht="12">
      <c r="A382" s="12"/>
      <c r="B382" s="215"/>
      <c r="C382" s="216"/>
      <c r="D382" s="217" t="s">
        <v>173</v>
      </c>
      <c r="E382" s="216"/>
      <c r="F382" s="218" t="s">
        <v>529</v>
      </c>
      <c r="G382" s="216"/>
      <c r="H382" s="219">
        <v>3.024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T382" s="225" t="s">
        <v>173</v>
      </c>
      <c r="AU382" s="225" t="s">
        <v>80</v>
      </c>
      <c r="AV382" s="12" t="s">
        <v>82</v>
      </c>
      <c r="AW382" s="12" t="s">
        <v>4</v>
      </c>
      <c r="AX382" s="12" t="s">
        <v>80</v>
      </c>
      <c r="AY382" s="225" t="s">
        <v>116</v>
      </c>
    </row>
    <row r="383" spans="1:65" s="2" customFormat="1" ht="21.75" customHeight="1">
      <c r="A383" s="36"/>
      <c r="B383" s="37"/>
      <c r="C383" s="187" t="s">
        <v>530</v>
      </c>
      <c r="D383" s="187" t="s">
        <v>117</v>
      </c>
      <c r="E383" s="188" t="s">
        <v>159</v>
      </c>
      <c r="F383" s="189" t="s">
        <v>160</v>
      </c>
      <c r="G383" s="190" t="s">
        <v>140</v>
      </c>
      <c r="H383" s="191">
        <v>0.023</v>
      </c>
      <c r="I383" s="192"/>
      <c r="J383" s="193">
        <f>ROUND(I383*H383,2)</f>
        <v>0</v>
      </c>
      <c r="K383" s="189" t="s">
        <v>121</v>
      </c>
      <c r="L383" s="42"/>
      <c r="M383" s="194" t="s">
        <v>19</v>
      </c>
      <c r="N383" s="195" t="s">
        <v>46</v>
      </c>
      <c r="O383" s="82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8" t="s">
        <v>122</v>
      </c>
      <c r="AT383" s="198" t="s">
        <v>117</v>
      </c>
      <c r="AU383" s="198" t="s">
        <v>80</v>
      </c>
      <c r="AY383" s="15" t="s">
        <v>116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5" t="s">
        <v>80</v>
      </c>
      <c r="BK383" s="199">
        <f>ROUND(I383*H383,2)</f>
        <v>0</v>
      </c>
      <c r="BL383" s="15" t="s">
        <v>122</v>
      </c>
      <c r="BM383" s="198" t="s">
        <v>531</v>
      </c>
    </row>
    <row r="384" spans="1:47" s="2" customFormat="1" ht="12">
      <c r="A384" s="36"/>
      <c r="B384" s="37"/>
      <c r="C384" s="38"/>
      <c r="D384" s="200" t="s">
        <v>124</v>
      </c>
      <c r="E384" s="38"/>
      <c r="F384" s="201" t="s">
        <v>162</v>
      </c>
      <c r="G384" s="38"/>
      <c r="H384" s="38"/>
      <c r="I384" s="202"/>
      <c r="J384" s="38"/>
      <c r="K384" s="38"/>
      <c r="L384" s="42"/>
      <c r="M384" s="203"/>
      <c r="N384" s="204"/>
      <c r="O384" s="82"/>
      <c r="P384" s="82"/>
      <c r="Q384" s="82"/>
      <c r="R384" s="82"/>
      <c r="S384" s="82"/>
      <c r="T384" s="83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5" t="s">
        <v>124</v>
      </c>
      <c r="AU384" s="15" t="s">
        <v>80</v>
      </c>
    </row>
    <row r="385" spans="1:65" s="2" customFormat="1" ht="21.75" customHeight="1">
      <c r="A385" s="36"/>
      <c r="B385" s="37"/>
      <c r="C385" s="187" t="s">
        <v>532</v>
      </c>
      <c r="D385" s="187" t="s">
        <v>117</v>
      </c>
      <c r="E385" s="188" t="s">
        <v>164</v>
      </c>
      <c r="F385" s="189" t="s">
        <v>165</v>
      </c>
      <c r="G385" s="190" t="s">
        <v>140</v>
      </c>
      <c r="H385" s="191">
        <v>0.023</v>
      </c>
      <c r="I385" s="192"/>
      <c r="J385" s="193">
        <f>ROUND(I385*H385,2)</f>
        <v>0</v>
      </c>
      <c r="K385" s="189" t="s">
        <v>121</v>
      </c>
      <c r="L385" s="42"/>
      <c r="M385" s="194" t="s">
        <v>19</v>
      </c>
      <c r="N385" s="195" t="s">
        <v>46</v>
      </c>
      <c r="O385" s="82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8" t="s">
        <v>122</v>
      </c>
      <c r="AT385" s="198" t="s">
        <v>117</v>
      </c>
      <c r="AU385" s="198" t="s">
        <v>80</v>
      </c>
      <c r="AY385" s="15" t="s">
        <v>116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5" t="s">
        <v>80</v>
      </c>
      <c r="BK385" s="199">
        <f>ROUND(I385*H385,2)</f>
        <v>0</v>
      </c>
      <c r="BL385" s="15" t="s">
        <v>122</v>
      </c>
      <c r="BM385" s="198" t="s">
        <v>533</v>
      </c>
    </row>
    <row r="386" spans="1:47" s="2" customFormat="1" ht="12">
      <c r="A386" s="36"/>
      <c r="B386" s="37"/>
      <c r="C386" s="38"/>
      <c r="D386" s="200" t="s">
        <v>124</v>
      </c>
      <c r="E386" s="38"/>
      <c r="F386" s="201" t="s">
        <v>167</v>
      </c>
      <c r="G386" s="38"/>
      <c r="H386" s="38"/>
      <c r="I386" s="202"/>
      <c r="J386" s="38"/>
      <c r="K386" s="38"/>
      <c r="L386" s="42"/>
      <c r="M386" s="203"/>
      <c r="N386" s="204"/>
      <c r="O386" s="82"/>
      <c r="P386" s="82"/>
      <c r="Q386" s="82"/>
      <c r="R386" s="82"/>
      <c r="S386" s="82"/>
      <c r="T386" s="83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124</v>
      </c>
      <c r="AU386" s="15" t="s">
        <v>80</v>
      </c>
    </row>
    <row r="387" spans="1:65" s="2" customFormat="1" ht="24.15" customHeight="1">
      <c r="A387" s="36"/>
      <c r="B387" s="37"/>
      <c r="C387" s="187" t="s">
        <v>534</v>
      </c>
      <c r="D387" s="187" t="s">
        <v>117</v>
      </c>
      <c r="E387" s="188" t="s">
        <v>169</v>
      </c>
      <c r="F387" s="189" t="s">
        <v>170</v>
      </c>
      <c r="G387" s="190" t="s">
        <v>140</v>
      </c>
      <c r="H387" s="191">
        <v>0.322</v>
      </c>
      <c r="I387" s="192"/>
      <c r="J387" s="193">
        <f>ROUND(I387*H387,2)</f>
        <v>0</v>
      </c>
      <c r="K387" s="189" t="s">
        <v>121</v>
      </c>
      <c r="L387" s="42"/>
      <c r="M387" s="194" t="s">
        <v>19</v>
      </c>
      <c r="N387" s="195" t="s">
        <v>46</v>
      </c>
      <c r="O387" s="82"/>
      <c r="P387" s="196">
        <f>O387*H387</f>
        <v>0</v>
      </c>
      <c r="Q387" s="196">
        <v>0</v>
      </c>
      <c r="R387" s="196">
        <f>Q387*H387</f>
        <v>0</v>
      </c>
      <c r="S387" s="196">
        <v>0</v>
      </c>
      <c r="T387" s="197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8" t="s">
        <v>122</v>
      </c>
      <c r="AT387" s="198" t="s">
        <v>117</v>
      </c>
      <c r="AU387" s="198" t="s">
        <v>80</v>
      </c>
      <c r="AY387" s="15" t="s">
        <v>116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5" t="s">
        <v>80</v>
      </c>
      <c r="BK387" s="199">
        <f>ROUND(I387*H387,2)</f>
        <v>0</v>
      </c>
      <c r="BL387" s="15" t="s">
        <v>122</v>
      </c>
      <c r="BM387" s="198" t="s">
        <v>535</v>
      </c>
    </row>
    <row r="388" spans="1:47" s="2" customFormat="1" ht="12">
      <c r="A388" s="36"/>
      <c r="B388" s="37"/>
      <c r="C388" s="38"/>
      <c r="D388" s="200" t="s">
        <v>124</v>
      </c>
      <c r="E388" s="38"/>
      <c r="F388" s="201" t="s">
        <v>172</v>
      </c>
      <c r="G388" s="38"/>
      <c r="H388" s="38"/>
      <c r="I388" s="202"/>
      <c r="J388" s="38"/>
      <c r="K388" s="38"/>
      <c r="L388" s="42"/>
      <c r="M388" s="203"/>
      <c r="N388" s="204"/>
      <c r="O388" s="82"/>
      <c r="P388" s="82"/>
      <c r="Q388" s="82"/>
      <c r="R388" s="82"/>
      <c r="S388" s="82"/>
      <c r="T388" s="83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5" t="s">
        <v>124</v>
      </c>
      <c r="AU388" s="15" t="s">
        <v>80</v>
      </c>
    </row>
    <row r="389" spans="1:51" s="12" customFormat="1" ht="12">
      <c r="A389" s="12"/>
      <c r="B389" s="215"/>
      <c r="C389" s="216"/>
      <c r="D389" s="217" t="s">
        <v>173</v>
      </c>
      <c r="E389" s="216"/>
      <c r="F389" s="218" t="s">
        <v>536</v>
      </c>
      <c r="G389" s="216"/>
      <c r="H389" s="219">
        <v>0.322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T389" s="225" t="s">
        <v>173</v>
      </c>
      <c r="AU389" s="225" t="s">
        <v>80</v>
      </c>
      <c r="AV389" s="12" t="s">
        <v>82</v>
      </c>
      <c r="AW389" s="12" t="s">
        <v>4</v>
      </c>
      <c r="AX389" s="12" t="s">
        <v>80</v>
      </c>
      <c r="AY389" s="225" t="s">
        <v>116</v>
      </c>
    </row>
    <row r="390" spans="1:65" s="2" customFormat="1" ht="16.5" customHeight="1">
      <c r="A390" s="36"/>
      <c r="B390" s="37"/>
      <c r="C390" s="205" t="s">
        <v>537</v>
      </c>
      <c r="D390" s="205" t="s">
        <v>137</v>
      </c>
      <c r="E390" s="206" t="s">
        <v>221</v>
      </c>
      <c r="F390" s="207" t="s">
        <v>222</v>
      </c>
      <c r="G390" s="208" t="s">
        <v>140</v>
      </c>
      <c r="H390" s="209">
        <v>0.023</v>
      </c>
      <c r="I390" s="210"/>
      <c r="J390" s="211">
        <f>ROUND(I390*H390,2)</f>
        <v>0</v>
      </c>
      <c r="K390" s="207" t="s">
        <v>121</v>
      </c>
      <c r="L390" s="212"/>
      <c r="M390" s="213" t="s">
        <v>19</v>
      </c>
      <c r="N390" s="214" t="s">
        <v>46</v>
      </c>
      <c r="O390" s="82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7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8" t="s">
        <v>141</v>
      </c>
      <c r="AT390" s="198" t="s">
        <v>137</v>
      </c>
      <c r="AU390" s="198" t="s">
        <v>80</v>
      </c>
      <c r="AY390" s="15" t="s">
        <v>116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5" t="s">
        <v>80</v>
      </c>
      <c r="BK390" s="199">
        <f>ROUND(I390*H390,2)</f>
        <v>0</v>
      </c>
      <c r="BL390" s="15" t="s">
        <v>122</v>
      </c>
      <c r="BM390" s="198" t="s">
        <v>538</v>
      </c>
    </row>
    <row r="391" spans="1:47" s="2" customFormat="1" ht="12">
      <c r="A391" s="36"/>
      <c r="B391" s="37"/>
      <c r="C391" s="38"/>
      <c r="D391" s="200" t="s">
        <v>124</v>
      </c>
      <c r="E391" s="38"/>
      <c r="F391" s="201" t="s">
        <v>224</v>
      </c>
      <c r="G391" s="38"/>
      <c r="H391" s="38"/>
      <c r="I391" s="202"/>
      <c r="J391" s="38"/>
      <c r="K391" s="38"/>
      <c r="L391" s="42"/>
      <c r="M391" s="203"/>
      <c r="N391" s="204"/>
      <c r="O391" s="82"/>
      <c r="P391" s="82"/>
      <c r="Q391" s="82"/>
      <c r="R391" s="82"/>
      <c r="S391" s="82"/>
      <c r="T391" s="83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5" t="s">
        <v>124</v>
      </c>
      <c r="AU391" s="15" t="s">
        <v>80</v>
      </c>
    </row>
    <row r="392" spans="1:65" s="2" customFormat="1" ht="37.8" customHeight="1">
      <c r="A392" s="36"/>
      <c r="B392" s="37"/>
      <c r="C392" s="187" t="s">
        <v>539</v>
      </c>
      <c r="D392" s="187" t="s">
        <v>117</v>
      </c>
      <c r="E392" s="188" t="s">
        <v>176</v>
      </c>
      <c r="F392" s="189" t="s">
        <v>177</v>
      </c>
      <c r="G392" s="190" t="s">
        <v>140</v>
      </c>
      <c r="H392" s="191">
        <v>0.019</v>
      </c>
      <c r="I392" s="192"/>
      <c r="J392" s="193">
        <f>ROUND(I392*H392,2)</f>
        <v>0</v>
      </c>
      <c r="K392" s="189" t="s">
        <v>121</v>
      </c>
      <c r="L392" s="42"/>
      <c r="M392" s="194" t="s">
        <v>19</v>
      </c>
      <c r="N392" s="195" t="s">
        <v>46</v>
      </c>
      <c r="O392" s="82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8" t="s">
        <v>122</v>
      </c>
      <c r="AT392" s="198" t="s">
        <v>117</v>
      </c>
      <c r="AU392" s="198" t="s">
        <v>80</v>
      </c>
      <c r="AY392" s="15" t="s">
        <v>116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5" t="s">
        <v>80</v>
      </c>
      <c r="BK392" s="199">
        <f>ROUND(I392*H392,2)</f>
        <v>0</v>
      </c>
      <c r="BL392" s="15" t="s">
        <v>122</v>
      </c>
      <c r="BM392" s="198" t="s">
        <v>540</v>
      </c>
    </row>
    <row r="393" spans="1:47" s="2" customFormat="1" ht="12">
      <c r="A393" s="36"/>
      <c r="B393" s="37"/>
      <c r="C393" s="38"/>
      <c r="D393" s="200" t="s">
        <v>124</v>
      </c>
      <c r="E393" s="38"/>
      <c r="F393" s="201" t="s">
        <v>179</v>
      </c>
      <c r="G393" s="38"/>
      <c r="H393" s="38"/>
      <c r="I393" s="202"/>
      <c r="J393" s="38"/>
      <c r="K393" s="38"/>
      <c r="L393" s="42"/>
      <c r="M393" s="203"/>
      <c r="N393" s="204"/>
      <c r="O393" s="82"/>
      <c r="P393" s="82"/>
      <c r="Q393" s="82"/>
      <c r="R393" s="82"/>
      <c r="S393" s="82"/>
      <c r="T393" s="83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5" t="s">
        <v>124</v>
      </c>
      <c r="AU393" s="15" t="s">
        <v>80</v>
      </c>
    </row>
    <row r="394" spans="1:63" s="11" customFormat="1" ht="25.9" customHeight="1">
      <c r="A394" s="11"/>
      <c r="B394" s="173"/>
      <c r="C394" s="174"/>
      <c r="D394" s="175" t="s">
        <v>74</v>
      </c>
      <c r="E394" s="176" t="s">
        <v>541</v>
      </c>
      <c r="F394" s="176" t="s">
        <v>542</v>
      </c>
      <c r="G394" s="174"/>
      <c r="H394" s="174"/>
      <c r="I394" s="177"/>
      <c r="J394" s="178">
        <f>BK394</f>
        <v>0</v>
      </c>
      <c r="K394" s="174"/>
      <c r="L394" s="179"/>
      <c r="M394" s="180"/>
      <c r="N394" s="181"/>
      <c r="O394" s="181"/>
      <c r="P394" s="182">
        <f>SUM(P395:P421)</f>
        <v>0</v>
      </c>
      <c r="Q394" s="181"/>
      <c r="R394" s="182">
        <f>SUM(R395:R421)</f>
        <v>0.019634</v>
      </c>
      <c r="S394" s="181"/>
      <c r="T394" s="183">
        <f>SUM(T395:T421)</f>
        <v>0.029756250000000005</v>
      </c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R394" s="184" t="s">
        <v>80</v>
      </c>
      <c r="AT394" s="185" t="s">
        <v>74</v>
      </c>
      <c r="AU394" s="185" t="s">
        <v>75</v>
      </c>
      <c r="AY394" s="184" t="s">
        <v>116</v>
      </c>
      <c r="BK394" s="186">
        <f>SUM(BK395:BK421)</f>
        <v>0</v>
      </c>
    </row>
    <row r="395" spans="1:65" s="2" customFormat="1" ht="21.75" customHeight="1">
      <c r="A395" s="36"/>
      <c r="B395" s="37"/>
      <c r="C395" s="187" t="s">
        <v>543</v>
      </c>
      <c r="D395" s="187" t="s">
        <v>117</v>
      </c>
      <c r="E395" s="188" t="s">
        <v>118</v>
      </c>
      <c r="F395" s="189" t="s">
        <v>119</v>
      </c>
      <c r="G395" s="190" t="s">
        <v>120</v>
      </c>
      <c r="H395" s="191">
        <v>4</v>
      </c>
      <c r="I395" s="192"/>
      <c r="J395" s="193">
        <f>ROUND(I395*H395,2)</f>
        <v>0</v>
      </c>
      <c r="K395" s="189" t="s">
        <v>121</v>
      </c>
      <c r="L395" s="42"/>
      <c r="M395" s="194" t="s">
        <v>19</v>
      </c>
      <c r="N395" s="195" t="s">
        <v>46</v>
      </c>
      <c r="O395" s="82"/>
      <c r="P395" s="196">
        <f>O395*H395</f>
        <v>0</v>
      </c>
      <c r="Q395" s="196">
        <v>0</v>
      </c>
      <c r="R395" s="196">
        <f>Q395*H395</f>
        <v>0</v>
      </c>
      <c r="S395" s="196">
        <v>0</v>
      </c>
      <c r="T395" s="197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8" t="s">
        <v>122</v>
      </c>
      <c r="AT395" s="198" t="s">
        <v>117</v>
      </c>
      <c r="AU395" s="198" t="s">
        <v>80</v>
      </c>
      <c r="AY395" s="15" t="s">
        <v>116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5" t="s">
        <v>80</v>
      </c>
      <c r="BK395" s="199">
        <f>ROUND(I395*H395,2)</f>
        <v>0</v>
      </c>
      <c r="BL395" s="15" t="s">
        <v>122</v>
      </c>
      <c r="BM395" s="198" t="s">
        <v>544</v>
      </c>
    </row>
    <row r="396" spans="1:47" s="2" customFormat="1" ht="12">
      <c r="A396" s="36"/>
      <c r="B396" s="37"/>
      <c r="C396" s="38"/>
      <c r="D396" s="200" t="s">
        <v>124</v>
      </c>
      <c r="E396" s="38"/>
      <c r="F396" s="201" t="s">
        <v>125</v>
      </c>
      <c r="G396" s="38"/>
      <c r="H396" s="38"/>
      <c r="I396" s="202"/>
      <c r="J396" s="38"/>
      <c r="K396" s="38"/>
      <c r="L396" s="42"/>
      <c r="M396" s="203"/>
      <c r="N396" s="204"/>
      <c r="O396" s="82"/>
      <c r="P396" s="82"/>
      <c r="Q396" s="82"/>
      <c r="R396" s="82"/>
      <c r="S396" s="82"/>
      <c r="T396" s="83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5" t="s">
        <v>124</v>
      </c>
      <c r="AU396" s="15" t="s">
        <v>80</v>
      </c>
    </row>
    <row r="397" spans="1:65" s="2" customFormat="1" ht="24.15" customHeight="1">
      <c r="A397" s="36"/>
      <c r="B397" s="37"/>
      <c r="C397" s="187" t="s">
        <v>545</v>
      </c>
      <c r="D397" s="187" t="s">
        <v>117</v>
      </c>
      <c r="E397" s="188" t="s">
        <v>126</v>
      </c>
      <c r="F397" s="189" t="s">
        <v>127</v>
      </c>
      <c r="G397" s="190" t="s">
        <v>120</v>
      </c>
      <c r="H397" s="191">
        <v>3</v>
      </c>
      <c r="I397" s="192"/>
      <c r="J397" s="193">
        <f>ROUND(I397*H397,2)</f>
        <v>0</v>
      </c>
      <c r="K397" s="189" t="s">
        <v>121</v>
      </c>
      <c r="L397" s="42"/>
      <c r="M397" s="194" t="s">
        <v>19</v>
      </c>
      <c r="N397" s="195" t="s">
        <v>46</v>
      </c>
      <c r="O397" s="82"/>
      <c r="P397" s="196">
        <f>O397*H397</f>
        <v>0</v>
      </c>
      <c r="Q397" s="196">
        <v>0.00013</v>
      </c>
      <c r="R397" s="196">
        <f>Q397*H397</f>
        <v>0.00038999999999999994</v>
      </c>
      <c r="S397" s="196">
        <v>0</v>
      </c>
      <c r="T397" s="197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8" t="s">
        <v>122</v>
      </c>
      <c r="AT397" s="198" t="s">
        <v>117</v>
      </c>
      <c r="AU397" s="198" t="s">
        <v>80</v>
      </c>
      <c r="AY397" s="15" t="s">
        <v>116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5" t="s">
        <v>80</v>
      </c>
      <c r="BK397" s="199">
        <f>ROUND(I397*H397,2)</f>
        <v>0</v>
      </c>
      <c r="BL397" s="15" t="s">
        <v>122</v>
      </c>
      <c r="BM397" s="198" t="s">
        <v>546</v>
      </c>
    </row>
    <row r="398" spans="1:47" s="2" customFormat="1" ht="12">
      <c r="A398" s="36"/>
      <c r="B398" s="37"/>
      <c r="C398" s="38"/>
      <c r="D398" s="200" t="s">
        <v>124</v>
      </c>
      <c r="E398" s="38"/>
      <c r="F398" s="201" t="s">
        <v>129</v>
      </c>
      <c r="G398" s="38"/>
      <c r="H398" s="38"/>
      <c r="I398" s="202"/>
      <c r="J398" s="38"/>
      <c r="K398" s="38"/>
      <c r="L398" s="42"/>
      <c r="M398" s="203"/>
      <c r="N398" s="204"/>
      <c r="O398" s="82"/>
      <c r="P398" s="82"/>
      <c r="Q398" s="82"/>
      <c r="R398" s="82"/>
      <c r="S398" s="82"/>
      <c r="T398" s="83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5" t="s">
        <v>124</v>
      </c>
      <c r="AU398" s="15" t="s">
        <v>80</v>
      </c>
    </row>
    <row r="399" spans="1:65" s="2" customFormat="1" ht="24.15" customHeight="1">
      <c r="A399" s="36"/>
      <c r="B399" s="37"/>
      <c r="C399" s="187" t="s">
        <v>547</v>
      </c>
      <c r="D399" s="187" t="s">
        <v>117</v>
      </c>
      <c r="E399" s="188" t="s">
        <v>548</v>
      </c>
      <c r="F399" s="189" t="s">
        <v>549</v>
      </c>
      <c r="G399" s="190" t="s">
        <v>120</v>
      </c>
      <c r="H399" s="191">
        <v>1.725</v>
      </c>
      <c r="I399" s="192"/>
      <c r="J399" s="193">
        <f>ROUND(I399*H399,2)</f>
        <v>0</v>
      </c>
      <c r="K399" s="189" t="s">
        <v>121</v>
      </c>
      <c r="L399" s="42"/>
      <c r="M399" s="194" t="s">
        <v>19</v>
      </c>
      <c r="N399" s="195" t="s">
        <v>46</v>
      </c>
      <c r="O399" s="82"/>
      <c r="P399" s="196">
        <f>O399*H399</f>
        <v>0</v>
      </c>
      <c r="Q399" s="196">
        <v>0</v>
      </c>
      <c r="R399" s="196">
        <f>Q399*H399</f>
        <v>0</v>
      </c>
      <c r="S399" s="196">
        <v>0.01725</v>
      </c>
      <c r="T399" s="197">
        <f>S399*H399</f>
        <v>0.029756250000000005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8" t="s">
        <v>122</v>
      </c>
      <c r="AT399" s="198" t="s">
        <v>117</v>
      </c>
      <c r="AU399" s="198" t="s">
        <v>80</v>
      </c>
      <c r="AY399" s="15" t="s">
        <v>116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5" t="s">
        <v>80</v>
      </c>
      <c r="BK399" s="199">
        <f>ROUND(I399*H399,2)</f>
        <v>0</v>
      </c>
      <c r="BL399" s="15" t="s">
        <v>122</v>
      </c>
      <c r="BM399" s="198" t="s">
        <v>550</v>
      </c>
    </row>
    <row r="400" spans="1:47" s="2" customFormat="1" ht="12">
      <c r="A400" s="36"/>
      <c r="B400" s="37"/>
      <c r="C400" s="38"/>
      <c r="D400" s="200" t="s">
        <v>124</v>
      </c>
      <c r="E400" s="38"/>
      <c r="F400" s="201" t="s">
        <v>551</v>
      </c>
      <c r="G400" s="38"/>
      <c r="H400" s="38"/>
      <c r="I400" s="202"/>
      <c r="J400" s="38"/>
      <c r="K400" s="38"/>
      <c r="L400" s="42"/>
      <c r="M400" s="203"/>
      <c r="N400" s="204"/>
      <c r="O400" s="82"/>
      <c r="P400" s="82"/>
      <c r="Q400" s="82"/>
      <c r="R400" s="82"/>
      <c r="S400" s="82"/>
      <c r="T400" s="83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5" t="s">
        <v>124</v>
      </c>
      <c r="AU400" s="15" t="s">
        <v>80</v>
      </c>
    </row>
    <row r="401" spans="1:51" s="12" customFormat="1" ht="12">
      <c r="A401" s="12"/>
      <c r="B401" s="215"/>
      <c r="C401" s="216"/>
      <c r="D401" s="217" t="s">
        <v>173</v>
      </c>
      <c r="E401" s="226" t="s">
        <v>19</v>
      </c>
      <c r="F401" s="218" t="s">
        <v>552</v>
      </c>
      <c r="G401" s="216"/>
      <c r="H401" s="219">
        <v>1.725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T401" s="225" t="s">
        <v>173</v>
      </c>
      <c r="AU401" s="225" t="s">
        <v>80</v>
      </c>
      <c r="AV401" s="12" t="s">
        <v>82</v>
      </c>
      <c r="AW401" s="12" t="s">
        <v>36</v>
      </c>
      <c r="AX401" s="12" t="s">
        <v>80</v>
      </c>
      <c r="AY401" s="225" t="s">
        <v>116</v>
      </c>
    </row>
    <row r="402" spans="1:65" s="2" customFormat="1" ht="16.5" customHeight="1">
      <c r="A402" s="36"/>
      <c r="B402" s="37"/>
      <c r="C402" s="187" t="s">
        <v>553</v>
      </c>
      <c r="D402" s="187" t="s">
        <v>117</v>
      </c>
      <c r="E402" s="188" t="s">
        <v>411</v>
      </c>
      <c r="F402" s="189" t="s">
        <v>412</v>
      </c>
      <c r="G402" s="190" t="s">
        <v>120</v>
      </c>
      <c r="H402" s="191">
        <v>1.725</v>
      </c>
      <c r="I402" s="192"/>
      <c r="J402" s="193">
        <f>ROUND(I402*H402,2)</f>
        <v>0</v>
      </c>
      <c r="K402" s="189" t="s">
        <v>121</v>
      </c>
      <c r="L402" s="42"/>
      <c r="M402" s="194" t="s">
        <v>19</v>
      </c>
      <c r="N402" s="195" t="s">
        <v>46</v>
      </c>
      <c r="O402" s="82"/>
      <c r="P402" s="196">
        <f>O402*H402</f>
        <v>0</v>
      </c>
      <c r="Q402" s="196">
        <v>0.00072</v>
      </c>
      <c r="R402" s="196">
        <f>Q402*H402</f>
        <v>0.001242</v>
      </c>
      <c r="S402" s="196">
        <v>0</v>
      </c>
      <c r="T402" s="197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8" t="s">
        <v>122</v>
      </c>
      <c r="AT402" s="198" t="s">
        <v>117</v>
      </c>
      <c r="AU402" s="198" t="s">
        <v>80</v>
      </c>
      <c r="AY402" s="15" t="s">
        <v>116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5" t="s">
        <v>80</v>
      </c>
      <c r="BK402" s="199">
        <f>ROUND(I402*H402,2)</f>
        <v>0</v>
      </c>
      <c r="BL402" s="15" t="s">
        <v>122</v>
      </c>
      <c r="BM402" s="198" t="s">
        <v>554</v>
      </c>
    </row>
    <row r="403" spans="1:47" s="2" customFormat="1" ht="12">
      <c r="A403" s="36"/>
      <c r="B403" s="37"/>
      <c r="C403" s="38"/>
      <c r="D403" s="200" t="s">
        <v>124</v>
      </c>
      <c r="E403" s="38"/>
      <c r="F403" s="201" t="s">
        <v>414</v>
      </c>
      <c r="G403" s="38"/>
      <c r="H403" s="38"/>
      <c r="I403" s="202"/>
      <c r="J403" s="38"/>
      <c r="K403" s="38"/>
      <c r="L403" s="42"/>
      <c r="M403" s="203"/>
      <c r="N403" s="204"/>
      <c r="O403" s="82"/>
      <c r="P403" s="82"/>
      <c r="Q403" s="82"/>
      <c r="R403" s="82"/>
      <c r="S403" s="82"/>
      <c r="T403" s="83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5" t="s">
        <v>124</v>
      </c>
      <c r="AU403" s="15" t="s">
        <v>80</v>
      </c>
    </row>
    <row r="404" spans="1:65" s="2" customFormat="1" ht="16.5" customHeight="1">
      <c r="A404" s="36"/>
      <c r="B404" s="37"/>
      <c r="C404" s="205" t="s">
        <v>555</v>
      </c>
      <c r="D404" s="205" t="s">
        <v>137</v>
      </c>
      <c r="E404" s="206" t="s">
        <v>287</v>
      </c>
      <c r="F404" s="207" t="s">
        <v>288</v>
      </c>
      <c r="G404" s="208" t="s">
        <v>120</v>
      </c>
      <c r="H404" s="209">
        <v>1.898</v>
      </c>
      <c r="I404" s="210"/>
      <c r="J404" s="211">
        <f>ROUND(I404*H404,2)</f>
        <v>0</v>
      </c>
      <c r="K404" s="207" t="s">
        <v>121</v>
      </c>
      <c r="L404" s="212"/>
      <c r="M404" s="213" t="s">
        <v>19</v>
      </c>
      <c r="N404" s="214" t="s">
        <v>46</v>
      </c>
      <c r="O404" s="82"/>
      <c r="P404" s="196">
        <f>O404*H404</f>
        <v>0</v>
      </c>
      <c r="Q404" s="196">
        <v>0.009</v>
      </c>
      <c r="R404" s="196">
        <f>Q404*H404</f>
        <v>0.017081999999999996</v>
      </c>
      <c r="S404" s="196">
        <v>0</v>
      </c>
      <c r="T404" s="197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8" t="s">
        <v>141</v>
      </c>
      <c r="AT404" s="198" t="s">
        <v>137</v>
      </c>
      <c r="AU404" s="198" t="s">
        <v>80</v>
      </c>
      <c r="AY404" s="15" t="s">
        <v>116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5" t="s">
        <v>80</v>
      </c>
      <c r="BK404" s="199">
        <f>ROUND(I404*H404,2)</f>
        <v>0</v>
      </c>
      <c r="BL404" s="15" t="s">
        <v>122</v>
      </c>
      <c r="BM404" s="198" t="s">
        <v>556</v>
      </c>
    </row>
    <row r="405" spans="1:47" s="2" customFormat="1" ht="12">
      <c r="A405" s="36"/>
      <c r="B405" s="37"/>
      <c r="C405" s="38"/>
      <c r="D405" s="200" t="s">
        <v>124</v>
      </c>
      <c r="E405" s="38"/>
      <c r="F405" s="201" t="s">
        <v>290</v>
      </c>
      <c r="G405" s="38"/>
      <c r="H405" s="38"/>
      <c r="I405" s="202"/>
      <c r="J405" s="38"/>
      <c r="K405" s="38"/>
      <c r="L405" s="42"/>
      <c r="M405" s="203"/>
      <c r="N405" s="204"/>
      <c r="O405" s="82"/>
      <c r="P405" s="82"/>
      <c r="Q405" s="82"/>
      <c r="R405" s="82"/>
      <c r="S405" s="82"/>
      <c r="T405" s="83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5" t="s">
        <v>124</v>
      </c>
      <c r="AU405" s="15" t="s">
        <v>80</v>
      </c>
    </row>
    <row r="406" spans="1:51" s="12" customFormat="1" ht="12">
      <c r="A406" s="12"/>
      <c r="B406" s="215"/>
      <c r="C406" s="216"/>
      <c r="D406" s="217" t="s">
        <v>173</v>
      </c>
      <c r="E406" s="216"/>
      <c r="F406" s="218" t="s">
        <v>557</v>
      </c>
      <c r="G406" s="216"/>
      <c r="H406" s="219">
        <v>1.898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T406" s="225" t="s">
        <v>173</v>
      </c>
      <c r="AU406" s="225" t="s">
        <v>80</v>
      </c>
      <c r="AV406" s="12" t="s">
        <v>82</v>
      </c>
      <c r="AW406" s="12" t="s">
        <v>4</v>
      </c>
      <c r="AX406" s="12" t="s">
        <v>80</v>
      </c>
      <c r="AY406" s="225" t="s">
        <v>116</v>
      </c>
    </row>
    <row r="407" spans="1:65" s="2" customFormat="1" ht="16.5" customHeight="1">
      <c r="A407" s="36"/>
      <c r="B407" s="37"/>
      <c r="C407" s="187" t="s">
        <v>558</v>
      </c>
      <c r="D407" s="187" t="s">
        <v>117</v>
      </c>
      <c r="E407" s="188" t="s">
        <v>150</v>
      </c>
      <c r="F407" s="189" t="s">
        <v>151</v>
      </c>
      <c r="G407" s="190" t="s">
        <v>120</v>
      </c>
      <c r="H407" s="191">
        <v>2</v>
      </c>
      <c r="I407" s="192"/>
      <c r="J407" s="193">
        <f>ROUND(I407*H407,2)</f>
        <v>0</v>
      </c>
      <c r="K407" s="189" t="s">
        <v>121</v>
      </c>
      <c r="L407" s="42"/>
      <c r="M407" s="194" t="s">
        <v>19</v>
      </c>
      <c r="N407" s="195" t="s">
        <v>46</v>
      </c>
      <c r="O407" s="82"/>
      <c r="P407" s="196">
        <f>O407*H407</f>
        <v>0</v>
      </c>
      <c r="Q407" s="196">
        <v>0.0002</v>
      </c>
      <c r="R407" s="196">
        <f>Q407*H407</f>
        <v>0.0004</v>
      </c>
      <c r="S407" s="196">
        <v>0</v>
      </c>
      <c r="T407" s="197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98" t="s">
        <v>134</v>
      </c>
      <c r="AT407" s="198" t="s">
        <v>117</v>
      </c>
      <c r="AU407" s="198" t="s">
        <v>80</v>
      </c>
      <c r="AY407" s="15" t="s">
        <v>116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5" t="s">
        <v>80</v>
      </c>
      <c r="BK407" s="199">
        <f>ROUND(I407*H407,2)</f>
        <v>0</v>
      </c>
      <c r="BL407" s="15" t="s">
        <v>134</v>
      </c>
      <c r="BM407" s="198" t="s">
        <v>559</v>
      </c>
    </row>
    <row r="408" spans="1:47" s="2" customFormat="1" ht="12">
      <c r="A408" s="36"/>
      <c r="B408" s="37"/>
      <c r="C408" s="38"/>
      <c r="D408" s="200" t="s">
        <v>124</v>
      </c>
      <c r="E408" s="38"/>
      <c r="F408" s="201" t="s">
        <v>153</v>
      </c>
      <c r="G408" s="38"/>
      <c r="H408" s="38"/>
      <c r="I408" s="202"/>
      <c r="J408" s="38"/>
      <c r="K408" s="38"/>
      <c r="L408" s="42"/>
      <c r="M408" s="203"/>
      <c r="N408" s="204"/>
      <c r="O408" s="82"/>
      <c r="P408" s="82"/>
      <c r="Q408" s="82"/>
      <c r="R408" s="82"/>
      <c r="S408" s="82"/>
      <c r="T408" s="83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5" t="s">
        <v>124</v>
      </c>
      <c r="AU408" s="15" t="s">
        <v>80</v>
      </c>
    </row>
    <row r="409" spans="1:65" s="2" customFormat="1" ht="24.15" customHeight="1">
      <c r="A409" s="36"/>
      <c r="B409" s="37"/>
      <c r="C409" s="187" t="s">
        <v>560</v>
      </c>
      <c r="D409" s="187" t="s">
        <v>117</v>
      </c>
      <c r="E409" s="188" t="s">
        <v>337</v>
      </c>
      <c r="F409" s="189" t="s">
        <v>338</v>
      </c>
      <c r="G409" s="190" t="s">
        <v>120</v>
      </c>
      <c r="H409" s="191">
        <v>2</v>
      </c>
      <c r="I409" s="192"/>
      <c r="J409" s="193">
        <f>ROUND(I409*H409,2)</f>
        <v>0</v>
      </c>
      <c r="K409" s="189" t="s">
        <v>121</v>
      </c>
      <c r="L409" s="42"/>
      <c r="M409" s="194" t="s">
        <v>19</v>
      </c>
      <c r="N409" s="195" t="s">
        <v>46</v>
      </c>
      <c r="O409" s="82"/>
      <c r="P409" s="196">
        <f>O409*H409</f>
        <v>0</v>
      </c>
      <c r="Q409" s="196">
        <v>0.00026</v>
      </c>
      <c r="R409" s="196">
        <f>Q409*H409</f>
        <v>0.00052</v>
      </c>
      <c r="S409" s="196">
        <v>0</v>
      </c>
      <c r="T409" s="197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8" t="s">
        <v>134</v>
      </c>
      <c r="AT409" s="198" t="s">
        <v>117</v>
      </c>
      <c r="AU409" s="198" t="s">
        <v>80</v>
      </c>
      <c r="AY409" s="15" t="s">
        <v>116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5" t="s">
        <v>80</v>
      </c>
      <c r="BK409" s="199">
        <f>ROUND(I409*H409,2)</f>
        <v>0</v>
      </c>
      <c r="BL409" s="15" t="s">
        <v>134</v>
      </c>
      <c r="BM409" s="198" t="s">
        <v>561</v>
      </c>
    </row>
    <row r="410" spans="1:47" s="2" customFormat="1" ht="12">
      <c r="A410" s="36"/>
      <c r="B410" s="37"/>
      <c r="C410" s="38"/>
      <c r="D410" s="200" t="s">
        <v>124</v>
      </c>
      <c r="E410" s="38"/>
      <c r="F410" s="201" t="s">
        <v>340</v>
      </c>
      <c r="G410" s="38"/>
      <c r="H410" s="38"/>
      <c r="I410" s="202"/>
      <c r="J410" s="38"/>
      <c r="K410" s="38"/>
      <c r="L410" s="42"/>
      <c r="M410" s="203"/>
      <c r="N410" s="204"/>
      <c r="O410" s="82"/>
      <c r="P410" s="82"/>
      <c r="Q410" s="82"/>
      <c r="R410" s="82"/>
      <c r="S410" s="82"/>
      <c r="T410" s="83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5" t="s">
        <v>124</v>
      </c>
      <c r="AU410" s="15" t="s">
        <v>80</v>
      </c>
    </row>
    <row r="411" spans="1:65" s="2" customFormat="1" ht="21.75" customHeight="1">
      <c r="A411" s="36"/>
      <c r="B411" s="37"/>
      <c r="C411" s="187" t="s">
        <v>562</v>
      </c>
      <c r="D411" s="187" t="s">
        <v>117</v>
      </c>
      <c r="E411" s="188" t="s">
        <v>159</v>
      </c>
      <c r="F411" s="189" t="s">
        <v>160</v>
      </c>
      <c r="G411" s="190" t="s">
        <v>140</v>
      </c>
      <c r="H411" s="191">
        <v>0.03</v>
      </c>
      <c r="I411" s="192"/>
      <c r="J411" s="193">
        <f>ROUND(I411*H411,2)</f>
        <v>0</v>
      </c>
      <c r="K411" s="189" t="s">
        <v>121</v>
      </c>
      <c r="L411" s="42"/>
      <c r="M411" s="194" t="s">
        <v>19</v>
      </c>
      <c r="N411" s="195" t="s">
        <v>46</v>
      </c>
      <c r="O411" s="82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8" t="s">
        <v>122</v>
      </c>
      <c r="AT411" s="198" t="s">
        <v>117</v>
      </c>
      <c r="AU411" s="198" t="s">
        <v>80</v>
      </c>
      <c r="AY411" s="15" t="s">
        <v>116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5" t="s">
        <v>80</v>
      </c>
      <c r="BK411" s="199">
        <f>ROUND(I411*H411,2)</f>
        <v>0</v>
      </c>
      <c r="BL411" s="15" t="s">
        <v>122</v>
      </c>
      <c r="BM411" s="198" t="s">
        <v>563</v>
      </c>
    </row>
    <row r="412" spans="1:47" s="2" customFormat="1" ht="12">
      <c r="A412" s="36"/>
      <c r="B412" s="37"/>
      <c r="C412" s="38"/>
      <c r="D412" s="200" t="s">
        <v>124</v>
      </c>
      <c r="E412" s="38"/>
      <c r="F412" s="201" t="s">
        <v>162</v>
      </c>
      <c r="G412" s="38"/>
      <c r="H412" s="38"/>
      <c r="I412" s="202"/>
      <c r="J412" s="38"/>
      <c r="K412" s="38"/>
      <c r="L412" s="42"/>
      <c r="M412" s="203"/>
      <c r="N412" s="204"/>
      <c r="O412" s="82"/>
      <c r="P412" s="82"/>
      <c r="Q412" s="82"/>
      <c r="R412" s="82"/>
      <c r="S412" s="82"/>
      <c r="T412" s="83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5" t="s">
        <v>124</v>
      </c>
      <c r="AU412" s="15" t="s">
        <v>80</v>
      </c>
    </row>
    <row r="413" spans="1:65" s="2" customFormat="1" ht="21.75" customHeight="1">
      <c r="A413" s="36"/>
      <c r="B413" s="37"/>
      <c r="C413" s="187" t="s">
        <v>564</v>
      </c>
      <c r="D413" s="187" t="s">
        <v>117</v>
      </c>
      <c r="E413" s="188" t="s">
        <v>164</v>
      </c>
      <c r="F413" s="189" t="s">
        <v>165</v>
      </c>
      <c r="G413" s="190" t="s">
        <v>140</v>
      </c>
      <c r="H413" s="191">
        <v>0.03</v>
      </c>
      <c r="I413" s="192"/>
      <c r="J413" s="193">
        <f>ROUND(I413*H413,2)</f>
        <v>0</v>
      </c>
      <c r="K413" s="189" t="s">
        <v>121</v>
      </c>
      <c r="L413" s="42"/>
      <c r="M413" s="194" t="s">
        <v>19</v>
      </c>
      <c r="N413" s="195" t="s">
        <v>46</v>
      </c>
      <c r="O413" s="82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8" t="s">
        <v>122</v>
      </c>
      <c r="AT413" s="198" t="s">
        <v>117</v>
      </c>
      <c r="AU413" s="198" t="s">
        <v>80</v>
      </c>
      <c r="AY413" s="15" t="s">
        <v>116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5" t="s">
        <v>80</v>
      </c>
      <c r="BK413" s="199">
        <f>ROUND(I413*H413,2)</f>
        <v>0</v>
      </c>
      <c r="BL413" s="15" t="s">
        <v>122</v>
      </c>
      <c r="BM413" s="198" t="s">
        <v>565</v>
      </c>
    </row>
    <row r="414" spans="1:47" s="2" customFormat="1" ht="12">
      <c r="A414" s="36"/>
      <c r="B414" s="37"/>
      <c r="C414" s="38"/>
      <c r="D414" s="200" t="s">
        <v>124</v>
      </c>
      <c r="E414" s="38"/>
      <c r="F414" s="201" t="s">
        <v>167</v>
      </c>
      <c r="G414" s="38"/>
      <c r="H414" s="38"/>
      <c r="I414" s="202"/>
      <c r="J414" s="38"/>
      <c r="K414" s="38"/>
      <c r="L414" s="42"/>
      <c r="M414" s="203"/>
      <c r="N414" s="204"/>
      <c r="O414" s="82"/>
      <c r="P414" s="82"/>
      <c r="Q414" s="82"/>
      <c r="R414" s="82"/>
      <c r="S414" s="82"/>
      <c r="T414" s="83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5" t="s">
        <v>124</v>
      </c>
      <c r="AU414" s="15" t="s">
        <v>80</v>
      </c>
    </row>
    <row r="415" spans="1:65" s="2" customFormat="1" ht="24.15" customHeight="1">
      <c r="A415" s="36"/>
      <c r="B415" s="37"/>
      <c r="C415" s="187" t="s">
        <v>566</v>
      </c>
      <c r="D415" s="187" t="s">
        <v>117</v>
      </c>
      <c r="E415" s="188" t="s">
        <v>169</v>
      </c>
      <c r="F415" s="189" t="s">
        <v>170</v>
      </c>
      <c r="G415" s="190" t="s">
        <v>140</v>
      </c>
      <c r="H415" s="191">
        <v>0.42</v>
      </c>
      <c r="I415" s="192"/>
      <c r="J415" s="193">
        <f>ROUND(I415*H415,2)</f>
        <v>0</v>
      </c>
      <c r="K415" s="189" t="s">
        <v>121</v>
      </c>
      <c r="L415" s="42"/>
      <c r="M415" s="194" t="s">
        <v>19</v>
      </c>
      <c r="N415" s="195" t="s">
        <v>46</v>
      </c>
      <c r="O415" s="82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8" t="s">
        <v>122</v>
      </c>
      <c r="AT415" s="198" t="s">
        <v>117</v>
      </c>
      <c r="AU415" s="198" t="s">
        <v>80</v>
      </c>
      <c r="AY415" s="15" t="s">
        <v>116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5" t="s">
        <v>80</v>
      </c>
      <c r="BK415" s="199">
        <f>ROUND(I415*H415,2)</f>
        <v>0</v>
      </c>
      <c r="BL415" s="15" t="s">
        <v>122</v>
      </c>
      <c r="BM415" s="198" t="s">
        <v>567</v>
      </c>
    </row>
    <row r="416" spans="1:47" s="2" customFormat="1" ht="12">
      <c r="A416" s="36"/>
      <c r="B416" s="37"/>
      <c r="C416" s="38"/>
      <c r="D416" s="200" t="s">
        <v>124</v>
      </c>
      <c r="E416" s="38"/>
      <c r="F416" s="201" t="s">
        <v>172</v>
      </c>
      <c r="G416" s="38"/>
      <c r="H416" s="38"/>
      <c r="I416" s="202"/>
      <c r="J416" s="38"/>
      <c r="K416" s="38"/>
      <c r="L416" s="42"/>
      <c r="M416" s="203"/>
      <c r="N416" s="204"/>
      <c r="O416" s="82"/>
      <c r="P416" s="82"/>
      <c r="Q416" s="82"/>
      <c r="R416" s="82"/>
      <c r="S416" s="82"/>
      <c r="T416" s="83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5" t="s">
        <v>124</v>
      </c>
      <c r="AU416" s="15" t="s">
        <v>80</v>
      </c>
    </row>
    <row r="417" spans="1:51" s="12" customFormat="1" ht="12">
      <c r="A417" s="12"/>
      <c r="B417" s="215"/>
      <c r="C417" s="216"/>
      <c r="D417" s="217" t="s">
        <v>173</v>
      </c>
      <c r="E417" s="216"/>
      <c r="F417" s="218" t="s">
        <v>568</v>
      </c>
      <c r="G417" s="216"/>
      <c r="H417" s="219">
        <v>0.42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225" t="s">
        <v>173</v>
      </c>
      <c r="AU417" s="225" t="s">
        <v>80</v>
      </c>
      <c r="AV417" s="12" t="s">
        <v>82</v>
      </c>
      <c r="AW417" s="12" t="s">
        <v>4</v>
      </c>
      <c r="AX417" s="12" t="s">
        <v>80</v>
      </c>
      <c r="AY417" s="225" t="s">
        <v>116</v>
      </c>
    </row>
    <row r="418" spans="1:65" s="2" customFormat="1" ht="16.5" customHeight="1">
      <c r="A418" s="36"/>
      <c r="B418" s="37"/>
      <c r="C418" s="205" t="s">
        <v>569</v>
      </c>
      <c r="D418" s="205" t="s">
        <v>137</v>
      </c>
      <c r="E418" s="206" t="s">
        <v>138</v>
      </c>
      <c r="F418" s="207" t="s">
        <v>139</v>
      </c>
      <c r="G418" s="208" t="s">
        <v>140</v>
      </c>
      <c r="H418" s="209">
        <v>0.03</v>
      </c>
      <c r="I418" s="210"/>
      <c r="J418" s="211">
        <f>ROUND(I418*H418,2)</f>
        <v>0</v>
      </c>
      <c r="K418" s="207" t="s">
        <v>121</v>
      </c>
      <c r="L418" s="212"/>
      <c r="M418" s="213" t="s">
        <v>19</v>
      </c>
      <c r="N418" s="214" t="s">
        <v>46</v>
      </c>
      <c r="O418" s="82"/>
      <c r="P418" s="196">
        <f>O418*H418</f>
        <v>0</v>
      </c>
      <c r="Q418" s="196">
        <v>0</v>
      </c>
      <c r="R418" s="196">
        <f>Q418*H418</f>
        <v>0</v>
      </c>
      <c r="S418" s="196">
        <v>0</v>
      </c>
      <c r="T418" s="197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8" t="s">
        <v>141</v>
      </c>
      <c r="AT418" s="198" t="s">
        <v>137</v>
      </c>
      <c r="AU418" s="198" t="s">
        <v>80</v>
      </c>
      <c r="AY418" s="15" t="s">
        <v>116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5" t="s">
        <v>80</v>
      </c>
      <c r="BK418" s="199">
        <f>ROUND(I418*H418,2)</f>
        <v>0</v>
      </c>
      <c r="BL418" s="15" t="s">
        <v>122</v>
      </c>
      <c r="BM418" s="198" t="s">
        <v>570</v>
      </c>
    </row>
    <row r="419" spans="1:47" s="2" customFormat="1" ht="12">
      <c r="A419" s="36"/>
      <c r="B419" s="37"/>
      <c r="C419" s="38"/>
      <c r="D419" s="200" t="s">
        <v>124</v>
      </c>
      <c r="E419" s="38"/>
      <c r="F419" s="201" t="s">
        <v>143</v>
      </c>
      <c r="G419" s="38"/>
      <c r="H419" s="38"/>
      <c r="I419" s="202"/>
      <c r="J419" s="38"/>
      <c r="K419" s="38"/>
      <c r="L419" s="42"/>
      <c r="M419" s="203"/>
      <c r="N419" s="204"/>
      <c r="O419" s="82"/>
      <c r="P419" s="82"/>
      <c r="Q419" s="82"/>
      <c r="R419" s="82"/>
      <c r="S419" s="82"/>
      <c r="T419" s="83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5" t="s">
        <v>124</v>
      </c>
      <c r="AU419" s="15" t="s">
        <v>80</v>
      </c>
    </row>
    <row r="420" spans="1:65" s="2" customFormat="1" ht="37.8" customHeight="1">
      <c r="A420" s="36"/>
      <c r="B420" s="37"/>
      <c r="C420" s="187" t="s">
        <v>571</v>
      </c>
      <c r="D420" s="187" t="s">
        <v>117</v>
      </c>
      <c r="E420" s="188" t="s">
        <v>176</v>
      </c>
      <c r="F420" s="189" t="s">
        <v>177</v>
      </c>
      <c r="G420" s="190" t="s">
        <v>140</v>
      </c>
      <c r="H420" s="191">
        <v>0.02</v>
      </c>
      <c r="I420" s="192"/>
      <c r="J420" s="193">
        <f>ROUND(I420*H420,2)</f>
        <v>0</v>
      </c>
      <c r="K420" s="189" t="s">
        <v>121</v>
      </c>
      <c r="L420" s="42"/>
      <c r="M420" s="194" t="s">
        <v>19</v>
      </c>
      <c r="N420" s="195" t="s">
        <v>46</v>
      </c>
      <c r="O420" s="82"/>
      <c r="P420" s="196">
        <f>O420*H420</f>
        <v>0</v>
      </c>
      <c r="Q420" s="196">
        <v>0</v>
      </c>
      <c r="R420" s="196">
        <f>Q420*H420</f>
        <v>0</v>
      </c>
      <c r="S420" s="196">
        <v>0</v>
      </c>
      <c r="T420" s="197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8" t="s">
        <v>122</v>
      </c>
      <c r="AT420" s="198" t="s">
        <v>117</v>
      </c>
      <c r="AU420" s="198" t="s">
        <v>80</v>
      </c>
      <c r="AY420" s="15" t="s">
        <v>116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5" t="s">
        <v>80</v>
      </c>
      <c r="BK420" s="199">
        <f>ROUND(I420*H420,2)</f>
        <v>0</v>
      </c>
      <c r="BL420" s="15" t="s">
        <v>122</v>
      </c>
      <c r="BM420" s="198" t="s">
        <v>572</v>
      </c>
    </row>
    <row r="421" spans="1:47" s="2" customFormat="1" ht="12">
      <c r="A421" s="36"/>
      <c r="B421" s="37"/>
      <c r="C421" s="38"/>
      <c r="D421" s="200" t="s">
        <v>124</v>
      </c>
      <c r="E421" s="38"/>
      <c r="F421" s="201" t="s">
        <v>179</v>
      </c>
      <c r="G421" s="38"/>
      <c r="H421" s="38"/>
      <c r="I421" s="202"/>
      <c r="J421" s="38"/>
      <c r="K421" s="38"/>
      <c r="L421" s="42"/>
      <c r="M421" s="203"/>
      <c r="N421" s="204"/>
      <c r="O421" s="82"/>
      <c r="P421" s="82"/>
      <c r="Q421" s="82"/>
      <c r="R421" s="82"/>
      <c r="S421" s="82"/>
      <c r="T421" s="83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5" t="s">
        <v>124</v>
      </c>
      <c r="AU421" s="15" t="s">
        <v>80</v>
      </c>
    </row>
    <row r="422" spans="1:63" s="11" customFormat="1" ht="25.9" customHeight="1">
      <c r="A422" s="11"/>
      <c r="B422" s="173"/>
      <c r="C422" s="174"/>
      <c r="D422" s="175" t="s">
        <v>74</v>
      </c>
      <c r="E422" s="176" t="s">
        <v>573</v>
      </c>
      <c r="F422" s="176" t="s">
        <v>574</v>
      </c>
      <c r="G422" s="174"/>
      <c r="H422" s="174"/>
      <c r="I422" s="177"/>
      <c r="J422" s="178">
        <f>BK422</f>
        <v>0</v>
      </c>
      <c r="K422" s="174"/>
      <c r="L422" s="179"/>
      <c r="M422" s="180"/>
      <c r="N422" s="181"/>
      <c r="O422" s="181"/>
      <c r="P422" s="182">
        <f>SUM(P423:P443)</f>
        <v>0</v>
      </c>
      <c r="Q422" s="181"/>
      <c r="R422" s="182">
        <f>SUM(R423:R443)</f>
        <v>0.039819999999999994</v>
      </c>
      <c r="S422" s="181"/>
      <c r="T422" s="183">
        <f>SUM(T423:T443)</f>
        <v>0.023</v>
      </c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R422" s="184" t="s">
        <v>80</v>
      </c>
      <c r="AT422" s="185" t="s">
        <v>74</v>
      </c>
      <c r="AU422" s="185" t="s">
        <v>75</v>
      </c>
      <c r="AY422" s="184" t="s">
        <v>116</v>
      </c>
      <c r="BK422" s="186">
        <f>SUM(BK423:BK443)</f>
        <v>0</v>
      </c>
    </row>
    <row r="423" spans="1:65" s="2" customFormat="1" ht="21.75" customHeight="1">
      <c r="A423" s="36"/>
      <c r="B423" s="37"/>
      <c r="C423" s="187" t="s">
        <v>575</v>
      </c>
      <c r="D423" s="187" t="s">
        <v>117</v>
      </c>
      <c r="E423" s="188" t="s">
        <v>118</v>
      </c>
      <c r="F423" s="189" t="s">
        <v>119</v>
      </c>
      <c r="G423" s="190" t="s">
        <v>120</v>
      </c>
      <c r="H423" s="191">
        <v>4</v>
      </c>
      <c r="I423" s="192"/>
      <c r="J423" s="193">
        <f>ROUND(I423*H423,2)</f>
        <v>0</v>
      </c>
      <c r="K423" s="189" t="s">
        <v>121</v>
      </c>
      <c r="L423" s="42"/>
      <c r="M423" s="194" t="s">
        <v>19</v>
      </c>
      <c r="N423" s="195" t="s">
        <v>46</v>
      </c>
      <c r="O423" s="82"/>
      <c r="P423" s="196">
        <f>O423*H423</f>
        <v>0</v>
      </c>
      <c r="Q423" s="196">
        <v>0</v>
      </c>
      <c r="R423" s="196">
        <f>Q423*H423</f>
        <v>0</v>
      </c>
      <c r="S423" s="196">
        <v>0</v>
      </c>
      <c r="T423" s="197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8" t="s">
        <v>122</v>
      </c>
      <c r="AT423" s="198" t="s">
        <v>117</v>
      </c>
      <c r="AU423" s="198" t="s">
        <v>80</v>
      </c>
      <c r="AY423" s="15" t="s">
        <v>116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15" t="s">
        <v>80</v>
      </c>
      <c r="BK423" s="199">
        <f>ROUND(I423*H423,2)</f>
        <v>0</v>
      </c>
      <c r="BL423" s="15" t="s">
        <v>122</v>
      </c>
      <c r="BM423" s="198" t="s">
        <v>576</v>
      </c>
    </row>
    <row r="424" spans="1:47" s="2" customFormat="1" ht="12">
      <c r="A424" s="36"/>
      <c r="B424" s="37"/>
      <c r="C424" s="38"/>
      <c r="D424" s="200" t="s">
        <v>124</v>
      </c>
      <c r="E424" s="38"/>
      <c r="F424" s="201" t="s">
        <v>125</v>
      </c>
      <c r="G424" s="38"/>
      <c r="H424" s="38"/>
      <c r="I424" s="202"/>
      <c r="J424" s="38"/>
      <c r="K424" s="38"/>
      <c r="L424" s="42"/>
      <c r="M424" s="203"/>
      <c r="N424" s="204"/>
      <c r="O424" s="82"/>
      <c r="P424" s="82"/>
      <c r="Q424" s="82"/>
      <c r="R424" s="82"/>
      <c r="S424" s="82"/>
      <c r="T424" s="83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5" t="s">
        <v>124</v>
      </c>
      <c r="AU424" s="15" t="s">
        <v>80</v>
      </c>
    </row>
    <row r="425" spans="1:65" s="2" customFormat="1" ht="24.15" customHeight="1">
      <c r="A425" s="36"/>
      <c r="B425" s="37"/>
      <c r="C425" s="187" t="s">
        <v>577</v>
      </c>
      <c r="D425" s="187" t="s">
        <v>117</v>
      </c>
      <c r="E425" s="188" t="s">
        <v>578</v>
      </c>
      <c r="F425" s="189" t="s">
        <v>579</v>
      </c>
      <c r="G425" s="190" t="s">
        <v>120</v>
      </c>
      <c r="H425" s="191">
        <v>0.5</v>
      </c>
      <c r="I425" s="192"/>
      <c r="J425" s="193">
        <f>ROUND(I425*H425,2)</f>
        <v>0</v>
      </c>
      <c r="K425" s="189" t="s">
        <v>121</v>
      </c>
      <c r="L425" s="42"/>
      <c r="M425" s="194" t="s">
        <v>19</v>
      </c>
      <c r="N425" s="195" t="s">
        <v>46</v>
      </c>
      <c r="O425" s="82"/>
      <c r="P425" s="196">
        <f>O425*H425</f>
        <v>0</v>
      </c>
      <c r="Q425" s="196">
        <v>0</v>
      </c>
      <c r="R425" s="196">
        <f>Q425*H425</f>
        <v>0</v>
      </c>
      <c r="S425" s="196">
        <v>0.046</v>
      </c>
      <c r="T425" s="197">
        <f>S425*H425</f>
        <v>0.023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8" t="s">
        <v>122</v>
      </c>
      <c r="AT425" s="198" t="s">
        <v>117</v>
      </c>
      <c r="AU425" s="198" t="s">
        <v>80</v>
      </c>
      <c r="AY425" s="15" t="s">
        <v>116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5" t="s">
        <v>80</v>
      </c>
      <c r="BK425" s="199">
        <f>ROUND(I425*H425,2)</f>
        <v>0</v>
      </c>
      <c r="BL425" s="15" t="s">
        <v>122</v>
      </c>
      <c r="BM425" s="198" t="s">
        <v>580</v>
      </c>
    </row>
    <row r="426" spans="1:47" s="2" customFormat="1" ht="12">
      <c r="A426" s="36"/>
      <c r="B426" s="37"/>
      <c r="C426" s="38"/>
      <c r="D426" s="200" t="s">
        <v>124</v>
      </c>
      <c r="E426" s="38"/>
      <c r="F426" s="201" t="s">
        <v>581</v>
      </c>
      <c r="G426" s="38"/>
      <c r="H426" s="38"/>
      <c r="I426" s="202"/>
      <c r="J426" s="38"/>
      <c r="K426" s="38"/>
      <c r="L426" s="42"/>
      <c r="M426" s="203"/>
      <c r="N426" s="204"/>
      <c r="O426" s="82"/>
      <c r="P426" s="82"/>
      <c r="Q426" s="82"/>
      <c r="R426" s="82"/>
      <c r="S426" s="82"/>
      <c r="T426" s="83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5" t="s">
        <v>124</v>
      </c>
      <c r="AU426" s="15" t="s">
        <v>80</v>
      </c>
    </row>
    <row r="427" spans="1:65" s="2" customFormat="1" ht="21.75" customHeight="1">
      <c r="A427" s="36"/>
      <c r="B427" s="37"/>
      <c r="C427" s="187" t="s">
        <v>582</v>
      </c>
      <c r="D427" s="187" t="s">
        <v>117</v>
      </c>
      <c r="E427" s="188" t="s">
        <v>583</v>
      </c>
      <c r="F427" s="189" t="s">
        <v>584</v>
      </c>
      <c r="G427" s="190" t="s">
        <v>133</v>
      </c>
      <c r="H427" s="191">
        <v>1</v>
      </c>
      <c r="I427" s="192"/>
      <c r="J427" s="193">
        <f>ROUND(I427*H427,2)</f>
        <v>0</v>
      </c>
      <c r="K427" s="189" t="s">
        <v>121</v>
      </c>
      <c r="L427" s="42"/>
      <c r="M427" s="194" t="s">
        <v>19</v>
      </c>
      <c r="N427" s="195" t="s">
        <v>46</v>
      </c>
      <c r="O427" s="82"/>
      <c r="P427" s="196">
        <f>O427*H427</f>
        <v>0</v>
      </c>
      <c r="Q427" s="196">
        <v>0.0389</v>
      </c>
      <c r="R427" s="196">
        <f>Q427*H427</f>
        <v>0.0389</v>
      </c>
      <c r="S427" s="196">
        <v>0</v>
      </c>
      <c r="T427" s="197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8" t="s">
        <v>122</v>
      </c>
      <c r="AT427" s="198" t="s">
        <v>117</v>
      </c>
      <c r="AU427" s="198" t="s">
        <v>80</v>
      </c>
      <c r="AY427" s="15" t="s">
        <v>116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5" t="s">
        <v>80</v>
      </c>
      <c r="BK427" s="199">
        <f>ROUND(I427*H427,2)</f>
        <v>0</v>
      </c>
      <c r="BL427" s="15" t="s">
        <v>122</v>
      </c>
      <c r="BM427" s="198" t="s">
        <v>585</v>
      </c>
    </row>
    <row r="428" spans="1:47" s="2" customFormat="1" ht="12">
      <c r="A428" s="36"/>
      <c r="B428" s="37"/>
      <c r="C428" s="38"/>
      <c r="D428" s="200" t="s">
        <v>124</v>
      </c>
      <c r="E428" s="38"/>
      <c r="F428" s="201" t="s">
        <v>586</v>
      </c>
      <c r="G428" s="38"/>
      <c r="H428" s="38"/>
      <c r="I428" s="202"/>
      <c r="J428" s="38"/>
      <c r="K428" s="38"/>
      <c r="L428" s="42"/>
      <c r="M428" s="203"/>
      <c r="N428" s="204"/>
      <c r="O428" s="82"/>
      <c r="P428" s="82"/>
      <c r="Q428" s="82"/>
      <c r="R428" s="82"/>
      <c r="S428" s="82"/>
      <c r="T428" s="83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5" t="s">
        <v>124</v>
      </c>
      <c r="AU428" s="15" t="s">
        <v>80</v>
      </c>
    </row>
    <row r="429" spans="1:65" s="2" customFormat="1" ht="16.5" customHeight="1">
      <c r="A429" s="36"/>
      <c r="B429" s="37"/>
      <c r="C429" s="187" t="s">
        <v>587</v>
      </c>
      <c r="D429" s="187" t="s">
        <v>117</v>
      </c>
      <c r="E429" s="188" t="s">
        <v>150</v>
      </c>
      <c r="F429" s="189" t="s">
        <v>151</v>
      </c>
      <c r="G429" s="190" t="s">
        <v>120</v>
      </c>
      <c r="H429" s="191">
        <v>2</v>
      </c>
      <c r="I429" s="192"/>
      <c r="J429" s="193">
        <f>ROUND(I429*H429,2)</f>
        <v>0</v>
      </c>
      <c r="K429" s="189" t="s">
        <v>121</v>
      </c>
      <c r="L429" s="42"/>
      <c r="M429" s="194" t="s">
        <v>19</v>
      </c>
      <c r="N429" s="195" t="s">
        <v>46</v>
      </c>
      <c r="O429" s="82"/>
      <c r="P429" s="196">
        <f>O429*H429</f>
        <v>0</v>
      </c>
      <c r="Q429" s="196">
        <v>0.0002</v>
      </c>
      <c r="R429" s="196">
        <f>Q429*H429</f>
        <v>0.0004</v>
      </c>
      <c r="S429" s="196">
        <v>0</v>
      </c>
      <c r="T429" s="197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8" t="s">
        <v>134</v>
      </c>
      <c r="AT429" s="198" t="s">
        <v>117</v>
      </c>
      <c r="AU429" s="198" t="s">
        <v>80</v>
      </c>
      <c r="AY429" s="15" t="s">
        <v>116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5" t="s">
        <v>80</v>
      </c>
      <c r="BK429" s="199">
        <f>ROUND(I429*H429,2)</f>
        <v>0</v>
      </c>
      <c r="BL429" s="15" t="s">
        <v>134</v>
      </c>
      <c r="BM429" s="198" t="s">
        <v>588</v>
      </c>
    </row>
    <row r="430" spans="1:47" s="2" customFormat="1" ht="12">
      <c r="A430" s="36"/>
      <c r="B430" s="37"/>
      <c r="C430" s="38"/>
      <c r="D430" s="200" t="s">
        <v>124</v>
      </c>
      <c r="E430" s="38"/>
      <c r="F430" s="201" t="s">
        <v>153</v>
      </c>
      <c r="G430" s="38"/>
      <c r="H430" s="38"/>
      <c r="I430" s="202"/>
      <c r="J430" s="38"/>
      <c r="K430" s="38"/>
      <c r="L430" s="42"/>
      <c r="M430" s="203"/>
      <c r="N430" s="204"/>
      <c r="O430" s="82"/>
      <c r="P430" s="82"/>
      <c r="Q430" s="82"/>
      <c r="R430" s="82"/>
      <c r="S430" s="82"/>
      <c r="T430" s="83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5" t="s">
        <v>124</v>
      </c>
      <c r="AU430" s="15" t="s">
        <v>80</v>
      </c>
    </row>
    <row r="431" spans="1:65" s="2" customFormat="1" ht="24.15" customHeight="1">
      <c r="A431" s="36"/>
      <c r="B431" s="37"/>
      <c r="C431" s="187" t="s">
        <v>589</v>
      </c>
      <c r="D431" s="187" t="s">
        <v>117</v>
      </c>
      <c r="E431" s="188" t="s">
        <v>337</v>
      </c>
      <c r="F431" s="189" t="s">
        <v>338</v>
      </c>
      <c r="G431" s="190" t="s">
        <v>120</v>
      </c>
      <c r="H431" s="191">
        <v>2</v>
      </c>
      <c r="I431" s="192"/>
      <c r="J431" s="193">
        <f>ROUND(I431*H431,2)</f>
        <v>0</v>
      </c>
      <c r="K431" s="189" t="s">
        <v>121</v>
      </c>
      <c r="L431" s="42"/>
      <c r="M431" s="194" t="s">
        <v>19</v>
      </c>
      <c r="N431" s="195" t="s">
        <v>46</v>
      </c>
      <c r="O431" s="82"/>
      <c r="P431" s="196">
        <f>O431*H431</f>
        <v>0</v>
      </c>
      <c r="Q431" s="196">
        <v>0.00026</v>
      </c>
      <c r="R431" s="196">
        <f>Q431*H431</f>
        <v>0.00052</v>
      </c>
      <c r="S431" s="196">
        <v>0</v>
      </c>
      <c r="T431" s="197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8" t="s">
        <v>134</v>
      </c>
      <c r="AT431" s="198" t="s">
        <v>117</v>
      </c>
      <c r="AU431" s="198" t="s">
        <v>80</v>
      </c>
      <c r="AY431" s="15" t="s">
        <v>116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5" t="s">
        <v>80</v>
      </c>
      <c r="BK431" s="199">
        <f>ROUND(I431*H431,2)</f>
        <v>0</v>
      </c>
      <c r="BL431" s="15" t="s">
        <v>134</v>
      </c>
      <c r="BM431" s="198" t="s">
        <v>590</v>
      </c>
    </row>
    <row r="432" spans="1:47" s="2" customFormat="1" ht="12">
      <c r="A432" s="36"/>
      <c r="B432" s="37"/>
      <c r="C432" s="38"/>
      <c r="D432" s="200" t="s">
        <v>124</v>
      </c>
      <c r="E432" s="38"/>
      <c r="F432" s="201" t="s">
        <v>340</v>
      </c>
      <c r="G432" s="38"/>
      <c r="H432" s="38"/>
      <c r="I432" s="202"/>
      <c r="J432" s="38"/>
      <c r="K432" s="38"/>
      <c r="L432" s="42"/>
      <c r="M432" s="203"/>
      <c r="N432" s="204"/>
      <c r="O432" s="82"/>
      <c r="P432" s="82"/>
      <c r="Q432" s="82"/>
      <c r="R432" s="82"/>
      <c r="S432" s="82"/>
      <c r="T432" s="83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5" t="s">
        <v>124</v>
      </c>
      <c r="AU432" s="15" t="s">
        <v>80</v>
      </c>
    </row>
    <row r="433" spans="1:65" s="2" customFormat="1" ht="21.75" customHeight="1">
      <c r="A433" s="36"/>
      <c r="B433" s="37"/>
      <c r="C433" s="187" t="s">
        <v>591</v>
      </c>
      <c r="D433" s="187" t="s">
        <v>117</v>
      </c>
      <c r="E433" s="188" t="s">
        <v>159</v>
      </c>
      <c r="F433" s="189" t="s">
        <v>160</v>
      </c>
      <c r="G433" s="190" t="s">
        <v>140</v>
      </c>
      <c r="H433" s="191">
        <v>0.023</v>
      </c>
      <c r="I433" s="192"/>
      <c r="J433" s="193">
        <f>ROUND(I433*H433,2)</f>
        <v>0</v>
      </c>
      <c r="K433" s="189" t="s">
        <v>121</v>
      </c>
      <c r="L433" s="42"/>
      <c r="M433" s="194" t="s">
        <v>19</v>
      </c>
      <c r="N433" s="195" t="s">
        <v>46</v>
      </c>
      <c r="O433" s="82"/>
      <c r="P433" s="196">
        <f>O433*H433</f>
        <v>0</v>
      </c>
      <c r="Q433" s="196">
        <v>0</v>
      </c>
      <c r="R433" s="196">
        <f>Q433*H433</f>
        <v>0</v>
      </c>
      <c r="S433" s="196">
        <v>0</v>
      </c>
      <c r="T433" s="197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8" t="s">
        <v>122</v>
      </c>
      <c r="AT433" s="198" t="s">
        <v>117</v>
      </c>
      <c r="AU433" s="198" t="s">
        <v>80</v>
      </c>
      <c r="AY433" s="15" t="s">
        <v>116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5" t="s">
        <v>80</v>
      </c>
      <c r="BK433" s="199">
        <f>ROUND(I433*H433,2)</f>
        <v>0</v>
      </c>
      <c r="BL433" s="15" t="s">
        <v>122</v>
      </c>
      <c r="BM433" s="198" t="s">
        <v>592</v>
      </c>
    </row>
    <row r="434" spans="1:47" s="2" customFormat="1" ht="12">
      <c r="A434" s="36"/>
      <c r="B434" s="37"/>
      <c r="C434" s="38"/>
      <c r="D434" s="200" t="s">
        <v>124</v>
      </c>
      <c r="E434" s="38"/>
      <c r="F434" s="201" t="s">
        <v>162</v>
      </c>
      <c r="G434" s="38"/>
      <c r="H434" s="38"/>
      <c r="I434" s="202"/>
      <c r="J434" s="38"/>
      <c r="K434" s="38"/>
      <c r="L434" s="42"/>
      <c r="M434" s="203"/>
      <c r="N434" s="204"/>
      <c r="O434" s="82"/>
      <c r="P434" s="82"/>
      <c r="Q434" s="82"/>
      <c r="R434" s="82"/>
      <c r="S434" s="82"/>
      <c r="T434" s="83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5" t="s">
        <v>124</v>
      </c>
      <c r="AU434" s="15" t="s">
        <v>80</v>
      </c>
    </row>
    <row r="435" spans="1:65" s="2" customFormat="1" ht="21.75" customHeight="1">
      <c r="A435" s="36"/>
      <c r="B435" s="37"/>
      <c r="C435" s="187" t="s">
        <v>593</v>
      </c>
      <c r="D435" s="187" t="s">
        <v>117</v>
      </c>
      <c r="E435" s="188" t="s">
        <v>164</v>
      </c>
      <c r="F435" s="189" t="s">
        <v>165</v>
      </c>
      <c r="G435" s="190" t="s">
        <v>140</v>
      </c>
      <c r="H435" s="191">
        <v>0.023</v>
      </c>
      <c r="I435" s="192"/>
      <c r="J435" s="193">
        <f>ROUND(I435*H435,2)</f>
        <v>0</v>
      </c>
      <c r="K435" s="189" t="s">
        <v>121</v>
      </c>
      <c r="L435" s="42"/>
      <c r="M435" s="194" t="s">
        <v>19</v>
      </c>
      <c r="N435" s="195" t="s">
        <v>46</v>
      </c>
      <c r="O435" s="82"/>
      <c r="P435" s="196">
        <f>O435*H435</f>
        <v>0</v>
      </c>
      <c r="Q435" s="196">
        <v>0</v>
      </c>
      <c r="R435" s="196">
        <f>Q435*H435</f>
        <v>0</v>
      </c>
      <c r="S435" s="196">
        <v>0</v>
      </c>
      <c r="T435" s="197">
        <f>S435*H435</f>
        <v>0</v>
      </c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R435" s="198" t="s">
        <v>122</v>
      </c>
      <c r="AT435" s="198" t="s">
        <v>117</v>
      </c>
      <c r="AU435" s="198" t="s">
        <v>80</v>
      </c>
      <c r="AY435" s="15" t="s">
        <v>116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5" t="s">
        <v>80</v>
      </c>
      <c r="BK435" s="199">
        <f>ROUND(I435*H435,2)</f>
        <v>0</v>
      </c>
      <c r="BL435" s="15" t="s">
        <v>122</v>
      </c>
      <c r="BM435" s="198" t="s">
        <v>594</v>
      </c>
    </row>
    <row r="436" spans="1:47" s="2" customFormat="1" ht="12">
      <c r="A436" s="36"/>
      <c r="B436" s="37"/>
      <c r="C436" s="38"/>
      <c r="D436" s="200" t="s">
        <v>124</v>
      </c>
      <c r="E436" s="38"/>
      <c r="F436" s="201" t="s">
        <v>167</v>
      </c>
      <c r="G436" s="38"/>
      <c r="H436" s="38"/>
      <c r="I436" s="202"/>
      <c r="J436" s="38"/>
      <c r="K436" s="38"/>
      <c r="L436" s="42"/>
      <c r="M436" s="203"/>
      <c r="N436" s="204"/>
      <c r="O436" s="82"/>
      <c r="P436" s="82"/>
      <c r="Q436" s="82"/>
      <c r="R436" s="82"/>
      <c r="S436" s="82"/>
      <c r="T436" s="83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5" t="s">
        <v>124</v>
      </c>
      <c r="AU436" s="15" t="s">
        <v>80</v>
      </c>
    </row>
    <row r="437" spans="1:65" s="2" customFormat="1" ht="24.15" customHeight="1">
      <c r="A437" s="36"/>
      <c r="B437" s="37"/>
      <c r="C437" s="187" t="s">
        <v>595</v>
      </c>
      <c r="D437" s="187" t="s">
        <v>117</v>
      </c>
      <c r="E437" s="188" t="s">
        <v>169</v>
      </c>
      <c r="F437" s="189" t="s">
        <v>170</v>
      </c>
      <c r="G437" s="190" t="s">
        <v>140</v>
      </c>
      <c r="H437" s="191">
        <v>0.322</v>
      </c>
      <c r="I437" s="192"/>
      <c r="J437" s="193">
        <f>ROUND(I437*H437,2)</f>
        <v>0</v>
      </c>
      <c r="K437" s="189" t="s">
        <v>121</v>
      </c>
      <c r="L437" s="42"/>
      <c r="M437" s="194" t="s">
        <v>19</v>
      </c>
      <c r="N437" s="195" t="s">
        <v>46</v>
      </c>
      <c r="O437" s="82"/>
      <c r="P437" s="196">
        <f>O437*H437</f>
        <v>0</v>
      </c>
      <c r="Q437" s="196">
        <v>0</v>
      </c>
      <c r="R437" s="196">
        <f>Q437*H437</f>
        <v>0</v>
      </c>
      <c r="S437" s="196">
        <v>0</v>
      </c>
      <c r="T437" s="197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8" t="s">
        <v>122</v>
      </c>
      <c r="AT437" s="198" t="s">
        <v>117</v>
      </c>
      <c r="AU437" s="198" t="s">
        <v>80</v>
      </c>
      <c r="AY437" s="15" t="s">
        <v>116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5" t="s">
        <v>80</v>
      </c>
      <c r="BK437" s="199">
        <f>ROUND(I437*H437,2)</f>
        <v>0</v>
      </c>
      <c r="BL437" s="15" t="s">
        <v>122</v>
      </c>
      <c r="BM437" s="198" t="s">
        <v>596</v>
      </c>
    </row>
    <row r="438" spans="1:47" s="2" customFormat="1" ht="12">
      <c r="A438" s="36"/>
      <c r="B438" s="37"/>
      <c r="C438" s="38"/>
      <c r="D438" s="200" t="s">
        <v>124</v>
      </c>
      <c r="E438" s="38"/>
      <c r="F438" s="201" t="s">
        <v>172</v>
      </c>
      <c r="G438" s="38"/>
      <c r="H438" s="38"/>
      <c r="I438" s="202"/>
      <c r="J438" s="38"/>
      <c r="K438" s="38"/>
      <c r="L438" s="42"/>
      <c r="M438" s="203"/>
      <c r="N438" s="204"/>
      <c r="O438" s="82"/>
      <c r="P438" s="82"/>
      <c r="Q438" s="82"/>
      <c r="R438" s="82"/>
      <c r="S438" s="82"/>
      <c r="T438" s="83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5" t="s">
        <v>124</v>
      </c>
      <c r="AU438" s="15" t="s">
        <v>80</v>
      </c>
    </row>
    <row r="439" spans="1:51" s="12" customFormat="1" ht="12">
      <c r="A439" s="12"/>
      <c r="B439" s="215"/>
      <c r="C439" s="216"/>
      <c r="D439" s="217" t="s">
        <v>173</v>
      </c>
      <c r="E439" s="216"/>
      <c r="F439" s="218" t="s">
        <v>536</v>
      </c>
      <c r="G439" s="216"/>
      <c r="H439" s="219">
        <v>0.322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T439" s="225" t="s">
        <v>173</v>
      </c>
      <c r="AU439" s="225" t="s">
        <v>80</v>
      </c>
      <c r="AV439" s="12" t="s">
        <v>82</v>
      </c>
      <c r="AW439" s="12" t="s">
        <v>4</v>
      </c>
      <c r="AX439" s="12" t="s">
        <v>80</v>
      </c>
      <c r="AY439" s="225" t="s">
        <v>116</v>
      </c>
    </row>
    <row r="440" spans="1:65" s="2" customFormat="1" ht="16.5" customHeight="1">
      <c r="A440" s="36"/>
      <c r="B440" s="37"/>
      <c r="C440" s="205" t="s">
        <v>597</v>
      </c>
      <c r="D440" s="205" t="s">
        <v>137</v>
      </c>
      <c r="E440" s="206" t="s">
        <v>261</v>
      </c>
      <c r="F440" s="207" t="s">
        <v>262</v>
      </c>
      <c r="G440" s="208" t="s">
        <v>140</v>
      </c>
      <c r="H440" s="209">
        <v>0.023</v>
      </c>
      <c r="I440" s="210"/>
      <c r="J440" s="211">
        <f>ROUND(I440*H440,2)</f>
        <v>0</v>
      </c>
      <c r="K440" s="207" t="s">
        <v>121</v>
      </c>
      <c r="L440" s="212"/>
      <c r="M440" s="213" t="s">
        <v>19</v>
      </c>
      <c r="N440" s="214" t="s">
        <v>46</v>
      </c>
      <c r="O440" s="82"/>
      <c r="P440" s="196">
        <f>O440*H440</f>
        <v>0</v>
      </c>
      <c r="Q440" s="196">
        <v>0</v>
      </c>
      <c r="R440" s="196">
        <f>Q440*H440</f>
        <v>0</v>
      </c>
      <c r="S440" s="196">
        <v>0</v>
      </c>
      <c r="T440" s="197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8" t="s">
        <v>141</v>
      </c>
      <c r="AT440" s="198" t="s">
        <v>137</v>
      </c>
      <c r="AU440" s="198" t="s">
        <v>80</v>
      </c>
      <c r="AY440" s="15" t="s">
        <v>116</v>
      </c>
      <c r="BE440" s="199">
        <f>IF(N440="základní",J440,0)</f>
        <v>0</v>
      </c>
      <c r="BF440" s="199">
        <f>IF(N440="snížená",J440,0)</f>
        <v>0</v>
      </c>
      <c r="BG440" s="199">
        <f>IF(N440="zákl. přenesená",J440,0)</f>
        <v>0</v>
      </c>
      <c r="BH440" s="199">
        <f>IF(N440="sníž. přenesená",J440,0)</f>
        <v>0</v>
      </c>
      <c r="BI440" s="199">
        <f>IF(N440="nulová",J440,0)</f>
        <v>0</v>
      </c>
      <c r="BJ440" s="15" t="s">
        <v>80</v>
      </c>
      <c r="BK440" s="199">
        <f>ROUND(I440*H440,2)</f>
        <v>0</v>
      </c>
      <c r="BL440" s="15" t="s">
        <v>122</v>
      </c>
      <c r="BM440" s="198" t="s">
        <v>598</v>
      </c>
    </row>
    <row r="441" spans="1:47" s="2" customFormat="1" ht="12">
      <c r="A441" s="36"/>
      <c r="B441" s="37"/>
      <c r="C441" s="38"/>
      <c r="D441" s="200" t="s">
        <v>124</v>
      </c>
      <c r="E441" s="38"/>
      <c r="F441" s="201" t="s">
        <v>264</v>
      </c>
      <c r="G441" s="38"/>
      <c r="H441" s="38"/>
      <c r="I441" s="202"/>
      <c r="J441" s="38"/>
      <c r="K441" s="38"/>
      <c r="L441" s="42"/>
      <c r="M441" s="203"/>
      <c r="N441" s="204"/>
      <c r="O441" s="82"/>
      <c r="P441" s="82"/>
      <c r="Q441" s="82"/>
      <c r="R441" s="82"/>
      <c r="S441" s="82"/>
      <c r="T441" s="83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5" t="s">
        <v>124</v>
      </c>
      <c r="AU441" s="15" t="s">
        <v>80</v>
      </c>
    </row>
    <row r="442" spans="1:65" s="2" customFormat="1" ht="33" customHeight="1">
      <c r="A442" s="36"/>
      <c r="B442" s="37"/>
      <c r="C442" s="187" t="s">
        <v>599</v>
      </c>
      <c r="D442" s="187" t="s">
        <v>117</v>
      </c>
      <c r="E442" s="188" t="s">
        <v>226</v>
      </c>
      <c r="F442" s="189" t="s">
        <v>227</v>
      </c>
      <c r="G442" s="190" t="s">
        <v>140</v>
      </c>
      <c r="H442" s="191">
        <v>0.04</v>
      </c>
      <c r="I442" s="192"/>
      <c r="J442" s="193">
        <f>ROUND(I442*H442,2)</f>
        <v>0</v>
      </c>
      <c r="K442" s="189" t="s">
        <v>121</v>
      </c>
      <c r="L442" s="42"/>
      <c r="M442" s="194" t="s">
        <v>19</v>
      </c>
      <c r="N442" s="195" t="s">
        <v>46</v>
      </c>
      <c r="O442" s="82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7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98" t="s">
        <v>122</v>
      </c>
      <c r="AT442" s="198" t="s">
        <v>117</v>
      </c>
      <c r="AU442" s="198" t="s">
        <v>80</v>
      </c>
      <c r="AY442" s="15" t="s">
        <v>116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5" t="s">
        <v>80</v>
      </c>
      <c r="BK442" s="199">
        <f>ROUND(I442*H442,2)</f>
        <v>0</v>
      </c>
      <c r="BL442" s="15" t="s">
        <v>122</v>
      </c>
      <c r="BM442" s="198" t="s">
        <v>600</v>
      </c>
    </row>
    <row r="443" spans="1:47" s="2" customFormat="1" ht="12">
      <c r="A443" s="36"/>
      <c r="B443" s="37"/>
      <c r="C443" s="38"/>
      <c r="D443" s="200" t="s">
        <v>124</v>
      </c>
      <c r="E443" s="38"/>
      <c r="F443" s="201" t="s">
        <v>229</v>
      </c>
      <c r="G443" s="38"/>
      <c r="H443" s="38"/>
      <c r="I443" s="202"/>
      <c r="J443" s="38"/>
      <c r="K443" s="38"/>
      <c r="L443" s="42"/>
      <c r="M443" s="203"/>
      <c r="N443" s="204"/>
      <c r="O443" s="82"/>
      <c r="P443" s="82"/>
      <c r="Q443" s="82"/>
      <c r="R443" s="82"/>
      <c r="S443" s="82"/>
      <c r="T443" s="83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5" t="s">
        <v>124</v>
      </c>
      <c r="AU443" s="15" t="s">
        <v>80</v>
      </c>
    </row>
    <row r="444" spans="1:63" s="11" customFormat="1" ht="25.9" customHeight="1">
      <c r="A444" s="11"/>
      <c r="B444" s="173"/>
      <c r="C444" s="174"/>
      <c r="D444" s="175" t="s">
        <v>74</v>
      </c>
      <c r="E444" s="176" t="s">
        <v>601</v>
      </c>
      <c r="F444" s="176" t="s">
        <v>602</v>
      </c>
      <c r="G444" s="174"/>
      <c r="H444" s="174"/>
      <c r="I444" s="177"/>
      <c r="J444" s="178">
        <f>BK444</f>
        <v>0</v>
      </c>
      <c r="K444" s="174"/>
      <c r="L444" s="179"/>
      <c r="M444" s="180"/>
      <c r="N444" s="181"/>
      <c r="O444" s="181"/>
      <c r="P444" s="182">
        <f>SUM(P445:P448)</f>
        <v>0</v>
      </c>
      <c r="Q444" s="181"/>
      <c r="R444" s="182">
        <f>SUM(R445:R448)</f>
        <v>0.00488</v>
      </c>
      <c r="S444" s="181"/>
      <c r="T444" s="183">
        <f>SUM(T445:T448)</f>
        <v>0.00328</v>
      </c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R444" s="184" t="s">
        <v>80</v>
      </c>
      <c r="AT444" s="185" t="s">
        <v>74</v>
      </c>
      <c r="AU444" s="185" t="s">
        <v>75</v>
      </c>
      <c r="AY444" s="184" t="s">
        <v>116</v>
      </c>
      <c r="BK444" s="186">
        <f>SUM(BK445:BK448)</f>
        <v>0</v>
      </c>
    </row>
    <row r="445" spans="1:65" s="2" customFormat="1" ht="16.5" customHeight="1">
      <c r="A445" s="36"/>
      <c r="B445" s="37"/>
      <c r="C445" s="187" t="s">
        <v>603</v>
      </c>
      <c r="D445" s="187" t="s">
        <v>117</v>
      </c>
      <c r="E445" s="188" t="s">
        <v>604</v>
      </c>
      <c r="F445" s="189" t="s">
        <v>605</v>
      </c>
      <c r="G445" s="190" t="s">
        <v>133</v>
      </c>
      <c r="H445" s="191">
        <v>4</v>
      </c>
      <c r="I445" s="192"/>
      <c r="J445" s="193">
        <f>ROUND(I445*H445,2)</f>
        <v>0</v>
      </c>
      <c r="K445" s="189" t="s">
        <v>121</v>
      </c>
      <c r="L445" s="42"/>
      <c r="M445" s="194" t="s">
        <v>19</v>
      </c>
      <c r="N445" s="195" t="s">
        <v>46</v>
      </c>
      <c r="O445" s="82"/>
      <c r="P445" s="196">
        <f>O445*H445</f>
        <v>0</v>
      </c>
      <c r="Q445" s="196">
        <v>0.00122</v>
      </c>
      <c r="R445" s="196">
        <f>Q445*H445</f>
        <v>0.00488</v>
      </c>
      <c r="S445" s="196">
        <v>0.00082</v>
      </c>
      <c r="T445" s="197">
        <f>S445*H445</f>
        <v>0.00328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8" t="s">
        <v>122</v>
      </c>
      <c r="AT445" s="198" t="s">
        <v>117</v>
      </c>
      <c r="AU445" s="198" t="s">
        <v>80</v>
      </c>
      <c r="AY445" s="15" t="s">
        <v>116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15" t="s">
        <v>80</v>
      </c>
      <c r="BK445" s="199">
        <f>ROUND(I445*H445,2)</f>
        <v>0</v>
      </c>
      <c r="BL445" s="15" t="s">
        <v>122</v>
      </c>
      <c r="BM445" s="198" t="s">
        <v>606</v>
      </c>
    </row>
    <row r="446" spans="1:47" s="2" customFormat="1" ht="12">
      <c r="A446" s="36"/>
      <c r="B446" s="37"/>
      <c r="C446" s="38"/>
      <c r="D446" s="200" t="s">
        <v>124</v>
      </c>
      <c r="E446" s="38"/>
      <c r="F446" s="201" t="s">
        <v>607</v>
      </c>
      <c r="G446" s="38"/>
      <c r="H446" s="38"/>
      <c r="I446" s="202"/>
      <c r="J446" s="38"/>
      <c r="K446" s="38"/>
      <c r="L446" s="42"/>
      <c r="M446" s="203"/>
      <c r="N446" s="204"/>
      <c r="O446" s="82"/>
      <c r="P446" s="82"/>
      <c r="Q446" s="82"/>
      <c r="R446" s="82"/>
      <c r="S446" s="82"/>
      <c r="T446" s="83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5" t="s">
        <v>124</v>
      </c>
      <c r="AU446" s="15" t="s">
        <v>80</v>
      </c>
    </row>
    <row r="447" spans="1:65" s="2" customFormat="1" ht="24.15" customHeight="1">
      <c r="A447" s="36"/>
      <c r="B447" s="37"/>
      <c r="C447" s="187" t="s">
        <v>608</v>
      </c>
      <c r="D447" s="187" t="s">
        <v>117</v>
      </c>
      <c r="E447" s="188" t="s">
        <v>609</v>
      </c>
      <c r="F447" s="189" t="s">
        <v>610</v>
      </c>
      <c r="G447" s="190" t="s">
        <v>140</v>
      </c>
      <c r="H447" s="191">
        <v>0.005</v>
      </c>
      <c r="I447" s="192"/>
      <c r="J447" s="193">
        <f>ROUND(I447*H447,2)</f>
        <v>0</v>
      </c>
      <c r="K447" s="189" t="s">
        <v>121</v>
      </c>
      <c r="L447" s="42"/>
      <c r="M447" s="194" t="s">
        <v>19</v>
      </c>
      <c r="N447" s="195" t="s">
        <v>46</v>
      </c>
      <c r="O447" s="82"/>
      <c r="P447" s="196">
        <f>O447*H447</f>
        <v>0</v>
      </c>
      <c r="Q447" s="196">
        <v>0</v>
      </c>
      <c r="R447" s="196">
        <f>Q447*H447</f>
        <v>0</v>
      </c>
      <c r="S447" s="196">
        <v>0</v>
      </c>
      <c r="T447" s="197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8" t="s">
        <v>122</v>
      </c>
      <c r="AT447" s="198" t="s">
        <v>117</v>
      </c>
      <c r="AU447" s="198" t="s">
        <v>80</v>
      </c>
      <c r="AY447" s="15" t="s">
        <v>116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5" t="s">
        <v>80</v>
      </c>
      <c r="BK447" s="199">
        <f>ROUND(I447*H447,2)</f>
        <v>0</v>
      </c>
      <c r="BL447" s="15" t="s">
        <v>122</v>
      </c>
      <c r="BM447" s="198" t="s">
        <v>611</v>
      </c>
    </row>
    <row r="448" spans="1:47" s="2" customFormat="1" ht="12">
      <c r="A448" s="36"/>
      <c r="B448" s="37"/>
      <c r="C448" s="38"/>
      <c r="D448" s="200" t="s">
        <v>124</v>
      </c>
      <c r="E448" s="38"/>
      <c r="F448" s="201" t="s">
        <v>612</v>
      </c>
      <c r="G448" s="38"/>
      <c r="H448" s="38"/>
      <c r="I448" s="202"/>
      <c r="J448" s="38"/>
      <c r="K448" s="38"/>
      <c r="L448" s="42"/>
      <c r="M448" s="227"/>
      <c r="N448" s="228"/>
      <c r="O448" s="229"/>
      <c r="P448" s="229"/>
      <c r="Q448" s="229"/>
      <c r="R448" s="229"/>
      <c r="S448" s="229"/>
      <c r="T448" s="230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5" t="s">
        <v>124</v>
      </c>
      <c r="AU448" s="15" t="s">
        <v>80</v>
      </c>
    </row>
    <row r="449" spans="1:31" s="2" customFormat="1" ht="6.95" customHeight="1">
      <c r="A449" s="36"/>
      <c r="B449" s="57"/>
      <c r="C449" s="58"/>
      <c r="D449" s="58"/>
      <c r="E449" s="58"/>
      <c r="F449" s="58"/>
      <c r="G449" s="58"/>
      <c r="H449" s="58"/>
      <c r="I449" s="58"/>
      <c r="J449" s="58"/>
      <c r="K449" s="58"/>
      <c r="L449" s="42"/>
      <c r="M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</row>
  </sheetData>
  <sheetProtection password="CC35" sheet="1" objects="1" scenarios="1" formatColumns="0" formatRows="0" autoFilter="0"/>
  <autoFilter ref="C85:K448"/>
  <mergeCells count="6">
    <mergeCell ref="E7:H7"/>
    <mergeCell ref="E16:H16"/>
    <mergeCell ref="E25:H25"/>
    <mergeCell ref="E46:H46"/>
    <mergeCell ref="E78:H78"/>
    <mergeCell ref="L2:V2"/>
  </mergeCells>
  <hyperlinks>
    <hyperlink ref="F89" r:id="rId1" display="https://podminky.urs.cz/item/CS_URS_2021_02/619991001"/>
    <hyperlink ref="F91" r:id="rId2" display="https://podminky.urs.cz/item/CS_URS_2021_02/949101111"/>
    <hyperlink ref="F93" r:id="rId3" display="https://podminky.urs.cz/item/CS_URS_2021_02/763101856"/>
    <hyperlink ref="F95" r:id="rId4" display="https://podminky.urs.cz/item/CS_URS_2021_02/94620150"/>
    <hyperlink ref="F97" r:id="rId5" display="https://podminky.urs.cz/item/CS_URS_2021_02/763132951"/>
    <hyperlink ref="F99" r:id="rId6" display="https://podminky.urs.cz/item/CS_URS_2021_02/784181101"/>
    <hyperlink ref="F101" r:id="rId7" display="https://podminky.urs.cz/item/CS_URS_2021_02/784221101"/>
    <hyperlink ref="F103" r:id="rId8" display="https://podminky.urs.cz/item/CS_URS_2021_02/997221121"/>
    <hyperlink ref="F105" r:id="rId9" display="https://podminky.urs.cz/item/CS_URS_2021_02/997013501"/>
    <hyperlink ref="F107" r:id="rId10" display="https://podminky.urs.cz/item/CS_URS_2021_02/997013509"/>
    <hyperlink ref="F110" r:id="rId11" display="https://podminky.urs.cz/item/CS_URS_2021_02/998763301"/>
    <hyperlink ref="F113" r:id="rId12" display="https://podminky.urs.cz/item/CS_URS_2021_02/619991001"/>
    <hyperlink ref="F116" r:id="rId13" display="https://podminky.urs.cz/item/CS_URS_2021_02/949101112"/>
    <hyperlink ref="F118" r:id="rId14" display="https://podminky.urs.cz/item/CS_URS_2021_02/978035117"/>
    <hyperlink ref="F121" r:id="rId15" display="https://podminky.urs.cz/item/CS_URS_2021_02/613131121"/>
    <hyperlink ref="F123" r:id="rId16" display="https://podminky.urs.cz/item/CS_URS_2021_02/613321131"/>
    <hyperlink ref="F125" r:id="rId17" display="https://podminky.urs.cz/item/CS_URS_2021_02/783823133"/>
    <hyperlink ref="F127" r:id="rId18" display="https://podminky.urs.cz/item/CS_URS_2021_02/783827423"/>
    <hyperlink ref="F129" r:id="rId19" display="https://podminky.urs.cz/item/CS_URS_2021_02/997221121"/>
    <hyperlink ref="F131" r:id="rId20" display="https://podminky.urs.cz/item/CS_URS_2021_02/997013501"/>
    <hyperlink ref="F133" r:id="rId21" display="https://podminky.urs.cz/item/CS_URS_2021_02/997013509"/>
    <hyperlink ref="F136" r:id="rId22" display="https://podminky.urs.cz/item/CS_URS_2021_02/94620250"/>
    <hyperlink ref="F138" r:id="rId23" display="https://podminky.urs.cz/item/CS_URS_2021_02/998018001"/>
    <hyperlink ref="F141" r:id="rId24" display="https://podminky.urs.cz/item/CS_URS_2021_02/619991001"/>
    <hyperlink ref="F144" r:id="rId25" display="https://podminky.urs.cz/item/CS_URS_2021_02/949101111"/>
    <hyperlink ref="F147" r:id="rId26" display="https://podminky.urs.cz/item/CS_URS_2021_02/978013161"/>
    <hyperlink ref="F150" r:id="rId27" display="https://podminky.urs.cz/item/CS_URS_2021_02/612325423"/>
    <hyperlink ref="F152" r:id="rId28" display="https://podminky.urs.cz/item/CS_URS_2021_02/784181101"/>
    <hyperlink ref="F154" r:id="rId29" display="https://podminky.urs.cz/item/CS_URS_2021_02/784221101"/>
    <hyperlink ref="F156" r:id="rId30" display="https://podminky.urs.cz/item/CS_URS_2021_02/997221121"/>
    <hyperlink ref="F158" r:id="rId31" display="https://podminky.urs.cz/item/CS_URS_2021_02/997013501"/>
    <hyperlink ref="F160" r:id="rId32" display="https://podminky.urs.cz/item/CS_URS_2021_02/997013509"/>
    <hyperlink ref="F163" r:id="rId33" display="https://podminky.urs.cz/item/CS_URS_2021_02/94620003"/>
    <hyperlink ref="F165" r:id="rId34" display="https://podminky.urs.cz/item/CS_URS_2021_02/998018001"/>
    <hyperlink ref="F168" r:id="rId35" display="https://podminky.urs.cz/item/CS_URS_2021_02/619991001"/>
    <hyperlink ref="F171" r:id="rId36" display="https://podminky.urs.cz/item/CS_URS_2021_02/949101111"/>
    <hyperlink ref="F174" r:id="rId37" display="https://podminky.urs.cz/item/CS_URS_2021_02/763132811"/>
    <hyperlink ref="F177" r:id="rId38" display="https://podminky.urs.cz/item/CS_URS_2021_02/763131621"/>
    <hyperlink ref="F179" r:id="rId39" display="https://podminky.urs.cz/item/CS_URS_2021_02/59030021"/>
    <hyperlink ref="F182" r:id="rId40" display="https://podminky.urs.cz/item/CS_URS_2021_02/784181101"/>
    <hyperlink ref="F184" r:id="rId41" display="https://podminky.urs.cz/item/CS_URS_2021_02/784221101"/>
    <hyperlink ref="F186" r:id="rId42" display="https://podminky.urs.cz/item/CS_URS_2021_02/997221121"/>
    <hyperlink ref="F188" r:id="rId43" display="https://podminky.urs.cz/item/CS_URS_2021_02/997013501"/>
    <hyperlink ref="F190" r:id="rId44" display="https://podminky.urs.cz/item/CS_URS_2021_02/997013509"/>
    <hyperlink ref="F193" r:id="rId45" display="https://podminky.urs.cz/item/CS_URS_2021_02/94620150"/>
    <hyperlink ref="F195" r:id="rId46" display="https://podminky.urs.cz/item/CS_URS_2021_02/998763301"/>
    <hyperlink ref="F198" r:id="rId47" display="https://podminky.urs.cz/item/CS_URS_2021_02/619991001"/>
    <hyperlink ref="F201" r:id="rId48" display="https://podminky.urs.cz/item/CS_URS_2021_02/949101111"/>
    <hyperlink ref="F203" r:id="rId49" display="https://podminky.urs.cz/item/CS_URS_2021_02/763132811"/>
    <hyperlink ref="F205" r:id="rId50" display="https://podminky.urs.cz/item/CS_URS_2021_02/741371853"/>
    <hyperlink ref="F207" r:id="rId51" display="https://podminky.urs.cz/item/CS_URS_2021_02/763131621"/>
    <hyperlink ref="F209" r:id="rId52" display="https://podminky.urs.cz/item/CS_URS_2021_02/59030025"/>
    <hyperlink ref="F212" r:id="rId53" display="https://podminky.urs.cz/item/CS_URS_2021_02/741372112"/>
    <hyperlink ref="F214" r:id="rId54" display="https://podminky.urs.cz/item/CS_URS_2021_02/784181101"/>
    <hyperlink ref="F216" r:id="rId55" display="https://podminky.urs.cz/item/CS_URS_2021_02/784211101"/>
    <hyperlink ref="F218" r:id="rId56" display="https://podminky.urs.cz/item/CS_URS_2021_02/997221121"/>
    <hyperlink ref="F220" r:id="rId57" display="https://podminky.urs.cz/item/CS_URS_2021_02/997013501"/>
    <hyperlink ref="F222" r:id="rId58" display="https://podminky.urs.cz/item/CS_URS_2021_02/997013509"/>
    <hyperlink ref="F225" r:id="rId59" display="https://podminky.urs.cz/item/CS_URS_2021_02/94620150"/>
    <hyperlink ref="F227" r:id="rId60" display="https://podminky.urs.cz/item/CS_URS_2021_02/94620250"/>
    <hyperlink ref="F229" r:id="rId61" display="https://podminky.urs.cz/item/CS_URS_2021_02/998763301"/>
    <hyperlink ref="F232" r:id="rId62" display="https://podminky.urs.cz/item/CS_URS_2021_02/619991001"/>
    <hyperlink ref="F235" r:id="rId63" display="https://podminky.urs.cz/item/CS_URS_2021_02/949101111"/>
    <hyperlink ref="F237" r:id="rId64" display="https://podminky.urs.cz/item/CS_URS_2021_02/763132811"/>
    <hyperlink ref="F239" r:id="rId65" display="https://podminky.urs.cz/item/CS_URS_2021_02/741371853"/>
    <hyperlink ref="F241" r:id="rId66" display="https://podminky.urs.cz/item/CS_URS_2021_02/741374853"/>
    <hyperlink ref="F243" r:id="rId67" display="https://podminky.urs.cz/item/CS_URS_2021_02/763131621"/>
    <hyperlink ref="F245" r:id="rId68" display="https://podminky.urs.cz/item/CS_URS_2021_02/59030021"/>
    <hyperlink ref="F248" r:id="rId69" display="https://podminky.urs.cz/item/CS_URS_2021_02/741372112"/>
    <hyperlink ref="F250" r:id="rId70" display="https://podminky.urs.cz/item/CS_URS_2021_02/34825011"/>
    <hyperlink ref="F252" r:id="rId71" display="https://podminky.urs.cz/item/CS_URS_2021_02/784181101"/>
    <hyperlink ref="F254" r:id="rId72" display="https://podminky.urs.cz/item/CS_URS_2021_02/784221101"/>
    <hyperlink ref="F256" r:id="rId73" display="https://podminky.urs.cz/item/CS_URS_2021_02/997221121"/>
    <hyperlink ref="F258" r:id="rId74" display="https://podminky.urs.cz/item/CS_URS_2021_02/997013501"/>
    <hyperlink ref="F260" r:id="rId75" display="https://podminky.urs.cz/item/CS_URS_2021_02/997013509"/>
    <hyperlink ref="F263" r:id="rId76" display="https://podminky.urs.cz/item/CS_URS_2021_02/94620150"/>
    <hyperlink ref="F265" r:id="rId77" display="https://podminky.urs.cz/item/CS_URS_2021_02/94620250"/>
    <hyperlink ref="F267" r:id="rId78" display="https://podminky.urs.cz/item/CS_URS_2021_02/998763301"/>
    <hyperlink ref="F270" r:id="rId79" display="https://podminky.urs.cz/item/CS_URS_2021_02/619991001"/>
    <hyperlink ref="F273" r:id="rId80" display="https://podminky.urs.cz/item/CS_URS_2021_02/949101111"/>
    <hyperlink ref="F276" r:id="rId81" display="https://podminky.urs.cz/item/CS_URS_2021_02/763132811"/>
    <hyperlink ref="F279" r:id="rId82" display="https://podminky.urs.cz/item/CS_URS_2021_02/763164791"/>
    <hyperlink ref="F281" r:id="rId83" display="https://podminky.urs.cz/item/CS_URS_2021_02/59030021"/>
    <hyperlink ref="F284" r:id="rId84" display="https://podminky.urs.cz/item/CS_URS_2021_02/784181101"/>
    <hyperlink ref="F286" r:id="rId85" display="https://podminky.urs.cz/item/CS_URS_2021_02/784221101"/>
    <hyperlink ref="F288" r:id="rId86" display="https://podminky.urs.cz/item/CS_URS_2021_02/997221121"/>
    <hyperlink ref="F290" r:id="rId87" display="https://podminky.urs.cz/item/CS_URS_2021_02/997013501"/>
    <hyperlink ref="F292" r:id="rId88" display="https://podminky.urs.cz/item/CS_URS_2021_02/997013509"/>
    <hyperlink ref="F295" r:id="rId89" display="https://podminky.urs.cz/item/CS_URS_2021_02/94620150"/>
    <hyperlink ref="F297" r:id="rId90" display="https://podminky.urs.cz/item/CS_URS_2021_02/998763301"/>
    <hyperlink ref="F300" r:id="rId91" display="https://podminky.urs.cz/item/CS_URS_2021_02/619991001"/>
    <hyperlink ref="F303" r:id="rId92" display="https://podminky.urs.cz/item/CS_URS_2021_02/949101111"/>
    <hyperlink ref="F305" r:id="rId93" display="https://podminky.urs.cz/item/CS_URS_2021_02/763132811"/>
    <hyperlink ref="F307" r:id="rId94" display="https://podminky.urs.cz/item/CS_URS_2021_02/741371853"/>
    <hyperlink ref="F309" r:id="rId95" display="https://podminky.urs.cz/item/CS_URS_2021_02/741374853"/>
    <hyperlink ref="F311" r:id="rId96" display="https://podminky.urs.cz/item/CS_URS_2021_02/763131621"/>
    <hyperlink ref="F313" r:id="rId97" display="https://podminky.urs.cz/item/CS_URS_2021_02/59030021"/>
    <hyperlink ref="F316" r:id="rId98" display="https://podminky.urs.cz/item/CS_URS_2021_02/741372112"/>
    <hyperlink ref="F318" r:id="rId99" display="https://podminky.urs.cz/item/CS_URS_2021_02/34825011"/>
    <hyperlink ref="F320" r:id="rId100" display="https://podminky.urs.cz/item/CS_URS_2021_02/784181101"/>
    <hyperlink ref="F322" r:id="rId101" display="https://podminky.urs.cz/item/CS_URS_2021_02/784221101"/>
    <hyperlink ref="F324" r:id="rId102" display="https://podminky.urs.cz/item/CS_URS_2021_02/997221121"/>
    <hyperlink ref="F326" r:id="rId103" display="https://podminky.urs.cz/item/CS_URS_2021_02/997013501"/>
    <hyperlink ref="F328" r:id="rId104" display="https://podminky.urs.cz/item/CS_URS_2021_02/997013509"/>
    <hyperlink ref="F331" r:id="rId105" display="https://podminky.urs.cz/item/CS_URS_2021_02/94620150"/>
    <hyperlink ref="F333" r:id="rId106" display="https://podminky.urs.cz/item/CS_URS_2021_02/94620250"/>
    <hyperlink ref="F335" r:id="rId107" display="https://podminky.urs.cz/item/CS_URS_2021_02/998763301"/>
    <hyperlink ref="F338" r:id="rId108" display="https://podminky.urs.cz/item/CS_URS_2021_02/619991001"/>
    <hyperlink ref="F341" r:id="rId109" display="https://podminky.urs.cz/item/CS_URS_2021_02/949101111"/>
    <hyperlink ref="F343" r:id="rId110" display="https://podminky.urs.cz/item/CS_URS_2021_02/763132811"/>
    <hyperlink ref="F345" r:id="rId111" display="https://podminky.urs.cz/item/CS_URS_2021_02/741371853"/>
    <hyperlink ref="F347" r:id="rId112" display="https://podminky.urs.cz/item/CS_URS_2021_02/763131621"/>
    <hyperlink ref="F349" r:id="rId113" display="https://podminky.urs.cz/item/CS_URS_2021_02/59030025"/>
    <hyperlink ref="F352" r:id="rId114" display="https://podminky.urs.cz/item/CS_URS_2021_02/741372112"/>
    <hyperlink ref="F354" r:id="rId115" display="https://podminky.urs.cz/item/CS_URS_2021_02/34825011"/>
    <hyperlink ref="F356" r:id="rId116" display="https://podminky.urs.cz/item/CS_URS_2021_02/784181101"/>
    <hyperlink ref="F358" r:id="rId117" display="https://podminky.urs.cz/item/CS_URS_2021_02/784211101"/>
    <hyperlink ref="F360" r:id="rId118" display="https://podminky.urs.cz/item/CS_URS_2021_02/997221121"/>
    <hyperlink ref="F362" r:id="rId119" display="https://podminky.urs.cz/item/CS_URS_2021_02/997013501"/>
    <hyperlink ref="F364" r:id="rId120" display="https://podminky.urs.cz/item/CS_URS_2021_02/997013509"/>
    <hyperlink ref="F367" r:id="rId121" display="https://podminky.urs.cz/item/CS_URS_2021_02/94620150"/>
    <hyperlink ref="F369" r:id="rId122" display="https://podminky.urs.cz/item/CS_URS_2021_02/94620250"/>
    <hyperlink ref="F371" r:id="rId123" display="https://podminky.urs.cz/item/CS_URS_2021_02/998763301"/>
    <hyperlink ref="F374" r:id="rId124" display="https://podminky.urs.cz/item/CS_URS_2021_02/949101111"/>
    <hyperlink ref="F376" r:id="rId125" display="https://podminky.urs.cz/item/CS_URS_2021_02/763135881"/>
    <hyperlink ref="F379" r:id="rId126" display="https://podminky.urs.cz/item/CS_URS_2021_02/763135611"/>
    <hyperlink ref="F381" r:id="rId127" display="https://podminky.urs.cz/item/CS_URS_2021_02/59030596"/>
    <hyperlink ref="F384" r:id="rId128" display="https://podminky.urs.cz/item/CS_URS_2021_02/997221121"/>
    <hyperlink ref="F386" r:id="rId129" display="https://podminky.urs.cz/item/CS_URS_2021_02/997013501"/>
    <hyperlink ref="F388" r:id="rId130" display="https://podminky.urs.cz/item/CS_URS_2021_02/997013509"/>
    <hyperlink ref="F391" r:id="rId131" display="https://podminky.urs.cz/item/CS_URS_2021_02/94620250"/>
    <hyperlink ref="F393" r:id="rId132" display="https://podminky.urs.cz/item/CS_URS_2021_02/998763301"/>
    <hyperlink ref="F396" r:id="rId133" display="https://podminky.urs.cz/item/CS_URS_2021_02/619991001"/>
    <hyperlink ref="F398" r:id="rId134" display="https://podminky.urs.cz/item/CS_URS_2021_02/949101111"/>
    <hyperlink ref="F400" r:id="rId135" display="https://podminky.urs.cz/item/CS_URS_2021_02/763121811"/>
    <hyperlink ref="F403" r:id="rId136" display="https://podminky.urs.cz/item/CS_URS_2021_02/763164791"/>
    <hyperlink ref="F405" r:id="rId137" display="https://podminky.urs.cz/item/CS_URS_2021_02/59030021"/>
    <hyperlink ref="F408" r:id="rId138" display="https://podminky.urs.cz/item/CS_URS_2021_02/784181101"/>
    <hyperlink ref="F410" r:id="rId139" display="https://podminky.urs.cz/item/CS_URS_2021_02/784211101"/>
    <hyperlink ref="F412" r:id="rId140" display="https://podminky.urs.cz/item/CS_URS_2021_02/997221121"/>
    <hyperlink ref="F414" r:id="rId141" display="https://podminky.urs.cz/item/CS_URS_2021_02/997013501"/>
    <hyperlink ref="F416" r:id="rId142" display="https://podminky.urs.cz/item/CS_URS_2021_02/997013509"/>
    <hyperlink ref="F419" r:id="rId143" display="https://podminky.urs.cz/item/CS_URS_2021_02/94620150"/>
    <hyperlink ref="F421" r:id="rId144" display="https://podminky.urs.cz/item/CS_URS_2021_02/998763301"/>
    <hyperlink ref="F424" r:id="rId145" display="https://podminky.urs.cz/item/CS_URS_2021_02/619991001"/>
    <hyperlink ref="F426" r:id="rId146" display="https://podminky.urs.cz/item/CS_URS_2021_02/978013191"/>
    <hyperlink ref="F428" r:id="rId147" display="https://podminky.urs.cz/item/CS_URS_2021_02/612325203"/>
    <hyperlink ref="F430" r:id="rId148" display="https://podminky.urs.cz/item/CS_URS_2021_02/784181101"/>
    <hyperlink ref="F432" r:id="rId149" display="https://podminky.urs.cz/item/CS_URS_2021_02/784211101"/>
    <hyperlink ref="F434" r:id="rId150" display="https://podminky.urs.cz/item/CS_URS_2021_02/997221121"/>
    <hyperlink ref="F436" r:id="rId151" display="https://podminky.urs.cz/item/CS_URS_2021_02/997013501"/>
    <hyperlink ref="F438" r:id="rId152" display="https://podminky.urs.cz/item/CS_URS_2021_02/997013509"/>
    <hyperlink ref="F441" r:id="rId153" display="https://podminky.urs.cz/item/CS_URS_2021_02/94620003"/>
    <hyperlink ref="F443" r:id="rId154" display="https://podminky.urs.cz/item/CS_URS_2021_02/998018001"/>
    <hyperlink ref="F446" r:id="rId155" display="https://podminky.urs.cz/item/CS_URS_2021_02/721100906"/>
    <hyperlink ref="F448" r:id="rId156" display="https://podminky.urs.cz/item/CS_URS_2021_02/9987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1" customWidth="1"/>
    <col min="2" max="2" width="1.7109375" style="231" customWidth="1"/>
    <col min="3" max="4" width="5.00390625" style="231" customWidth="1"/>
    <col min="5" max="5" width="11.7109375" style="231" customWidth="1"/>
    <col min="6" max="6" width="9.140625" style="231" customWidth="1"/>
    <col min="7" max="7" width="5.00390625" style="231" customWidth="1"/>
    <col min="8" max="8" width="77.8515625" style="231" customWidth="1"/>
    <col min="9" max="10" width="20.00390625" style="231" customWidth="1"/>
    <col min="11" max="11" width="1.7109375" style="231" customWidth="1"/>
  </cols>
  <sheetData>
    <row r="1" s="1" customFormat="1" ht="37.5" customHeight="1"/>
    <row r="2" spans="2:11" s="1" customFormat="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3" customFormat="1" ht="45" customHeight="1">
      <c r="B3" s="235"/>
      <c r="C3" s="236" t="s">
        <v>613</v>
      </c>
      <c r="D3" s="236"/>
      <c r="E3" s="236"/>
      <c r="F3" s="236"/>
      <c r="G3" s="236"/>
      <c r="H3" s="236"/>
      <c r="I3" s="236"/>
      <c r="J3" s="236"/>
      <c r="K3" s="237"/>
    </row>
    <row r="4" spans="2:11" s="1" customFormat="1" ht="25.5" customHeight="1">
      <c r="B4" s="238"/>
      <c r="C4" s="239" t="s">
        <v>614</v>
      </c>
      <c r="D4" s="239"/>
      <c r="E4" s="239"/>
      <c r="F4" s="239"/>
      <c r="G4" s="239"/>
      <c r="H4" s="239"/>
      <c r="I4" s="239"/>
      <c r="J4" s="239"/>
      <c r="K4" s="240"/>
    </row>
    <row r="5" spans="2:11" s="1" customFormat="1" ht="5.25" customHeight="1">
      <c r="B5" s="238"/>
      <c r="C5" s="241"/>
      <c r="D5" s="241"/>
      <c r="E5" s="241"/>
      <c r="F5" s="241"/>
      <c r="G5" s="241"/>
      <c r="H5" s="241"/>
      <c r="I5" s="241"/>
      <c r="J5" s="241"/>
      <c r="K5" s="240"/>
    </row>
    <row r="6" spans="2:11" s="1" customFormat="1" ht="15" customHeight="1">
      <c r="B6" s="238"/>
      <c r="C6" s="242" t="s">
        <v>615</v>
      </c>
      <c r="D6" s="242"/>
      <c r="E6" s="242"/>
      <c r="F6" s="242"/>
      <c r="G6" s="242"/>
      <c r="H6" s="242"/>
      <c r="I6" s="242"/>
      <c r="J6" s="242"/>
      <c r="K6" s="240"/>
    </row>
    <row r="7" spans="2:11" s="1" customFormat="1" ht="15" customHeight="1">
      <c r="B7" s="243"/>
      <c r="C7" s="242" t="s">
        <v>616</v>
      </c>
      <c r="D7" s="242"/>
      <c r="E7" s="242"/>
      <c r="F7" s="242"/>
      <c r="G7" s="242"/>
      <c r="H7" s="242"/>
      <c r="I7" s="242"/>
      <c r="J7" s="242"/>
      <c r="K7" s="240"/>
    </row>
    <row r="8" spans="2:11" s="1" customFormat="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s="1" customFormat="1" ht="15" customHeight="1">
      <c r="B9" s="243"/>
      <c r="C9" s="242" t="s">
        <v>617</v>
      </c>
      <c r="D9" s="242"/>
      <c r="E9" s="242"/>
      <c r="F9" s="242"/>
      <c r="G9" s="242"/>
      <c r="H9" s="242"/>
      <c r="I9" s="242"/>
      <c r="J9" s="242"/>
      <c r="K9" s="240"/>
    </row>
    <row r="10" spans="2:11" s="1" customFormat="1" ht="15" customHeight="1">
      <c r="B10" s="243"/>
      <c r="C10" s="242"/>
      <c r="D10" s="242" t="s">
        <v>618</v>
      </c>
      <c r="E10" s="242"/>
      <c r="F10" s="242"/>
      <c r="G10" s="242"/>
      <c r="H10" s="242"/>
      <c r="I10" s="242"/>
      <c r="J10" s="242"/>
      <c r="K10" s="240"/>
    </row>
    <row r="11" spans="2:11" s="1" customFormat="1" ht="15" customHeight="1">
      <c r="B11" s="243"/>
      <c r="C11" s="244"/>
      <c r="D11" s="242" t="s">
        <v>619</v>
      </c>
      <c r="E11" s="242"/>
      <c r="F11" s="242"/>
      <c r="G11" s="242"/>
      <c r="H11" s="242"/>
      <c r="I11" s="242"/>
      <c r="J11" s="242"/>
      <c r="K11" s="240"/>
    </row>
    <row r="12" spans="2:11" s="1" customFormat="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s="1" customFormat="1" ht="15" customHeight="1">
      <c r="B13" s="243"/>
      <c r="C13" s="244"/>
      <c r="D13" s="245" t="s">
        <v>620</v>
      </c>
      <c r="E13" s="242"/>
      <c r="F13" s="242"/>
      <c r="G13" s="242"/>
      <c r="H13" s="242"/>
      <c r="I13" s="242"/>
      <c r="J13" s="242"/>
      <c r="K13" s="240"/>
    </row>
    <row r="14" spans="2:11" s="1" customFormat="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s="1" customFormat="1" ht="15" customHeight="1">
      <c r="B15" s="243"/>
      <c r="C15" s="244"/>
      <c r="D15" s="242" t="s">
        <v>621</v>
      </c>
      <c r="E15" s="242"/>
      <c r="F15" s="242"/>
      <c r="G15" s="242"/>
      <c r="H15" s="242"/>
      <c r="I15" s="242"/>
      <c r="J15" s="242"/>
      <c r="K15" s="240"/>
    </row>
    <row r="16" spans="2:11" s="1" customFormat="1" ht="15" customHeight="1">
      <c r="B16" s="243"/>
      <c r="C16" s="244"/>
      <c r="D16" s="242" t="s">
        <v>622</v>
      </c>
      <c r="E16" s="242"/>
      <c r="F16" s="242"/>
      <c r="G16" s="242"/>
      <c r="H16" s="242"/>
      <c r="I16" s="242"/>
      <c r="J16" s="242"/>
      <c r="K16" s="240"/>
    </row>
    <row r="17" spans="2:11" s="1" customFormat="1" ht="15" customHeight="1">
      <c r="B17" s="243"/>
      <c r="C17" s="244"/>
      <c r="D17" s="242" t="s">
        <v>623</v>
      </c>
      <c r="E17" s="242"/>
      <c r="F17" s="242"/>
      <c r="G17" s="242"/>
      <c r="H17" s="242"/>
      <c r="I17" s="242"/>
      <c r="J17" s="242"/>
      <c r="K17" s="240"/>
    </row>
    <row r="18" spans="2:11" s="1" customFormat="1" ht="15" customHeight="1">
      <c r="B18" s="243"/>
      <c r="C18" s="244"/>
      <c r="D18" s="244"/>
      <c r="E18" s="246" t="s">
        <v>79</v>
      </c>
      <c r="F18" s="242" t="s">
        <v>624</v>
      </c>
      <c r="G18" s="242"/>
      <c r="H18" s="242"/>
      <c r="I18" s="242"/>
      <c r="J18" s="242"/>
      <c r="K18" s="240"/>
    </row>
    <row r="19" spans="2:11" s="1" customFormat="1" ht="15" customHeight="1">
      <c r="B19" s="243"/>
      <c r="C19" s="244"/>
      <c r="D19" s="244"/>
      <c r="E19" s="246" t="s">
        <v>625</v>
      </c>
      <c r="F19" s="242" t="s">
        <v>626</v>
      </c>
      <c r="G19" s="242"/>
      <c r="H19" s="242"/>
      <c r="I19" s="242"/>
      <c r="J19" s="242"/>
      <c r="K19" s="240"/>
    </row>
    <row r="20" spans="2:11" s="1" customFormat="1" ht="15" customHeight="1">
      <c r="B20" s="243"/>
      <c r="C20" s="244"/>
      <c r="D20" s="244"/>
      <c r="E20" s="246" t="s">
        <v>627</v>
      </c>
      <c r="F20" s="242" t="s">
        <v>628</v>
      </c>
      <c r="G20" s="242"/>
      <c r="H20" s="242"/>
      <c r="I20" s="242"/>
      <c r="J20" s="242"/>
      <c r="K20" s="240"/>
    </row>
    <row r="21" spans="2:11" s="1" customFormat="1" ht="15" customHeight="1">
      <c r="B21" s="243"/>
      <c r="C21" s="244"/>
      <c r="D21" s="244"/>
      <c r="E21" s="246" t="s">
        <v>629</v>
      </c>
      <c r="F21" s="242" t="s">
        <v>630</v>
      </c>
      <c r="G21" s="242"/>
      <c r="H21" s="242"/>
      <c r="I21" s="242"/>
      <c r="J21" s="242"/>
      <c r="K21" s="240"/>
    </row>
    <row r="22" spans="2:11" s="1" customFormat="1" ht="15" customHeight="1">
      <c r="B22" s="243"/>
      <c r="C22" s="244"/>
      <c r="D22" s="244"/>
      <c r="E22" s="246" t="s">
        <v>631</v>
      </c>
      <c r="F22" s="242" t="s">
        <v>632</v>
      </c>
      <c r="G22" s="242"/>
      <c r="H22" s="242"/>
      <c r="I22" s="242"/>
      <c r="J22" s="242"/>
      <c r="K22" s="240"/>
    </row>
    <row r="23" spans="2:11" s="1" customFormat="1" ht="15" customHeight="1">
      <c r="B23" s="243"/>
      <c r="C23" s="244"/>
      <c r="D23" s="244"/>
      <c r="E23" s="246" t="s">
        <v>633</v>
      </c>
      <c r="F23" s="242" t="s">
        <v>634</v>
      </c>
      <c r="G23" s="242"/>
      <c r="H23" s="242"/>
      <c r="I23" s="242"/>
      <c r="J23" s="242"/>
      <c r="K23" s="240"/>
    </row>
    <row r="24" spans="2:11" s="1" customFormat="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s="1" customFormat="1" ht="15" customHeight="1">
      <c r="B25" s="243"/>
      <c r="C25" s="242" t="s">
        <v>635</v>
      </c>
      <c r="D25" s="242"/>
      <c r="E25" s="242"/>
      <c r="F25" s="242"/>
      <c r="G25" s="242"/>
      <c r="H25" s="242"/>
      <c r="I25" s="242"/>
      <c r="J25" s="242"/>
      <c r="K25" s="240"/>
    </row>
    <row r="26" spans="2:11" s="1" customFormat="1" ht="15" customHeight="1">
      <c r="B26" s="243"/>
      <c r="C26" s="242" t="s">
        <v>636</v>
      </c>
      <c r="D26" s="242"/>
      <c r="E26" s="242"/>
      <c r="F26" s="242"/>
      <c r="G26" s="242"/>
      <c r="H26" s="242"/>
      <c r="I26" s="242"/>
      <c r="J26" s="242"/>
      <c r="K26" s="240"/>
    </row>
    <row r="27" spans="2:11" s="1" customFormat="1" ht="15" customHeight="1">
      <c r="B27" s="243"/>
      <c r="C27" s="242"/>
      <c r="D27" s="242" t="s">
        <v>637</v>
      </c>
      <c r="E27" s="242"/>
      <c r="F27" s="242"/>
      <c r="G27" s="242"/>
      <c r="H27" s="242"/>
      <c r="I27" s="242"/>
      <c r="J27" s="242"/>
      <c r="K27" s="240"/>
    </row>
    <row r="28" spans="2:11" s="1" customFormat="1" ht="15" customHeight="1">
      <c r="B28" s="243"/>
      <c r="C28" s="244"/>
      <c r="D28" s="242" t="s">
        <v>638</v>
      </c>
      <c r="E28" s="242"/>
      <c r="F28" s="242"/>
      <c r="G28" s="242"/>
      <c r="H28" s="242"/>
      <c r="I28" s="242"/>
      <c r="J28" s="242"/>
      <c r="K28" s="240"/>
    </row>
    <row r="29" spans="2:11" s="1" customFormat="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s="1" customFormat="1" ht="15" customHeight="1">
      <c r="B30" s="243"/>
      <c r="C30" s="244"/>
      <c r="D30" s="242" t="s">
        <v>639</v>
      </c>
      <c r="E30" s="242"/>
      <c r="F30" s="242"/>
      <c r="G30" s="242"/>
      <c r="H30" s="242"/>
      <c r="I30" s="242"/>
      <c r="J30" s="242"/>
      <c r="K30" s="240"/>
    </row>
    <row r="31" spans="2:11" s="1" customFormat="1" ht="15" customHeight="1">
      <c r="B31" s="243"/>
      <c r="C31" s="244"/>
      <c r="D31" s="242" t="s">
        <v>640</v>
      </c>
      <c r="E31" s="242"/>
      <c r="F31" s="242"/>
      <c r="G31" s="242"/>
      <c r="H31" s="242"/>
      <c r="I31" s="242"/>
      <c r="J31" s="242"/>
      <c r="K31" s="240"/>
    </row>
    <row r="32" spans="2:11" s="1" customFormat="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s="1" customFormat="1" ht="15" customHeight="1">
      <c r="B33" s="243"/>
      <c r="C33" s="244"/>
      <c r="D33" s="242" t="s">
        <v>641</v>
      </c>
      <c r="E33" s="242"/>
      <c r="F33" s="242"/>
      <c r="G33" s="242"/>
      <c r="H33" s="242"/>
      <c r="I33" s="242"/>
      <c r="J33" s="242"/>
      <c r="K33" s="240"/>
    </row>
    <row r="34" spans="2:11" s="1" customFormat="1" ht="15" customHeight="1">
      <c r="B34" s="243"/>
      <c r="C34" s="244"/>
      <c r="D34" s="242" t="s">
        <v>642</v>
      </c>
      <c r="E34" s="242"/>
      <c r="F34" s="242"/>
      <c r="G34" s="242"/>
      <c r="H34" s="242"/>
      <c r="I34" s="242"/>
      <c r="J34" s="242"/>
      <c r="K34" s="240"/>
    </row>
    <row r="35" spans="2:11" s="1" customFormat="1" ht="15" customHeight="1">
      <c r="B35" s="243"/>
      <c r="C35" s="244"/>
      <c r="D35" s="242" t="s">
        <v>643</v>
      </c>
      <c r="E35" s="242"/>
      <c r="F35" s="242"/>
      <c r="G35" s="242"/>
      <c r="H35" s="242"/>
      <c r="I35" s="242"/>
      <c r="J35" s="242"/>
      <c r="K35" s="240"/>
    </row>
    <row r="36" spans="2:11" s="1" customFormat="1" ht="15" customHeight="1">
      <c r="B36" s="243"/>
      <c r="C36" s="244"/>
      <c r="D36" s="242"/>
      <c r="E36" s="245" t="s">
        <v>102</v>
      </c>
      <c r="F36" s="242"/>
      <c r="G36" s="242" t="s">
        <v>644</v>
      </c>
      <c r="H36" s="242"/>
      <c r="I36" s="242"/>
      <c r="J36" s="242"/>
      <c r="K36" s="240"/>
    </row>
    <row r="37" spans="2:11" s="1" customFormat="1" ht="30.75" customHeight="1">
      <c r="B37" s="243"/>
      <c r="C37" s="244"/>
      <c r="D37" s="242"/>
      <c r="E37" s="245" t="s">
        <v>645</v>
      </c>
      <c r="F37" s="242"/>
      <c r="G37" s="242" t="s">
        <v>646</v>
      </c>
      <c r="H37" s="242"/>
      <c r="I37" s="242"/>
      <c r="J37" s="242"/>
      <c r="K37" s="240"/>
    </row>
    <row r="38" spans="2:11" s="1" customFormat="1" ht="15" customHeight="1">
      <c r="B38" s="243"/>
      <c r="C38" s="244"/>
      <c r="D38" s="242"/>
      <c r="E38" s="245" t="s">
        <v>56</v>
      </c>
      <c r="F38" s="242"/>
      <c r="G38" s="242" t="s">
        <v>647</v>
      </c>
      <c r="H38" s="242"/>
      <c r="I38" s="242"/>
      <c r="J38" s="242"/>
      <c r="K38" s="240"/>
    </row>
    <row r="39" spans="2:11" s="1" customFormat="1" ht="15" customHeight="1">
      <c r="B39" s="243"/>
      <c r="C39" s="244"/>
      <c r="D39" s="242"/>
      <c r="E39" s="245" t="s">
        <v>57</v>
      </c>
      <c r="F39" s="242"/>
      <c r="G39" s="242" t="s">
        <v>648</v>
      </c>
      <c r="H39" s="242"/>
      <c r="I39" s="242"/>
      <c r="J39" s="242"/>
      <c r="K39" s="240"/>
    </row>
    <row r="40" spans="2:11" s="1" customFormat="1" ht="15" customHeight="1">
      <c r="B40" s="243"/>
      <c r="C40" s="244"/>
      <c r="D40" s="242"/>
      <c r="E40" s="245" t="s">
        <v>103</v>
      </c>
      <c r="F40" s="242"/>
      <c r="G40" s="242" t="s">
        <v>649</v>
      </c>
      <c r="H40" s="242"/>
      <c r="I40" s="242"/>
      <c r="J40" s="242"/>
      <c r="K40" s="240"/>
    </row>
    <row r="41" spans="2:11" s="1" customFormat="1" ht="15" customHeight="1">
      <c r="B41" s="243"/>
      <c r="C41" s="244"/>
      <c r="D41" s="242"/>
      <c r="E41" s="245" t="s">
        <v>104</v>
      </c>
      <c r="F41" s="242"/>
      <c r="G41" s="242" t="s">
        <v>650</v>
      </c>
      <c r="H41" s="242"/>
      <c r="I41" s="242"/>
      <c r="J41" s="242"/>
      <c r="K41" s="240"/>
    </row>
    <row r="42" spans="2:11" s="1" customFormat="1" ht="15" customHeight="1">
      <c r="B42" s="243"/>
      <c r="C42" s="244"/>
      <c r="D42" s="242"/>
      <c r="E42" s="245" t="s">
        <v>651</v>
      </c>
      <c r="F42" s="242"/>
      <c r="G42" s="242" t="s">
        <v>652</v>
      </c>
      <c r="H42" s="242"/>
      <c r="I42" s="242"/>
      <c r="J42" s="242"/>
      <c r="K42" s="240"/>
    </row>
    <row r="43" spans="2:11" s="1" customFormat="1" ht="15" customHeight="1">
      <c r="B43" s="243"/>
      <c r="C43" s="244"/>
      <c r="D43" s="242"/>
      <c r="E43" s="245"/>
      <c r="F43" s="242"/>
      <c r="G43" s="242" t="s">
        <v>653</v>
      </c>
      <c r="H43" s="242"/>
      <c r="I43" s="242"/>
      <c r="J43" s="242"/>
      <c r="K43" s="240"/>
    </row>
    <row r="44" spans="2:11" s="1" customFormat="1" ht="15" customHeight="1">
      <c r="B44" s="243"/>
      <c r="C44" s="244"/>
      <c r="D44" s="242"/>
      <c r="E44" s="245" t="s">
        <v>654</v>
      </c>
      <c r="F44" s="242"/>
      <c r="G44" s="242" t="s">
        <v>655</v>
      </c>
      <c r="H44" s="242"/>
      <c r="I44" s="242"/>
      <c r="J44" s="242"/>
      <c r="K44" s="240"/>
    </row>
    <row r="45" spans="2:11" s="1" customFormat="1" ht="15" customHeight="1">
      <c r="B45" s="243"/>
      <c r="C45" s="244"/>
      <c r="D45" s="242"/>
      <c r="E45" s="245" t="s">
        <v>106</v>
      </c>
      <c r="F45" s="242"/>
      <c r="G45" s="242" t="s">
        <v>656</v>
      </c>
      <c r="H45" s="242"/>
      <c r="I45" s="242"/>
      <c r="J45" s="242"/>
      <c r="K45" s="240"/>
    </row>
    <row r="46" spans="2:11" s="1" customFormat="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s="1" customFormat="1" ht="15" customHeight="1">
      <c r="B47" s="243"/>
      <c r="C47" s="244"/>
      <c r="D47" s="242" t="s">
        <v>657</v>
      </c>
      <c r="E47" s="242"/>
      <c r="F47" s="242"/>
      <c r="G47" s="242"/>
      <c r="H47" s="242"/>
      <c r="I47" s="242"/>
      <c r="J47" s="242"/>
      <c r="K47" s="240"/>
    </row>
    <row r="48" spans="2:11" s="1" customFormat="1" ht="15" customHeight="1">
      <c r="B48" s="243"/>
      <c r="C48" s="244"/>
      <c r="D48" s="244"/>
      <c r="E48" s="242" t="s">
        <v>658</v>
      </c>
      <c r="F48" s="242"/>
      <c r="G48" s="242"/>
      <c r="H48" s="242"/>
      <c r="I48" s="242"/>
      <c r="J48" s="242"/>
      <c r="K48" s="240"/>
    </row>
    <row r="49" spans="2:11" s="1" customFormat="1" ht="15" customHeight="1">
      <c r="B49" s="243"/>
      <c r="C49" s="244"/>
      <c r="D49" s="244"/>
      <c r="E49" s="242" t="s">
        <v>659</v>
      </c>
      <c r="F49" s="242"/>
      <c r="G49" s="242"/>
      <c r="H49" s="242"/>
      <c r="I49" s="242"/>
      <c r="J49" s="242"/>
      <c r="K49" s="240"/>
    </row>
    <row r="50" spans="2:11" s="1" customFormat="1" ht="15" customHeight="1">
      <c r="B50" s="243"/>
      <c r="C50" s="244"/>
      <c r="D50" s="244"/>
      <c r="E50" s="242" t="s">
        <v>660</v>
      </c>
      <c r="F50" s="242"/>
      <c r="G50" s="242"/>
      <c r="H50" s="242"/>
      <c r="I50" s="242"/>
      <c r="J50" s="242"/>
      <c r="K50" s="240"/>
    </row>
    <row r="51" spans="2:11" s="1" customFormat="1" ht="15" customHeight="1">
      <c r="B51" s="243"/>
      <c r="C51" s="244"/>
      <c r="D51" s="242" t="s">
        <v>661</v>
      </c>
      <c r="E51" s="242"/>
      <c r="F51" s="242"/>
      <c r="G51" s="242"/>
      <c r="H51" s="242"/>
      <c r="I51" s="242"/>
      <c r="J51" s="242"/>
      <c r="K51" s="240"/>
    </row>
    <row r="52" spans="2:11" s="1" customFormat="1" ht="25.5" customHeight="1">
      <c r="B52" s="238"/>
      <c r="C52" s="239" t="s">
        <v>662</v>
      </c>
      <c r="D52" s="239"/>
      <c r="E52" s="239"/>
      <c r="F52" s="239"/>
      <c r="G52" s="239"/>
      <c r="H52" s="239"/>
      <c r="I52" s="239"/>
      <c r="J52" s="239"/>
      <c r="K52" s="240"/>
    </row>
    <row r="53" spans="2:11" s="1" customFormat="1" ht="5.25" customHeight="1">
      <c r="B53" s="238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s="1" customFormat="1" ht="15" customHeight="1">
      <c r="B54" s="238"/>
      <c r="C54" s="242" t="s">
        <v>663</v>
      </c>
      <c r="D54" s="242"/>
      <c r="E54" s="242"/>
      <c r="F54" s="242"/>
      <c r="G54" s="242"/>
      <c r="H54" s="242"/>
      <c r="I54" s="242"/>
      <c r="J54" s="242"/>
      <c r="K54" s="240"/>
    </row>
    <row r="55" spans="2:11" s="1" customFormat="1" ht="15" customHeight="1">
      <c r="B55" s="238"/>
      <c r="C55" s="242" t="s">
        <v>664</v>
      </c>
      <c r="D55" s="242"/>
      <c r="E55" s="242"/>
      <c r="F55" s="242"/>
      <c r="G55" s="242"/>
      <c r="H55" s="242"/>
      <c r="I55" s="242"/>
      <c r="J55" s="242"/>
      <c r="K55" s="240"/>
    </row>
    <row r="56" spans="2:11" s="1" customFormat="1" ht="12.75" customHeight="1">
      <c r="B56" s="238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s="1" customFormat="1" ht="15" customHeight="1">
      <c r="B57" s="238"/>
      <c r="C57" s="242" t="s">
        <v>665</v>
      </c>
      <c r="D57" s="242"/>
      <c r="E57" s="242"/>
      <c r="F57" s="242"/>
      <c r="G57" s="242"/>
      <c r="H57" s="242"/>
      <c r="I57" s="242"/>
      <c r="J57" s="242"/>
      <c r="K57" s="240"/>
    </row>
    <row r="58" spans="2:11" s="1" customFormat="1" ht="15" customHeight="1">
      <c r="B58" s="238"/>
      <c r="C58" s="244"/>
      <c r="D58" s="242" t="s">
        <v>666</v>
      </c>
      <c r="E58" s="242"/>
      <c r="F58" s="242"/>
      <c r="G58" s="242"/>
      <c r="H58" s="242"/>
      <c r="I58" s="242"/>
      <c r="J58" s="242"/>
      <c r="K58" s="240"/>
    </row>
    <row r="59" spans="2:11" s="1" customFormat="1" ht="15" customHeight="1">
      <c r="B59" s="238"/>
      <c r="C59" s="244"/>
      <c r="D59" s="242" t="s">
        <v>667</v>
      </c>
      <c r="E59" s="242"/>
      <c r="F59" s="242"/>
      <c r="G59" s="242"/>
      <c r="H59" s="242"/>
      <c r="I59" s="242"/>
      <c r="J59" s="242"/>
      <c r="K59" s="240"/>
    </row>
    <row r="60" spans="2:11" s="1" customFormat="1" ht="15" customHeight="1">
      <c r="B60" s="238"/>
      <c r="C60" s="244"/>
      <c r="D60" s="242" t="s">
        <v>668</v>
      </c>
      <c r="E60" s="242"/>
      <c r="F60" s="242"/>
      <c r="G60" s="242"/>
      <c r="H60" s="242"/>
      <c r="I60" s="242"/>
      <c r="J60" s="242"/>
      <c r="K60" s="240"/>
    </row>
    <row r="61" spans="2:11" s="1" customFormat="1" ht="15" customHeight="1">
      <c r="B61" s="238"/>
      <c r="C61" s="244"/>
      <c r="D61" s="242" t="s">
        <v>669</v>
      </c>
      <c r="E61" s="242"/>
      <c r="F61" s="242"/>
      <c r="G61" s="242"/>
      <c r="H61" s="242"/>
      <c r="I61" s="242"/>
      <c r="J61" s="242"/>
      <c r="K61" s="240"/>
    </row>
    <row r="62" spans="2:11" s="1" customFormat="1" ht="15" customHeight="1">
      <c r="B62" s="238"/>
      <c r="C62" s="244"/>
      <c r="D62" s="247" t="s">
        <v>670</v>
      </c>
      <c r="E62" s="247"/>
      <c r="F62" s="247"/>
      <c r="G62" s="247"/>
      <c r="H62" s="247"/>
      <c r="I62" s="247"/>
      <c r="J62" s="247"/>
      <c r="K62" s="240"/>
    </row>
    <row r="63" spans="2:11" s="1" customFormat="1" ht="15" customHeight="1">
      <c r="B63" s="238"/>
      <c r="C63" s="244"/>
      <c r="D63" s="242" t="s">
        <v>671</v>
      </c>
      <c r="E63" s="242"/>
      <c r="F63" s="242"/>
      <c r="G63" s="242"/>
      <c r="H63" s="242"/>
      <c r="I63" s="242"/>
      <c r="J63" s="242"/>
      <c r="K63" s="240"/>
    </row>
    <row r="64" spans="2:11" s="1" customFormat="1" ht="12.75" customHeight="1">
      <c r="B64" s="238"/>
      <c r="C64" s="244"/>
      <c r="D64" s="244"/>
      <c r="E64" s="248"/>
      <c r="F64" s="244"/>
      <c r="G64" s="244"/>
      <c r="H64" s="244"/>
      <c r="I64" s="244"/>
      <c r="J64" s="244"/>
      <c r="K64" s="240"/>
    </row>
    <row r="65" spans="2:11" s="1" customFormat="1" ht="15" customHeight="1">
      <c r="B65" s="238"/>
      <c r="C65" s="244"/>
      <c r="D65" s="242" t="s">
        <v>672</v>
      </c>
      <c r="E65" s="242"/>
      <c r="F65" s="242"/>
      <c r="G65" s="242"/>
      <c r="H65" s="242"/>
      <c r="I65" s="242"/>
      <c r="J65" s="242"/>
      <c r="K65" s="240"/>
    </row>
    <row r="66" spans="2:11" s="1" customFormat="1" ht="15" customHeight="1">
      <c r="B66" s="238"/>
      <c r="C66" s="244"/>
      <c r="D66" s="247" t="s">
        <v>673</v>
      </c>
      <c r="E66" s="247"/>
      <c r="F66" s="247"/>
      <c r="G66" s="247"/>
      <c r="H66" s="247"/>
      <c r="I66" s="247"/>
      <c r="J66" s="247"/>
      <c r="K66" s="240"/>
    </row>
    <row r="67" spans="2:11" s="1" customFormat="1" ht="15" customHeight="1">
      <c r="B67" s="238"/>
      <c r="C67" s="244"/>
      <c r="D67" s="242" t="s">
        <v>674</v>
      </c>
      <c r="E67" s="242"/>
      <c r="F67" s="242"/>
      <c r="G67" s="242"/>
      <c r="H67" s="242"/>
      <c r="I67" s="242"/>
      <c r="J67" s="242"/>
      <c r="K67" s="240"/>
    </row>
    <row r="68" spans="2:11" s="1" customFormat="1" ht="15" customHeight="1">
      <c r="B68" s="238"/>
      <c r="C68" s="244"/>
      <c r="D68" s="242" t="s">
        <v>675</v>
      </c>
      <c r="E68" s="242"/>
      <c r="F68" s="242"/>
      <c r="G68" s="242"/>
      <c r="H68" s="242"/>
      <c r="I68" s="242"/>
      <c r="J68" s="242"/>
      <c r="K68" s="240"/>
    </row>
    <row r="69" spans="2:11" s="1" customFormat="1" ht="15" customHeight="1">
      <c r="B69" s="238"/>
      <c r="C69" s="244"/>
      <c r="D69" s="242" t="s">
        <v>676</v>
      </c>
      <c r="E69" s="242"/>
      <c r="F69" s="242"/>
      <c r="G69" s="242"/>
      <c r="H69" s="242"/>
      <c r="I69" s="242"/>
      <c r="J69" s="242"/>
      <c r="K69" s="240"/>
    </row>
    <row r="70" spans="2:11" s="1" customFormat="1" ht="15" customHeight="1">
      <c r="B70" s="238"/>
      <c r="C70" s="244"/>
      <c r="D70" s="242" t="s">
        <v>677</v>
      </c>
      <c r="E70" s="242"/>
      <c r="F70" s="242"/>
      <c r="G70" s="242"/>
      <c r="H70" s="242"/>
      <c r="I70" s="242"/>
      <c r="J70" s="242"/>
      <c r="K70" s="240"/>
    </row>
    <row r="71" spans="2:11" s="1" customFormat="1" ht="12.75" customHeight="1">
      <c r="B71" s="249"/>
      <c r="C71" s="250"/>
      <c r="D71" s="250"/>
      <c r="E71" s="250"/>
      <c r="F71" s="250"/>
      <c r="G71" s="250"/>
      <c r="H71" s="250"/>
      <c r="I71" s="250"/>
      <c r="J71" s="250"/>
      <c r="K71" s="251"/>
    </row>
    <row r="72" spans="2:11" s="1" customFormat="1" ht="18.75" customHeight="1"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s="1" customFormat="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2:11" s="1" customFormat="1" ht="7.5" customHeight="1">
      <c r="B74" s="254"/>
      <c r="C74" s="255"/>
      <c r="D74" s="255"/>
      <c r="E74" s="255"/>
      <c r="F74" s="255"/>
      <c r="G74" s="255"/>
      <c r="H74" s="255"/>
      <c r="I74" s="255"/>
      <c r="J74" s="255"/>
      <c r="K74" s="256"/>
    </row>
    <row r="75" spans="2:11" s="1" customFormat="1" ht="45" customHeight="1">
      <c r="B75" s="257"/>
      <c r="C75" s="258" t="s">
        <v>678</v>
      </c>
      <c r="D75" s="258"/>
      <c r="E75" s="258"/>
      <c r="F75" s="258"/>
      <c r="G75" s="258"/>
      <c r="H75" s="258"/>
      <c r="I75" s="258"/>
      <c r="J75" s="258"/>
      <c r="K75" s="259"/>
    </row>
    <row r="76" spans="2:11" s="1" customFormat="1" ht="17.25" customHeight="1">
      <c r="B76" s="257"/>
      <c r="C76" s="260" t="s">
        <v>679</v>
      </c>
      <c r="D76" s="260"/>
      <c r="E76" s="260"/>
      <c r="F76" s="260" t="s">
        <v>680</v>
      </c>
      <c r="G76" s="261"/>
      <c r="H76" s="260" t="s">
        <v>57</v>
      </c>
      <c r="I76" s="260" t="s">
        <v>60</v>
      </c>
      <c r="J76" s="260" t="s">
        <v>681</v>
      </c>
      <c r="K76" s="259"/>
    </row>
    <row r="77" spans="2:11" s="1" customFormat="1" ht="17.25" customHeight="1">
      <c r="B77" s="257"/>
      <c r="C77" s="262" t="s">
        <v>682</v>
      </c>
      <c r="D77" s="262"/>
      <c r="E77" s="262"/>
      <c r="F77" s="263" t="s">
        <v>683</v>
      </c>
      <c r="G77" s="264"/>
      <c r="H77" s="262"/>
      <c r="I77" s="262"/>
      <c r="J77" s="262" t="s">
        <v>684</v>
      </c>
      <c r="K77" s="259"/>
    </row>
    <row r="78" spans="2:11" s="1" customFormat="1" ht="5.25" customHeight="1">
      <c r="B78" s="257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7"/>
      <c r="C79" s="245" t="s">
        <v>56</v>
      </c>
      <c r="D79" s="267"/>
      <c r="E79" s="267"/>
      <c r="F79" s="268" t="s">
        <v>685</v>
      </c>
      <c r="G79" s="269"/>
      <c r="H79" s="245" t="s">
        <v>686</v>
      </c>
      <c r="I79" s="245" t="s">
        <v>687</v>
      </c>
      <c r="J79" s="245">
        <v>20</v>
      </c>
      <c r="K79" s="259"/>
    </row>
    <row r="80" spans="2:11" s="1" customFormat="1" ht="15" customHeight="1">
      <c r="B80" s="257"/>
      <c r="C80" s="245" t="s">
        <v>688</v>
      </c>
      <c r="D80" s="245"/>
      <c r="E80" s="245"/>
      <c r="F80" s="268" t="s">
        <v>685</v>
      </c>
      <c r="G80" s="269"/>
      <c r="H80" s="245" t="s">
        <v>689</v>
      </c>
      <c r="I80" s="245" t="s">
        <v>687</v>
      </c>
      <c r="J80" s="245">
        <v>120</v>
      </c>
      <c r="K80" s="259"/>
    </row>
    <row r="81" spans="2:11" s="1" customFormat="1" ht="15" customHeight="1">
      <c r="B81" s="270"/>
      <c r="C81" s="245" t="s">
        <v>690</v>
      </c>
      <c r="D81" s="245"/>
      <c r="E81" s="245"/>
      <c r="F81" s="268" t="s">
        <v>691</v>
      </c>
      <c r="G81" s="269"/>
      <c r="H81" s="245" t="s">
        <v>692</v>
      </c>
      <c r="I81" s="245" t="s">
        <v>687</v>
      </c>
      <c r="J81" s="245">
        <v>50</v>
      </c>
      <c r="K81" s="259"/>
    </row>
    <row r="82" spans="2:11" s="1" customFormat="1" ht="15" customHeight="1">
      <c r="B82" s="270"/>
      <c r="C82" s="245" t="s">
        <v>693</v>
      </c>
      <c r="D82" s="245"/>
      <c r="E82" s="245"/>
      <c r="F82" s="268" t="s">
        <v>685</v>
      </c>
      <c r="G82" s="269"/>
      <c r="H82" s="245" t="s">
        <v>694</v>
      </c>
      <c r="I82" s="245" t="s">
        <v>695</v>
      </c>
      <c r="J82" s="245"/>
      <c r="K82" s="259"/>
    </row>
    <row r="83" spans="2:11" s="1" customFormat="1" ht="15" customHeight="1">
      <c r="B83" s="270"/>
      <c r="C83" s="271" t="s">
        <v>696</v>
      </c>
      <c r="D83" s="271"/>
      <c r="E83" s="271"/>
      <c r="F83" s="272" t="s">
        <v>691</v>
      </c>
      <c r="G83" s="271"/>
      <c r="H83" s="271" t="s">
        <v>697</v>
      </c>
      <c r="I83" s="271" t="s">
        <v>687</v>
      </c>
      <c r="J83" s="271">
        <v>15</v>
      </c>
      <c r="K83" s="259"/>
    </row>
    <row r="84" spans="2:11" s="1" customFormat="1" ht="15" customHeight="1">
      <c r="B84" s="270"/>
      <c r="C84" s="271" t="s">
        <v>698</v>
      </c>
      <c r="D84" s="271"/>
      <c r="E84" s="271"/>
      <c r="F84" s="272" t="s">
        <v>691</v>
      </c>
      <c r="G84" s="271"/>
      <c r="H84" s="271" t="s">
        <v>699</v>
      </c>
      <c r="I84" s="271" t="s">
        <v>687</v>
      </c>
      <c r="J84" s="271">
        <v>15</v>
      </c>
      <c r="K84" s="259"/>
    </row>
    <row r="85" spans="2:11" s="1" customFormat="1" ht="15" customHeight="1">
      <c r="B85" s="270"/>
      <c r="C85" s="271" t="s">
        <v>700</v>
      </c>
      <c r="D85" s="271"/>
      <c r="E85" s="271"/>
      <c r="F85" s="272" t="s">
        <v>691</v>
      </c>
      <c r="G85" s="271"/>
      <c r="H85" s="271" t="s">
        <v>701</v>
      </c>
      <c r="I85" s="271" t="s">
        <v>687</v>
      </c>
      <c r="J85" s="271">
        <v>20</v>
      </c>
      <c r="K85" s="259"/>
    </row>
    <row r="86" spans="2:11" s="1" customFormat="1" ht="15" customHeight="1">
      <c r="B86" s="270"/>
      <c r="C86" s="271" t="s">
        <v>702</v>
      </c>
      <c r="D86" s="271"/>
      <c r="E86" s="271"/>
      <c r="F86" s="272" t="s">
        <v>691</v>
      </c>
      <c r="G86" s="271"/>
      <c r="H86" s="271" t="s">
        <v>703</v>
      </c>
      <c r="I86" s="271" t="s">
        <v>687</v>
      </c>
      <c r="J86" s="271">
        <v>20</v>
      </c>
      <c r="K86" s="259"/>
    </row>
    <row r="87" spans="2:11" s="1" customFormat="1" ht="15" customHeight="1">
      <c r="B87" s="270"/>
      <c r="C87" s="245" t="s">
        <v>704</v>
      </c>
      <c r="D87" s="245"/>
      <c r="E87" s="245"/>
      <c r="F87" s="268" t="s">
        <v>691</v>
      </c>
      <c r="G87" s="269"/>
      <c r="H87" s="245" t="s">
        <v>705</v>
      </c>
      <c r="I87" s="245" t="s">
        <v>687</v>
      </c>
      <c r="J87" s="245">
        <v>50</v>
      </c>
      <c r="K87" s="259"/>
    </row>
    <row r="88" spans="2:11" s="1" customFormat="1" ht="15" customHeight="1">
      <c r="B88" s="270"/>
      <c r="C88" s="245" t="s">
        <v>706</v>
      </c>
      <c r="D88" s="245"/>
      <c r="E88" s="245"/>
      <c r="F88" s="268" t="s">
        <v>691</v>
      </c>
      <c r="G88" s="269"/>
      <c r="H88" s="245" t="s">
        <v>707</v>
      </c>
      <c r="I88" s="245" t="s">
        <v>687</v>
      </c>
      <c r="J88" s="245">
        <v>20</v>
      </c>
      <c r="K88" s="259"/>
    </row>
    <row r="89" spans="2:11" s="1" customFormat="1" ht="15" customHeight="1">
      <c r="B89" s="270"/>
      <c r="C89" s="245" t="s">
        <v>708</v>
      </c>
      <c r="D89" s="245"/>
      <c r="E89" s="245"/>
      <c r="F89" s="268" t="s">
        <v>691</v>
      </c>
      <c r="G89" s="269"/>
      <c r="H89" s="245" t="s">
        <v>709</v>
      </c>
      <c r="I89" s="245" t="s">
        <v>687</v>
      </c>
      <c r="J89" s="245">
        <v>20</v>
      </c>
      <c r="K89" s="259"/>
    </row>
    <row r="90" spans="2:11" s="1" customFormat="1" ht="15" customHeight="1">
      <c r="B90" s="270"/>
      <c r="C90" s="245" t="s">
        <v>710</v>
      </c>
      <c r="D90" s="245"/>
      <c r="E90" s="245"/>
      <c r="F90" s="268" t="s">
        <v>691</v>
      </c>
      <c r="G90" s="269"/>
      <c r="H90" s="245" t="s">
        <v>711</v>
      </c>
      <c r="I90" s="245" t="s">
        <v>687</v>
      </c>
      <c r="J90" s="245">
        <v>50</v>
      </c>
      <c r="K90" s="259"/>
    </row>
    <row r="91" spans="2:11" s="1" customFormat="1" ht="15" customHeight="1">
      <c r="B91" s="270"/>
      <c r="C91" s="245" t="s">
        <v>712</v>
      </c>
      <c r="D91" s="245"/>
      <c r="E91" s="245"/>
      <c r="F91" s="268" t="s">
        <v>691</v>
      </c>
      <c r="G91" s="269"/>
      <c r="H91" s="245" t="s">
        <v>712</v>
      </c>
      <c r="I91" s="245" t="s">
        <v>687</v>
      </c>
      <c r="J91" s="245">
        <v>50</v>
      </c>
      <c r="K91" s="259"/>
    </row>
    <row r="92" spans="2:11" s="1" customFormat="1" ht="15" customHeight="1">
      <c r="B92" s="270"/>
      <c r="C92" s="245" t="s">
        <v>713</v>
      </c>
      <c r="D92" s="245"/>
      <c r="E92" s="245"/>
      <c r="F92" s="268" t="s">
        <v>691</v>
      </c>
      <c r="G92" s="269"/>
      <c r="H92" s="245" t="s">
        <v>714</v>
      </c>
      <c r="I92" s="245" t="s">
        <v>687</v>
      </c>
      <c r="J92" s="245">
        <v>255</v>
      </c>
      <c r="K92" s="259"/>
    </row>
    <row r="93" spans="2:11" s="1" customFormat="1" ht="15" customHeight="1">
      <c r="B93" s="270"/>
      <c r="C93" s="245" t="s">
        <v>715</v>
      </c>
      <c r="D93" s="245"/>
      <c r="E93" s="245"/>
      <c r="F93" s="268" t="s">
        <v>685</v>
      </c>
      <c r="G93" s="269"/>
      <c r="H93" s="245" t="s">
        <v>716</v>
      </c>
      <c r="I93" s="245" t="s">
        <v>717</v>
      </c>
      <c r="J93" s="245"/>
      <c r="K93" s="259"/>
    </row>
    <row r="94" spans="2:11" s="1" customFormat="1" ht="15" customHeight="1">
      <c r="B94" s="270"/>
      <c r="C94" s="245" t="s">
        <v>718</v>
      </c>
      <c r="D94" s="245"/>
      <c r="E94" s="245"/>
      <c r="F94" s="268" t="s">
        <v>685</v>
      </c>
      <c r="G94" s="269"/>
      <c r="H94" s="245" t="s">
        <v>719</v>
      </c>
      <c r="I94" s="245" t="s">
        <v>720</v>
      </c>
      <c r="J94" s="245"/>
      <c r="K94" s="259"/>
    </row>
    <row r="95" spans="2:11" s="1" customFormat="1" ht="15" customHeight="1">
      <c r="B95" s="270"/>
      <c r="C95" s="245" t="s">
        <v>721</v>
      </c>
      <c r="D95" s="245"/>
      <c r="E95" s="245"/>
      <c r="F95" s="268" t="s">
        <v>685</v>
      </c>
      <c r="G95" s="269"/>
      <c r="H95" s="245" t="s">
        <v>721</v>
      </c>
      <c r="I95" s="245" t="s">
        <v>720</v>
      </c>
      <c r="J95" s="245"/>
      <c r="K95" s="259"/>
    </row>
    <row r="96" spans="2:11" s="1" customFormat="1" ht="15" customHeight="1">
      <c r="B96" s="270"/>
      <c r="C96" s="245" t="s">
        <v>41</v>
      </c>
      <c r="D96" s="245"/>
      <c r="E96" s="245"/>
      <c r="F96" s="268" t="s">
        <v>685</v>
      </c>
      <c r="G96" s="269"/>
      <c r="H96" s="245" t="s">
        <v>722</v>
      </c>
      <c r="I96" s="245" t="s">
        <v>720</v>
      </c>
      <c r="J96" s="245"/>
      <c r="K96" s="259"/>
    </row>
    <row r="97" spans="2:11" s="1" customFormat="1" ht="15" customHeight="1">
      <c r="B97" s="270"/>
      <c r="C97" s="245" t="s">
        <v>51</v>
      </c>
      <c r="D97" s="245"/>
      <c r="E97" s="245"/>
      <c r="F97" s="268" t="s">
        <v>685</v>
      </c>
      <c r="G97" s="269"/>
      <c r="H97" s="245" t="s">
        <v>723</v>
      </c>
      <c r="I97" s="245" t="s">
        <v>720</v>
      </c>
      <c r="J97" s="245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</row>
    <row r="101" spans="2:11" s="1" customFormat="1" ht="7.5" customHeight="1">
      <c r="B101" s="254"/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2:11" s="1" customFormat="1" ht="45" customHeight="1">
      <c r="B102" s="257"/>
      <c r="C102" s="258" t="s">
        <v>724</v>
      </c>
      <c r="D102" s="258"/>
      <c r="E102" s="258"/>
      <c r="F102" s="258"/>
      <c r="G102" s="258"/>
      <c r="H102" s="258"/>
      <c r="I102" s="258"/>
      <c r="J102" s="258"/>
      <c r="K102" s="259"/>
    </row>
    <row r="103" spans="2:11" s="1" customFormat="1" ht="17.25" customHeight="1">
      <c r="B103" s="257"/>
      <c r="C103" s="260" t="s">
        <v>679</v>
      </c>
      <c r="D103" s="260"/>
      <c r="E103" s="260"/>
      <c r="F103" s="260" t="s">
        <v>680</v>
      </c>
      <c r="G103" s="261"/>
      <c r="H103" s="260" t="s">
        <v>57</v>
      </c>
      <c r="I103" s="260" t="s">
        <v>60</v>
      </c>
      <c r="J103" s="260" t="s">
        <v>681</v>
      </c>
      <c r="K103" s="259"/>
    </row>
    <row r="104" spans="2:11" s="1" customFormat="1" ht="17.25" customHeight="1">
      <c r="B104" s="257"/>
      <c r="C104" s="262" t="s">
        <v>682</v>
      </c>
      <c r="D104" s="262"/>
      <c r="E104" s="262"/>
      <c r="F104" s="263" t="s">
        <v>683</v>
      </c>
      <c r="G104" s="264"/>
      <c r="H104" s="262"/>
      <c r="I104" s="262"/>
      <c r="J104" s="262" t="s">
        <v>684</v>
      </c>
      <c r="K104" s="259"/>
    </row>
    <row r="105" spans="2:11" s="1" customFormat="1" ht="5.25" customHeight="1">
      <c r="B105" s="257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7"/>
      <c r="C106" s="245" t="s">
        <v>56</v>
      </c>
      <c r="D106" s="267"/>
      <c r="E106" s="267"/>
      <c r="F106" s="268" t="s">
        <v>685</v>
      </c>
      <c r="G106" s="245"/>
      <c r="H106" s="245" t="s">
        <v>725</v>
      </c>
      <c r="I106" s="245" t="s">
        <v>687</v>
      </c>
      <c r="J106" s="245">
        <v>20</v>
      </c>
      <c r="K106" s="259"/>
    </row>
    <row r="107" spans="2:11" s="1" customFormat="1" ht="15" customHeight="1">
      <c r="B107" s="257"/>
      <c r="C107" s="245" t="s">
        <v>688</v>
      </c>
      <c r="D107" s="245"/>
      <c r="E107" s="245"/>
      <c r="F107" s="268" t="s">
        <v>685</v>
      </c>
      <c r="G107" s="245"/>
      <c r="H107" s="245" t="s">
        <v>725</v>
      </c>
      <c r="I107" s="245" t="s">
        <v>687</v>
      </c>
      <c r="J107" s="245">
        <v>120</v>
      </c>
      <c r="K107" s="259"/>
    </row>
    <row r="108" spans="2:11" s="1" customFormat="1" ht="15" customHeight="1">
      <c r="B108" s="270"/>
      <c r="C108" s="245" t="s">
        <v>690</v>
      </c>
      <c r="D108" s="245"/>
      <c r="E108" s="245"/>
      <c r="F108" s="268" t="s">
        <v>691</v>
      </c>
      <c r="G108" s="245"/>
      <c r="H108" s="245" t="s">
        <v>725</v>
      </c>
      <c r="I108" s="245" t="s">
        <v>687</v>
      </c>
      <c r="J108" s="245">
        <v>50</v>
      </c>
      <c r="K108" s="259"/>
    </row>
    <row r="109" spans="2:11" s="1" customFormat="1" ht="15" customHeight="1">
      <c r="B109" s="270"/>
      <c r="C109" s="245" t="s">
        <v>693</v>
      </c>
      <c r="D109" s="245"/>
      <c r="E109" s="245"/>
      <c r="F109" s="268" t="s">
        <v>685</v>
      </c>
      <c r="G109" s="245"/>
      <c r="H109" s="245" t="s">
        <v>725</v>
      </c>
      <c r="I109" s="245" t="s">
        <v>695</v>
      </c>
      <c r="J109" s="245"/>
      <c r="K109" s="259"/>
    </row>
    <row r="110" spans="2:11" s="1" customFormat="1" ht="15" customHeight="1">
      <c r="B110" s="270"/>
      <c r="C110" s="245" t="s">
        <v>704</v>
      </c>
      <c r="D110" s="245"/>
      <c r="E110" s="245"/>
      <c r="F110" s="268" t="s">
        <v>691</v>
      </c>
      <c r="G110" s="245"/>
      <c r="H110" s="245" t="s">
        <v>725</v>
      </c>
      <c r="I110" s="245" t="s">
        <v>687</v>
      </c>
      <c r="J110" s="245">
        <v>50</v>
      </c>
      <c r="K110" s="259"/>
    </row>
    <row r="111" spans="2:11" s="1" customFormat="1" ht="15" customHeight="1">
      <c r="B111" s="270"/>
      <c r="C111" s="245" t="s">
        <v>712</v>
      </c>
      <c r="D111" s="245"/>
      <c r="E111" s="245"/>
      <c r="F111" s="268" t="s">
        <v>691</v>
      </c>
      <c r="G111" s="245"/>
      <c r="H111" s="245" t="s">
        <v>725</v>
      </c>
      <c r="I111" s="245" t="s">
        <v>687</v>
      </c>
      <c r="J111" s="245">
        <v>50</v>
      </c>
      <c r="K111" s="259"/>
    </row>
    <row r="112" spans="2:11" s="1" customFormat="1" ht="15" customHeight="1">
      <c r="B112" s="270"/>
      <c r="C112" s="245" t="s">
        <v>710</v>
      </c>
      <c r="D112" s="245"/>
      <c r="E112" s="245"/>
      <c r="F112" s="268" t="s">
        <v>691</v>
      </c>
      <c r="G112" s="245"/>
      <c r="H112" s="245" t="s">
        <v>725</v>
      </c>
      <c r="I112" s="245" t="s">
        <v>687</v>
      </c>
      <c r="J112" s="245">
        <v>50</v>
      </c>
      <c r="K112" s="259"/>
    </row>
    <row r="113" spans="2:11" s="1" customFormat="1" ht="15" customHeight="1">
      <c r="B113" s="270"/>
      <c r="C113" s="245" t="s">
        <v>56</v>
      </c>
      <c r="D113" s="245"/>
      <c r="E113" s="245"/>
      <c r="F113" s="268" t="s">
        <v>685</v>
      </c>
      <c r="G113" s="245"/>
      <c r="H113" s="245" t="s">
        <v>726</v>
      </c>
      <c r="I113" s="245" t="s">
        <v>687</v>
      </c>
      <c r="J113" s="245">
        <v>20</v>
      </c>
      <c r="K113" s="259"/>
    </row>
    <row r="114" spans="2:11" s="1" customFormat="1" ht="15" customHeight="1">
      <c r="B114" s="270"/>
      <c r="C114" s="245" t="s">
        <v>727</v>
      </c>
      <c r="D114" s="245"/>
      <c r="E114" s="245"/>
      <c r="F114" s="268" t="s">
        <v>685</v>
      </c>
      <c r="G114" s="245"/>
      <c r="H114" s="245" t="s">
        <v>728</v>
      </c>
      <c r="I114" s="245" t="s">
        <v>687</v>
      </c>
      <c r="J114" s="245">
        <v>120</v>
      </c>
      <c r="K114" s="259"/>
    </row>
    <row r="115" spans="2:11" s="1" customFormat="1" ht="15" customHeight="1">
      <c r="B115" s="270"/>
      <c r="C115" s="245" t="s">
        <v>41</v>
      </c>
      <c r="D115" s="245"/>
      <c r="E115" s="245"/>
      <c r="F115" s="268" t="s">
        <v>685</v>
      </c>
      <c r="G115" s="245"/>
      <c r="H115" s="245" t="s">
        <v>729</v>
      </c>
      <c r="I115" s="245" t="s">
        <v>720</v>
      </c>
      <c r="J115" s="245"/>
      <c r="K115" s="259"/>
    </row>
    <row r="116" spans="2:11" s="1" customFormat="1" ht="15" customHeight="1">
      <c r="B116" s="270"/>
      <c r="C116" s="245" t="s">
        <v>51</v>
      </c>
      <c r="D116" s="245"/>
      <c r="E116" s="245"/>
      <c r="F116" s="268" t="s">
        <v>685</v>
      </c>
      <c r="G116" s="245"/>
      <c r="H116" s="245" t="s">
        <v>730</v>
      </c>
      <c r="I116" s="245" t="s">
        <v>720</v>
      </c>
      <c r="J116" s="245"/>
      <c r="K116" s="259"/>
    </row>
    <row r="117" spans="2:11" s="1" customFormat="1" ht="15" customHeight="1">
      <c r="B117" s="270"/>
      <c r="C117" s="245" t="s">
        <v>60</v>
      </c>
      <c r="D117" s="245"/>
      <c r="E117" s="245"/>
      <c r="F117" s="268" t="s">
        <v>685</v>
      </c>
      <c r="G117" s="245"/>
      <c r="H117" s="245" t="s">
        <v>731</v>
      </c>
      <c r="I117" s="245" t="s">
        <v>732</v>
      </c>
      <c r="J117" s="245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236" t="s">
        <v>733</v>
      </c>
      <c r="D122" s="236"/>
      <c r="E122" s="236"/>
      <c r="F122" s="236"/>
      <c r="G122" s="236"/>
      <c r="H122" s="236"/>
      <c r="I122" s="236"/>
      <c r="J122" s="236"/>
      <c r="K122" s="287"/>
    </row>
    <row r="123" spans="2:11" s="1" customFormat="1" ht="17.25" customHeight="1">
      <c r="B123" s="288"/>
      <c r="C123" s="260" t="s">
        <v>679</v>
      </c>
      <c r="D123" s="260"/>
      <c r="E123" s="260"/>
      <c r="F123" s="260" t="s">
        <v>680</v>
      </c>
      <c r="G123" s="261"/>
      <c r="H123" s="260" t="s">
        <v>57</v>
      </c>
      <c r="I123" s="260" t="s">
        <v>60</v>
      </c>
      <c r="J123" s="260" t="s">
        <v>681</v>
      </c>
      <c r="K123" s="289"/>
    </row>
    <row r="124" spans="2:11" s="1" customFormat="1" ht="17.25" customHeight="1">
      <c r="B124" s="288"/>
      <c r="C124" s="262" t="s">
        <v>682</v>
      </c>
      <c r="D124" s="262"/>
      <c r="E124" s="262"/>
      <c r="F124" s="263" t="s">
        <v>683</v>
      </c>
      <c r="G124" s="264"/>
      <c r="H124" s="262"/>
      <c r="I124" s="262"/>
      <c r="J124" s="262" t="s">
        <v>684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5" t="s">
        <v>688</v>
      </c>
      <c r="D126" s="267"/>
      <c r="E126" s="267"/>
      <c r="F126" s="268" t="s">
        <v>685</v>
      </c>
      <c r="G126" s="245"/>
      <c r="H126" s="245" t="s">
        <v>725</v>
      </c>
      <c r="I126" s="245" t="s">
        <v>687</v>
      </c>
      <c r="J126" s="245">
        <v>120</v>
      </c>
      <c r="K126" s="293"/>
    </row>
    <row r="127" spans="2:11" s="1" customFormat="1" ht="15" customHeight="1">
      <c r="B127" s="290"/>
      <c r="C127" s="245" t="s">
        <v>734</v>
      </c>
      <c r="D127" s="245"/>
      <c r="E127" s="245"/>
      <c r="F127" s="268" t="s">
        <v>685</v>
      </c>
      <c r="G127" s="245"/>
      <c r="H127" s="245" t="s">
        <v>735</v>
      </c>
      <c r="I127" s="245" t="s">
        <v>687</v>
      </c>
      <c r="J127" s="245" t="s">
        <v>736</v>
      </c>
      <c r="K127" s="293"/>
    </row>
    <row r="128" spans="2:11" s="1" customFormat="1" ht="15" customHeight="1">
      <c r="B128" s="290"/>
      <c r="C128" s="245" t="s">
        <v>633</v>
      </c>
      <c r="D128" s="245"/>
      <c r="E128" s="245"/>
      <c r="F128" s="268" t="s">
        <v>685</v>
      </c>
      <c r="G128" s="245"/>
      <c r="H128" s="245" t="s">
        <v>737</v>
      </c>
      <c r="I128" s="245" t="s">
        <v>687</v>
      </c>
      <c r="J128" s="245" t="s">
        <v>736</v>
      </c>
      <c r="K128" s="293"/>
    </row>
    <row r="129" spans="2:11" s="1" customFormat="1" ht="15" customHeight="1">
      <c r="B129" s="290"/>
      <c r="C129" s="245" t="s">
        <v>696</v>
      </c>
      <c r="D129" s="245"/>
      <c r="E129" s="245"/>
      <c r="F129" s="268" t="s">
        <v>691</v>
      </c>
      <c r="G129" s="245"/>
      <c r="H129" s="245" t="s">
        <v>697</v>
      </c>
      <c r="I129" s="245" t="s">
        <v>687</v>
      </c>
      <c r="J129" s="245">
        <v>15</v>
      </c>
      <c r="K129" s="293"/>
    </row>
    <row r="130" spans="2:11" s="1" customFormat="1" ht="15" customHeight="1">
      <c r="B130" s="290"/>
      <c r="C130" s="271" t="s">
        <v>698</v>
      </c>
      <c r="D130" s="271"/>
      <c r="E130" s="271"/>
      <c r="F130" s="272" t="s">
        <v>691</v>
      </c>
      <c r="G130" s="271"/>
      <c r="H130" s="271" t="s">
        <v>699</v>
      </c>
      <c r="I130" s="271" t="s">
        <v>687</v>
      </c>
      <c r="J130" s="271">
        <v>15</v>
      </c>
      <c r="K130" s="293"/>
    </row>
    <row r="131" spans="2:11" s="1" customFormat="1" ht="15" customHeight="1">
      <c r="B131" s="290"/>
      <c r="C131" s="271" t="s">
        <v>700</v>
      </c>
      <c r="D131" s="271"/>
      <c r="E131" s="271"/>
      <c r="F131" s="272" t="s">
        <v>691</v>
      </c>
      <c r="G131" s="271"/>
      <c r="H131" s="271" t="s">
        <v>701</v>
      </c>
      <c r="I131" s="271" t="s">
        <v>687</v>
      </c>
      <c r="J131" s="271">
        <v>20</v>
      </c>
      <c r="K131" s="293"/>
    </row>
    <row r="132" spans="2:11" s="1" customFormat="1" ht="15" customHeight="1">
      <c r="B132" s="290"/>
      <c r="C132" s="271" t="s">
        <v>702</v>
      </c>
      <c r="D132" s="271"/>
      <c r="E132" s="271"/>
      <c r="F132" s="272" t="s">
        <v>691</v>
      </c>
      <c r="G132" s="271"/>
      <c r="H132" s="271" t="s">
        <v>703</v>
      </c>
      <c r="I132" s="271" t="s">
        <v>687</v>
      </c>
      <c r="J132" s="271">
        <v>20</v>
      </c>
      <c r="K132" s="293"/>
    </row>
    <row r="133" spans="2:11" s="1" customFormat="1" ht="15" customHeight="1">
      <c r="B133" s="290"/>
      <c r="C133" s="245" t="s">
        <v>690</v>
      </c>
      <c r="D133" s="245"/>
      <c r="E133" s="245"/>
      <c r="F133" s="268" t="s">
        <v>691</v>
      </c>
      <c r="G133" s="245"/>
      <c r="H133" s="245" t="s">
        <v>725</v>
      </c>
      <c r="I133" s="245" t="s">
        <v>687</v>
      </c>
      <c r="J133" s="245">
        <v>50</v>
      </c>
      <c r="K133" s="293"/>
    </row>
    <row r="134" spans="2:11" s="1" customFormat="1" ht="15" customHeight="1">
      <c r="B134" s="290"/>
      <c r="C134" s="245" t="s">
        <v>704</v>
      </c>
      <c r="D134" s="245"/>
      <c r="E134" s="245"/>
      <c r="F134" s="268" t="s">
        <v>691</v>
      </c>
      <c r="G134" s="245"/>
      <c r="H134" s="245" t="s">
        <v>725</v>
      </c>
      <c r="I134" s="245" t="s">
        <v>687</v>
      </c>
      <c r="J134" s="245">
        <v>50</v>
      </c>
      <c r="K134" s="293"/>
    </row>
    <row r="135" spans="2:11" s="1" customFormat="1" ht="15" customHeight="1">
      <c r="B135" s="290"/>
      <c r="C135" s="245" t="s">
        <v>710</v>
      </c>
      <c r="D135" s="245"/>
      <c r="E135" s="245"/>
      <c r="F135" s="268" t="s">
        <v>691</v>
      </c>
      <c r="G135" s="245"/>
      <c r="H135" s="245" t="s">
        <v>725</v>
      </c>
      <c r="I135" s="245" t="s">
        <v>687</v>
      </c>
      <c r="J135" s="245">
        <v>50</v>
      </c>
      <c r="K135" s="293"/>
    </row>
    <row r="136" spans="2:11" s="1" customFormat="1" ht="15" customHeight="1">
      <c r="B136" s="290"/>
      <c r="C136" s="245" t="s">
        <v>712</v>
      </c>
      <c r="D136" s="245"/>
      <c r="E136" s="245"/>
      <c r="F136" s="268" t="s">
        <v>691</v>
      </c>
      <c r="G136" s="245"/>
      <c r="H136" s="245" t="s">
        <v>725</v>
      </c>
      <c r="I136" s="245" t="s">
        <v>687</v>
      </c>
      <c r="J136" s="245">
        <v>50</v>
      </c>
      <c r="K136" s="293"/>
    </row>
    <row r="137" spans="2:11" s="1" customFormat="1" ht="15" customHeight="1">
      <c r="B137" s="290"/>
      <c r="C137" s="245" t="s">
        <v>713</v>
      </c>
      <c r="D137" s="245"/>
      <c r="E137" s="245"/>
      <c r="F137" s="268" t="s">
        <v>691</v>
      </c>
      <c r="G137" s="245"/>
      <c r="H137" s="245" t="s">
        <v>738</v>
      </c>
      <c r="I137" s="245" t="s">
        <v>687</v>
      </c>
      <c r="J137" s="245">
        <v>255</v>
      </c>
      <c r="K137" s="293"/>
    </row>
    <row r="138" spans="2:11" s="1" customFormat="1" ht="15" customHeight="1">
      <c r="B138" s="290"/>
      <c r="C138" s="245" t="s">
        <v>715</v>
      </c>
      <c r="D138" s="245"/>
      <c r="E138" s="245"/>
      <c r="F138" s="268" t="s">
        <v>685</v>
      </c>
      <c r="G138" s="245"/>
      <c r="H138" s="245" t="s">
        <v>739</v>
      </c>
      <c r="I138" s="245" t="s">
        <v>717</v>
      </c>
      <c r="J138" s="245"/>
      <c r="K138" s="293"/>
    </row>
    <row r="139" spans="2:11" s="1" customFormat="1" ht="15" customHeight="1">
      <c r="B139" s="290"/>
      <c r="C139" s="245" t="s">
        <v>718</v>
      </c>
      <c r="D139" s="245"/>
      <c r="E139" s="245"/>
      <c r="F139" s="268" t="s">
        <v>685</v>
      </c>
      <c r="G139" s="245"/>
      <c r="H139" s="245" t="s">
        <v>740</v>
      </c>
      <c r="I139" s="245" t="s">
        <v>720</v>
      </c>
      <c r="J139" s="245"/>
      <c r="K139" s="293"/>
    </row>
    <row r="140" spans="2:11" s="1" customFormat="1" ht="15" customHeight="1">
      <c r="B140" s="290"/>
      <c r="C140" s="245" t="s">
        <v>721</v>
      </c>
      <c r="D140" s="245"/>
      <c r="E140" s="245"/>
      <c r="F140" s="268" t="s">
        <v>685</v>
      </c>
      <c r="G140" s="245"/>
      <c r="H140" s="245" t="s">
        <v>721</v>
      </c>
      <c r="I140" s="245" t="s">
        <v>720</v>
      </c>
      <c r="J140" s="245"/>
      <c r="K140" s="293"/>
    </row>
    <row r="141" spans="2:11" s="1" customFormat="1" ht="15" customHeight="1">
      <c r="B141" s="290"/>
      <c r="C141" s="245" t="s">
        <v>41</v>
      </c>
      <c r="D141" s="245"/>
      <c r="E141" s="245"/>
      <c r="F141" s="268" t="s">
        <v>685</v>
      </c>
      <c r="G141" s="245"/>
      <c r="H141" s="245" t="s">
        <v>741</v>
      </c>
      <c r="I141" s="245" t="s">
        <v>720</v>
      </c>
      <c r="J141" s="245"/>
      <c r="K141" s="293"/>
    </row>
    <row r="142" spans="2:11" s="1" customFormat="1" ht="15" customHeight="1">
      <c r="B142" s="290"/>
      <c r="C142" s="245" t="s">
        <v>742</v>
      </c>
      <c r="D142" s="245"/>
      <c r="E142" s="245"/>
      <c r="F142" s="268" t="s">
        <v>685</v>
      </c>
      <c r="G142" s="245"/>
      <c r="H142" s="245" t="s">
        <v>743</v>
      </c>
      <c r="I142" s="245" t="s">
        <v>720</v>
      </c>
      <c r="J142" s="245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2:11" s="1" customFormat="1" ht="7.5" customHeight="1">
      <c r="B146" s="254"/>
      <c r="C146" s="255"/>
      <c r="D146" s="255"/>
      <c r="E146" s="255"/>
      <c r="F146" s="255"/>
      <c r="G146" s="255"/>
      <c r="H146" s="255"/>
      <c r="I146" s="255"/>
      <c r="J146" s="255"/>
      <c r="K146" s="256"/>
    </row>
    <row r="147" spans="2:11" s="1" customFormat="1" ht="45" customHeight="1">
      <c r="B147" s="257"/>
      <c r="C147" s="258" t="s">
        <v>744</v>
      </c>
      <c r="D147" s="258"/>
      <c r="E147" s="258"/>
      <c r="F147" s="258"/>
      <c r="G147" s="258"/>
      <c r="H147" s="258"/>
      <c r="I147" s="258"/>
      <c r="J147" s="258"/>
      <c r="K147" s="259"/>
    </row>
    <row r="148" spans="2:11" s="1" customFormat="1" ht="17.25" customHeight="1">
      <c r="B148" s="257"/>
      <c r="C148" s="260" t="s">
        <v>679</v>
      </c>
      <c r="D148" s="260"/>
      <c r="E148" s="260"/>
      <c r="F148" s="260" t="s">
        <v>680</v>
      </c>
      <c r="G148" s="261"/>
      <c r="H148" s="260" t="s">
        <v>57</v>
      </c>
      <c r="I148" s="260" t="s">
        <v>60</v>
      </c>
      <c r="J148" s="260" t="s">
        <v>681</v>
      </c>
      <c r="K148" s="259"/>
    </row>
    <row r="149" spans="2:11" s="1" customFormat="1" ht="17.25" customHeight="1">
      <c r="B149" s="257"/>
      <c r="C149" s="262" t="s">
        <v>682</v>
      </c>
      <c r="D149" s="262"/>
      <c r="E149" s="262"/>
      <c r="F149" s="263" t="s">
        <v>683</v>
      </c>
      <c r="G149" s="264"/>
      <c r="H149" s="262"/>
      <c r="I149" s="262"/>
      <c r="J149" s="262" t="s">
        <v>684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688</v>
      </c>
      <c r="D151" s="245"/>
      <c r="E151" s="245"/>
      <c r="F151" s="298" t="s">
        <v>685</v>
      </c>
      <c r="G151" s="245"/>
      <c r="H151" s="297" t="s">
        <v>725</v>
      </c>
      <c r="I151" s="297" t="s">
        <v>687</v>
      </c>
      <c r="J151" s="297">
        <v>120</v>
      </c>
      <c r="K151" s="293"/>
    </row>
    <row r="152" spans="2:11" s="1" customFormat="1" ht="15" customHeight="1">
      <c r="B152" s="270"/>
      <c r="C152" s="297" t="s">
        <v>734</v>
      </c>
      <c r="D152" s="245"/>
      <c r="E152" s="245"/>
      <c r="F152" s="298" t="s">
        <v>685</v>
      </c>
      <c r="G152" s="245"/>
      <c r="H152" s="297" t="s">
        <v>745</v>
      </c>
      <c r="I152" s="297" t="s">
        <v>687</v>
      </c>
      <c r="J152" s="297" t="s">
        <v>736</v>
      </c>
      <c r="K152" s="293"/>
    </row>
    <row r="153" spans="2:11" s="1" customFormat="1" ht="15" customHeight="1">
      <c r="B153" s="270"/>
      <c r="C153" s="297" t="s">
        <v>633</v>
      </c>
      <c r="D153" s="245"/>
      <c r="E153" s="245"/>
      <c r="F153" s="298" t="s">
        <v>685</v>
      </c>
      <c r="G153" s="245"/>
      <c r="H153" s="297" t="s">
        <v>746</v>
      </c>
      <c r="I153" s="297" t="s">
        <v>687</v>
      </c>
      <c r="J153" s="297" t="s">
        <v>736</v>
      </c>
      <c r="K153" s="293"/>
    </row>
    <row r="154" spans="2:11" s="1" customFormat="1" ht="15" customHeight="1">
      <c r="B154" s="270"/>
      <c r="C154" s="297" t="s">
        <v>690</v>
      </c>
      <c r="D154" s="245"/>
      <c r="E154" s="245"/>
      <c r="F154" s="298" t="s">
        <v>691</v>
      </c>
      <c r="G154" s="245"/>
      <c r="H154" s="297" t="s">
        <v>725</v>
      </c>
      <c r="I154" s="297" t="s">
        <v>687</v>
      </c>
      <c r="J154" s="297">
        <v>50</v>
      </c>
      <c r="K154" s="293"/>
    </row>
    <row r="155" spans="2:11" s="1" customFormat="1" ht="15" customHeight="1">
      <c r="B155" s="270"/>
      <c r="C155" s="297" t="s">
        <v>693</v>
      </c>
      <c r="D155" s="245"/>
      <c r="E155" s="245"/>
      <c r="F155" s="298" t="s">
        <v>685</v>
      </c>
      <c r="G155" s="245"/>
      <c r="H155" s="297" t="s">
        <v>725</v>
      </c>
      <c r="I155" s="297" t="s">
        <v>695</v>
      </c>
      <c r="J155" s="297"/>
      <c r="K155" s="293"/>
    </row>
    <row r="156" spans="2:11" s="1" customFormat="1" ht="15" customHeight="1">
      <c r="B156" s="270"/>
      <c r="C156" s="297" t="s">
        <v>704</v>
      </c>
      <c r="D156" s="245"/>
      <c r="E156" s="245"/>
      <c r="F156" s="298" t="s">
        <v>691</v>
      </c>
      <c r="G156" s="245"/>
      <c r="H156" s="297" t="s">
        <v>725</v>
      </c>
      <c r="I156" s="297" t="s">
        <v>687</v>
      </c>
      <c r="J156" s="297">
        <v>50</v>
      </c>
      <c r="K156" s="293"/>
    </row>
    <row r="157" spans="2:11" s="1" customFormat="1" ht="15" customHeight="1">
      <c r="B157" s="270"/>
      <c r="C157" s="297" t="s">
        <v>712</v>
      </c>
      <c r="D157" s="245"/>
      <c r="E157" s="245"/>
      <c r="F157" s="298" t="s">
        <v>691</v>
      </c>
      <c r="G157" s="245"/>
      <c r="H157" s="297" t="s">
        <v>725</v>
      </c>
      <c r="I157" s="297" t="s">
        <v>687</v>
      </c>
      <c r="J157" s="297">
        <v>50</v>
      </c>
      <c r="K157" s="293"/>
    </row>
    <row r="158" spans="2:11" s="1" customFormat="1" ht="15" customHeight="1">
      <c r="B158" s="270"/>
      <c r="C158" s="297" t="s">
        <v>710</v>
      </c>
      <c r="D158" s="245"/>
      <c r="E158" s="245"/>
      <c r="F158" s="298" t="s">
        <v>691</v>
      </c>
      <c r="G158" s="245"/>
      <c r="H158" s="297" t="s">
        <v>725</v>
      </c>
      <c r="I158" s="297" t="s">
        <v>687</v>
      </c>
      <c r="J158" s="297">
        <v>50</v>
      </c>
      <c r="K158" s="293"/>
    </row>
    <row r="159" spans="2:11" s="1" customFormat="1" ht="15" customHeight="1">
      <c r="B159" s="270"/>
      <c r="C159" s="297" t="s">
        <v>85</v>
      </c>
      <c r="D159" s="245"/>
      <c r="E159" s="245"/>
      <c r="F159" s="298" t="s">
        <v>685</v>
      </c>
      <c r="G159" s="245"/>
      <c r="H159" s="297" t="s">
        <v>747</v>
      </c>
      <c r="I159" s="297" t="s">
        <v>687</v>
      </c>
      <c r="J159" s="297" t="s">
        <v>748</v>
      </c>
      <c r="K159" s="293"/>
    </row>
    <row r="160" spans="2:11" s="1" customFormat="1" ht="15" customHeight="1">
      <c r="B160" s="270"/>
      <c r="C160" s="297" t="s">
        <v>749</v>
      </c>
      <c r="D160" s="245"/>
      <c r="E160" s="245"/>
      <c r="F160" s="298" t="s">
        <v>685</v>
      </c>
      <c r="G160" s="245"/>
      <c r="H160" s="297" t="s">
        <v>750</v>
      </c>
      <c r="I160" s="297" t="s">
        <v>720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2:11" s="1" customFormat="1" ht="7.5" customHeight="1">
      <c r="B164" s="232"/>
      <c r="C164" s="233"/>
      <c r="D164" s="233"/>
      <c r="E164" s="233"/>
      <c r="F164" s="233"/>
      <c r="G164" s="233"/>
      <c r="H164" s="233"/>
      <c r="I164" s="233"/>
      <c r="J164" s="233"/>
      <c r="K164" s="234"/>
    </row>
    <row r="165" spans="2:11" s="1" customFormat="1" ht="45" customHeight="1">
      <c r="B165" s="235"/>
      <c r="C165" s="236" t="s">
        <v>751</v>
      </c>
      <c r="D165" s="236"/>
      <c r="E165" s="236"/>
      <c r="F165" s="236"/>
      <c r="G165" s="236"/>
      <c r="H165" s="236"/>
      <c r="I165" s="236"/>
      <c r="J165" s="236"/>
      <c r="K165" s="237"/>
    </row>
    <row r="166" spans="2:11" s="1" customFormat="1" ht="17.25" customHeight="1">
      <c r="B166" s="235"/>
      <c r="C166" s="260" t="s">
        <v>679</v>
      </c>
      <c r="D166" s="260"/>
      <c r="E166" s="260"/>
      <c r="F166" s="260" t="s">
        <v>680</v>
      </c>
      <c r="G166" s="302"/>
      <c r="H166" s="303" t="s">
        <v>57</v>
      </c>
      <c r="I166" s="303" t="s">
        <v>60</v>
      </c>
      <c r="J166" s="260" t="s">
        <v>681</v>
      </c>
      <c r="K166" s="237"/>
    </row>
    <row r="167" spans="2:11" s="1" customFormat="1" ht="17.25" customHeight="1">
      <c r="B167" s="238"/>
      <c r="C167" s="262" t="s">
        <v>682</v>
      </c>
      <c r="D167" s="262"/>
      <c r="E167" s="262"/>
      <c r="F167" s="263" t="s">
        <v>683</v>
      </c>
      <c r="G167" s="304"/>
      <c r="H167" s="305"/>
      <c r="I167" s="305"/>
      <c r="J167" s="262" t="s">
        <v>684</v>
      </c>
      <c r="K167" s="240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5" t="s">
        <v>688</v>
      </c>
      <c r="D169" s="245"/>
      <c r="E169" s="245"/>
      <c r="F169" s="268" t="s">
        <v>685</v>
      </c>
      <c r="G169" s="245"/>
      <c r="H169" s="245" t="s">
        <v>725</v>
      </c>
      <c r="I169" s="245" t="s">
        <v>687</v>
      </c>
      <c r="J169" s="245">
        <v>120</v>
      </c>
      <c r="K169" s="293"/>
    </row>
    <row r="170" spans="2:11" s="1" customFormat="1" ht="15" customHeight="1">
      <c r="B170" s="270"/>
      <c r="C170" s="245" t="s">
        <v>734</v>
      </c>
      <c r="D170" s="245"/>
      <c r="E170" s="245"/>
      <c r="F170" s="268" t="s">
        <v>685</v>
      </c>
      <c r="G170" s="245"/>
      <c r="H170" s="245" t="s">
        <v>735</v>
      </c>
      <c r="I170" s="245" t="s">
        <v>687</v>
      </c>
      <c r="J170" s="245" t="s">
        <v>736</v>
      </c>
      <c r="K170" s="293"/>
    </row>
    <row r="171" spans="2:11" s="1" customFormat="1" ht="15" customHeight="1">
      <c r="B171" s="270"/>
      <c r="C171" s="245" t="s">
        <v>633</v>
      </c>
      <c r="D171" s="245"/>
      <c r="E171" s="245"/>
      <c r="F171" s="268" t="s">
        <v>685</v>
      </c>
      <c r="G171" s="245"/>
      <c r="H171" s="245" t="s">
        <v>752</v>
      </c>
      <c r="I171" s="245" t="s">
        <v>687</v>
      </c>
      <c r="J171" s="245" t="s">
        <v>736</v>
      </c>
      <c r="K171" s="293"/>
    </row>
    <row r="172" spans="2:11" s="1" customFormat="1" ht="15" customHeight="1">
      <c r="B172" s="270"/>
      <c r="C172" s="245" t="s">
        <v>690</v>
      </c>
      <c r="D172" s="245"/>
      <c r="E172" s="245"/>
      <c r="F172" s="268" t="s">
        <v>691</v>
      </c>
      <c r="G172" s="245"/>
      <c r="H172" s="245" t="s">
        <v>752</v>
      </c>
      <c r="I172" s="245" t="s">
        <v>687</v>
      </c>
      <c r="J172" s="245">
        <v>50</v>
      </c>
      <c r="K172" s="293"/>
    </row>
    <row r="173" spans="2:11" s="1" customFormat="1" ht="15" customHeight="1">
      <c r="B173" s="270"/>
      <c r="C173" s="245" t="s">
        <v>693</v>
      </c>
      <c r="D173" s="245"/>
      <c r="E173" s="245"/>
      <c r="F173" s="268" t="s">
        <v>685</v>
      </c>
      <c r="G173" s="245"/>
      <c r="H173" s="245" t="s">
        <v>752</v>
      </c>
      <c r="I173" s="245" t="s">
        <v>695</v>
      </c>
      <c r="J173" s="245"/>
      <c r="K173" s="293"/>
    </row>
    <row r="174" spans="2:11" s="1" customFormat="1" ht="15" customHeight="1">
      <c r="B174" s="270"/>
      <c r="C174" s="245" t="s">
        <v>704</v>
      </c>
      <c r="D174" s="245"/>
      <c r="E174" s="245"/>
      <c r="F174" s="268" t="s">
        <v>691</v>
      </c>
      <c r="G174" s="245"/>
      <c r="H174" s="245" t="s">
        <v>752</v>
      </c>
      <c r="I174" s="245" t="s">
        <v>687</v>
      </c>
      <c r="J174" s="245">
        <v>50</v>
      </c>
      <c r="K174" s="293"/>
    </row>
    <row r="175" spans="2:11" s="1" customFormat="1" ht="15" customHeight="1">
      <c r="B175" s="270"/>
      <c r="C175" s="245" t="s">
        <v>712</v>
      </c>
      <c r="D175" s="245"/>
      <c r="E175" s="245"/>
      <c r="F175" s="268" t="s">
        <v>691</v>
      </c>
      <c r="G175" s="245"/>
      <c r="H175" s="245" t="s">
        <v>752</v>
      </c>
      <c r="I175" s="245" t="s">
        <v>687</v>
      </c>
      <c r="J175" s="245">
        <v>50</v>
      </c>
      <c r="K175" s="293"/>
    </row>
    <row r="176" spans="2:11" s="1" customFormat="1" ht="15" customHeight="1">
      <c r="B176" s="270"/>
      <c r="C176" s="245" t="s">
        <v>710</v>
      </c>
      <c r="D176" s="245"/>
      <c r="E176" s="245"/>
      <c r="F176" s="268" t="s">
        <v>691</v>
      </c>
      <c r="G176" s="245"/>
      <c r="H176" s="245" t="s">
        <v>752</v>
      </c>
      <c r="I176" s="245" t="s">
        <v>687</v>
      </c>
      <c r="J176" s="245">
        <v>50</v>
      </c>
      <c r="K176" s="293"/>
    </row>
    <row r="177" spans="2:11" s="1" customFormat="1" ht="15" customHeight="1">
      <c r="B177" s="270"/>
      <c r="C177" s="245" t="s">
        <v>102</v>
      </c>
      <c r="D177" s="245"/>
      <c r="E177" s="245"/>
      <c r="F177" s="268" t="s">
        <v>685</v>
      </c>
      <c r="G177" s="245"/>
      <c r="H177" s="245" t="s">
        <v>753</v>
      </c>
      <c r="I177" s="245" t="s">
        <v>754</v>
      </c>
      <c r="J177" s="245"/>
      <c r="K177" s="293"/>
    </row>
    <row r="178" spans="2:11" s="1" customFormat="1" ht="15" customHeight="1">
      <c r="B178" s="270"/>
      <c r="C178" s="245" t="s">
        <v>60</v>
      </c>
      <c r="D178" s="245"/>
      <c r="E178" s="245"/>
      <c r="F178" s="268" t="s">
        <v>685</v>
      </c>
      <c r="G178" s="245"/>
      <c r="H178" s="245" t="s">
        <v>755</v>
      </c>
      <c r="I178" s="245" t="s">
        <v>756</v>
      </c>
      <c r="J178" s="245">
        <v>1</v>
      </c>
      <c r="K178" s="293"/>
    </row>
    <row r="179" spans="2:11" s="1" customFormat="1" ht="15" customHeight="1">
      <c r="B179" s="270"/>
      <c r="C179" s="245" t="s">
        <v>56</v>
      </c>
      <c r="D179" s="245"/>
      <c r="E179" s="245"/>
      <c r="F179" s="268" t="s">
        <v>685</v>
      </c>
      <c r="G179" s="245"/>
      <c r="H179" s="245" t="s">
        <v>757</v>
      </c>
      <c r="I179" s="245" t="s">
        <v>687</v>
      </c>
      <c r="J179" s="245">
        <v>20</v>
      </c>
      <c r="K179" s="293"/>
    </row>
    <row r="180" spans="2:11" s="1" customFormat="1" ht="15" customHeight="1">
      <c r="B180" s="270"/>
      <c r="C180" s="245" t="s">
        <v>57</v>
      </c>
      <c r="D180" s="245"/>
      <c r="E180" s="245"/>
      <c r="F180" s="268" t="s">
        <v>685</v>
      </c>
      <c r="G180" s="245"/>
      <c r="H180" s="245" t="s">
        <v>758</v>
      </c>
      <c r="I180" s="245" t="s">
        <v>687</v>
      </c>
      <c r="J180" s="245">
        <v>255</v>
      </c>
      <c r="K180" s="293"/>
    </row>
    <row r="181" spans="2:11" s="1" customFormat="1" ht="15" customHeight="1">
      <c r="B181" s="270"/>
      <c r="C181" s="245" t="s">
        <v>103</v>
      </c>
      <c r="D181" s="245"/>
      <c r="E181" s="245"/>
      <c r="F181" s="268" t="s">
        <v>685</v>
      </c>
      <c r="G181" s="245"/>
      <c r="H181" s="245" t="s">
        <v>649</v>
      </c>
      <c r="I181" s="245" t="s">
        <v>687</v>
      </c>
      <c r="J181" s="245">
        <v>10</v>
      </c>
      <c r="K181" s="293"/>
    </row>
    <row r="182" spans="2:11" s="1" customFormat="1" ht="15" customHeight="1">
      <c r="B182" s="270"/>
      <c r="C182" s="245" t="s">
        <v>104</v>
      </c>
      <c r="D182" s="245"/>
      <c r="E182" s="245"/>
      <c r="F182" s="268" t="s">
        <v>685</v>
      </c>
      <c r="G182" s="245"/>
      <c r="H182" s="245" t="s">
        <v>759</v>
      </c>
      <c r="I182" s="245" t="s">
        <v>720</v>
      </c>
      <c r="J182" s="245"/>
      <c r="K182" s="293"/>
    </row>
    <row r="183" spans="2:11" s="1" customFormat="1" ht="15" customHeight="1">
      <c r="B183" s="270"/>
      <c r="C183" s="245" t="s">
        <v>760</v>
      </c>
      <c r="D183" s="245"/>
      <c r="E183" s="245"/>
      <c r="F183" s="268" t="s">
        <v>685</v>
      </c>
      <c r="G183" s="245"/>
      <c r="H183" s="245" t="s">
        <v>761</v>
      </c>
      <c r="I183" s="245" t="s">
        <v>720</v>
      </c>
      <c r="J183" s="245"/>
      <c r="K183" s="293"/>
    </row>
    <row r="184" spans="2:11" s="1" customFormat="1" ht="15" customHeight="1">
      <c r="B184" s="270"/>
      <c r="C184" s="245" t="s">
        <v>749</v>
      </c>
      <c r="D184" s="245"/>
      <c r="E184" s="245"/>
      <c r="F184" s="268" t="s">
        <v>685</v>
      </c>
      <c r="G184" s="245"/>
      <c r="H184" s="245" t="s">
        <v>762</v>
      </c>
      <c r="I184" s="245" t="s">
        <v>720</v>
      </c>
      <c r="J184" s="245"/>
      <c r="K184" s="293"/>
    </row>
    <row r="185" spans="2:11" s="1" customFormat="1" ht="15" customHeight="1">
      <c r="B185" s="270"/>
      <c r="C185" s="245" t="s">
        <v>106</v>
      </c>
      <c r="D185" s="245"/>
      <c r="E185" s="245"/>
      <c r="F185" s="268" t="s">
        <v>691</v>
      </c>
      <c r="G185" s="245"/>
      <c r="H185" s="245" t="s">
        <v>763</v>
      </c>
      <c r="I185" s="245" t="s">
        <v>687</v>
      </c>
      <c r="J185" s="245">
        <v>50</v>
      </c>
      <c r="K185" s="293"/>
    </row>
    <row r="186" spans="2:11" s="1" customFormat="1" ht="15" customHeight="1">
      <c r="B186" s="270"/>
      <c r="C186" s="245" t="s">
        <v>764</v>
      </c>
      <c r="D186" s="245"/>
      <c r="E186" s="245"/>
      <c r="F186" s="268" t="s">
        <v>691</v>
      </c>
      <c r="G186" s="245"/>
      <c r="H186" s="245" t="s">
        <v>765</v>
      </c>
      <c r="I186" s="245" t="s">
        <v>766</v>
      </c>
      <c r="J186" s="245"/>
      <c r="K186" s="293"/>
    </row>
    <row r="187" spans="2:11" s="1" customFormat="1" ht="15" customHeight="1">
      <c r="B187" s="270"/>
      <c r="C187" s="245" t="s">
        <v>767</v>
      </c>
      <c r="D187" s="245"/>
      <c r="E187" s="245"/>
      <c r="F187" s="268" t="s">
        <v>691</v>
      </c>
      <c r="G187" s="245"/>
      <c r="H187" s="245" t="s">
        <v>768</v>
      </c>
      <c r="I187" s="245" t="s">
        <v>766</v>
      </c>
      <c r="J187" s="245"/>
      <c r="K187" s="293"/>
    </row>
    <row r="188" spans="2:11" s="1" customFormat="1" ht="15" customHeight="1">
      <c r="B188" s="270"/>
      <c r="C188" s="245" t="s">
        <v>769</v>
      </c>
      <c r="D188" s="245"/>
      <c r="E188" s="245"/>
      <c r="F188" s="268" t="s">
        <v>691</v>
      </c>
      <c r="G188" s="245"/>
      <c r="H188" s="245" t="s">
        <v>770</v>
      </c>
      <c r="I188" s="245" t="s">
        <v>766</v>
      </c>
      <c r="J188" s="245"/>
      <c r="K188" s="293"/>
    </row>
    <row r="189" spans="2:11" s="1" customFormat="1" ht="15" customHeight="1">
      <c r="B189" s="270"/>
      <c r="C189" s="306" t="s">
        <v>771</v>
      </c>
      <c r="D189" s="245"/>
      <c r="E189" s="245"/>
      <c r="F189" s="268" t="s">
        <v>691</v>
      </c>
      <c r="G189" s="245"/>
      <c r="H189" s="245" t="s">
        <v>772</v>
      </c>
      <c r="I189" s="245" t="s">
        <v>773</v>
      </c>
      <c r="J189" s="307" t="s">
        <v>774</v>
      </c>
      <c r="K189" s="293"/>
    </row>
    <row r="190" spans="2:11" s="1" customFormat="1" ht="15" customHeight="1">
      <c r="B190" s="270"/>
      <c r="C190" s="306" t="s">
        <v>45</v>
      </c>
      <c r="D190" s="245"/>
      <c r="E190" s="245"/>
      <c r="F190" s="268" t="s">
        <v>685</v>
      </c>
      <c r="G190" s="245"/>
      <c r="H190" s="242" t="s">
        <v>775</v>
      </c>
      <c r="I190" s="245" t="s">
        <v>776</v>
      </c>
      <c r="J190" s="245"/>
      <c r="K190" s="293"/>
    </row>
    <row r="191" spans="2:11" s="1" customFormat="1" ht="15" customHeight="1">
      <c r="B191" s="270"/>
      <c r="C191" s="306" t="s">
        <v>777</v>
      </c>
      <c r="D191" s="245"/>
      <c r="E191" s="245"/>
      <c r="F191" s="268" t="s">
        <v>685</v>
      </c>
      <c r="G191" s="245"/>
      <c r="H191" s="245" t="s">
        <v>778</v>
      </c>
      <c r="I191" s="245" t="s">
        <v>720</v>
      </c>
      <c r="J191" s="245"/>
      <c r="K191" s="293"/>
    </row>
    <row r="192" spans="2:11" s="1" customFormat="1" ht="15" customHeight="1">
      <c r="B192" s="270"/>
      <c r="C192" s="306" t="s">
        <v>779</v>
      </c>
      <c r="D192" s="245"/>
      <c r="E192" s="245"/>
      <c r="F192" s="268" t="s">
        <v>685</v>
      </c>
      <c r="G192" s="245"/>
      <c r="H192" s="245" t="s">
        <v>780</v>
      </c>
      <c r="I192" s="245" t="s">
        <v>720</v>
      </c>
      <c r="J192" s="245"/>
      <c r="K192" s="293"/>
    </row>
    <row r="193" spans="2:11" s="1" customFormat="1" ht="15" customHeight="1">
      <c r="B193" s="270"/>
      <c r="C193" s="306" t="s">
        <v>781</v>
      </c>
      <c r="D193" s="245"/>
      <c r="E193" s="245"/>
      <c r="F193" s="268" t="s">
        <v>691</v>
      </c>
      <c r="G193" s="245"/>
      <c r="H193" s="245" t="s">
        <v>782</v>
      </c>
      <c r="I193" s="245" t="s">
        <v>720</v>
      </c>
      <c r="J193" s="245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2:11" s="1" customFormat="1" ht="13.5">
      <c r="B198" s="232"/>
      <c r="C198" s="233"/>
      <c r="D198" s="233"/>
      <c r="E198" s="233"/>
      <c r="F198" s="233"/>
      <c r="G198" s="233"/>
      <c r="H198" s="233"/>
      <c r="I198" s="233"/>
      <c r="J198" s="233"/>
      <c r="K198" s="234"/>
    </row>
    <row r="199" spans="2:11" s="1" customFormat="1" ht="21">
      <c r="B199" s="235"/>
      <c r="C199" s="236" t="s">
        <v>783</v>
      </c>
      <c r="D199" s="236"/>
      <c r="E199" s="236"/>
      <c r="F199" s="236"/>
      <c r="G199" s="236"/>
      <c r="H199" s="236"/>
      <c r="I199" s="236"/>
      <c r="J199" s="236"/>
      <c r="K199" s="237"/>
    </row>
    <row r="200" spans="2:11" s="1" customFormat="1" ht="25.5" customHeight="1">
      <c r="B200" s="235"/>
      <c r="C200" s="309" t="s">
        <v>784</v>
      </c>
      <c r="D200" s="309"/>
      <c r="E200" s="309"/>
      <c r="F200" s="309" t="s">
        <v>785</v>
      </c>
      <c r="G200" s="310"/>
      <c r="H200" s="309" t="s">
        <v>786</v>
      </c>
      <c r="I200" s="309"/>
      <c r="J200" s="309"/>
      <c r="K200" s="237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5" t="s">
        <v>776</v>
      </c>
      <c r="D202" s="245"/>
      <c r="E202" s="245"/>
      <c r="F202" s="268" t="s">
        <v>46</v>
      </c>
      <c r="G202" s="245"/>
      <c r="H202" s="245" t="s">
        <v>787</v>
      </c>
      <c r="I202" s="245"/>
      <c r="J202" s="245"/>
      <c r="K202" s="293"/>
    </row>
    <row r="203" spans="2:11" s="1" customFormat="1" ht="15" customHeight="1">
      <c r="B203" s="270"/>
      <c r="C203" s="245"/>
      <c r="D203" s="245"/>
      <c r="E203" s="245"/>
      <c r="F203" s="268" t="s">
        <v>47</v>
      </c>
      <c r="G203" s="245"/>
      <c r="H203" s="245" t="s">
        <v>788</v>
      </c>
      <c r="I203" s="245"/>
      <c r="J203" s="245"/>
      <c r="K203" s="293"/>
    </row>
    <row r="204" spans="2:11" s="1" customFormat="1" ht="15" customHeight="1">
      <c r="B204" s="270"/>
      <c r="C204" s="245"/>
      <c r="D204" s="245"/>
      <c r="E204" s="245"/>
      <c r="F204" s="268" t="s">
        <v>50</v>
      </c>
      <c r="G204" s="245"/>
      <c r="H204" s="245" t="s">
        <v>789</v>
      </c>
      <c r="I204" s="245"/>
      <c r="J204" s="245"/>
      <c r="K204" s="293"/>
    </row>
    <row r="205" spans="2:11" s="1" customFormat="1" ht="15" customHeight="1">
      <c r="B205" s="270"/>
      <c r="C205" s="245"/>
      <c r="D205" s="245"/>
      <c r="E205" s="245"/>
      <c r="F205" s="268" t="s">
        <v>48</v>
      </c>
      <c r="G205" s="245"/>
      <c r="H205" s="245" t="s">
        <v>790</v>
      </c>
      <c r="I205" s="245"/>
      <c r="J205" s="245"/>
      <c r="K205" s="293"/>
    </row>
    <row r="206" spans="2:11" s="1" customFormat="1" ht="15" customHeight="1">
      <c r="B206" s="270"/>
      <c r="C206" s="245"/>
      <c r="D206" s="245"/>
      <c r="E206" s="245"/>
      <c r="F206" s="268" t="s">
        <v>49</v>
      </c>
      <c r="G206" s="245"/>
      <c r="H206" s="245" t="s">
        <v>791</v>
      </c>
      <c r="I206" s="245"/>
      <c r="J206" s="245"/>
      <c r="K206" s="293"/>
    </row>
    <row r="207" spans="2:11" s="1" customFormat="1" ht="15" customHeight="1">
      <c r="B207" s="270"/>
      <c r="C207" s="245"/>
      <c r="D207" s="245"/>
      <c r="E207" s="245"/>
      <c r="F207" s="268"/>
      <c r="G207" s="245"/>
      <c r="H207" s="245"/>
      <c r="I207" s="245"/>
      <c r="J207" s="245"/>
      <c r="K207" s="293"/>
    </row>
    <row r="208" spans="2:11" s="1" customFormat="1" ht="15" customHeight="1">
      <c r="B208" s="270"/>
      <c r="C208" s="245" t="s">
        <v>732</v>
      </c>
      <c r="D208" s="245"/>
      <c r="E208" s="245"/>
      <c r="F208" s="268" t="s">
        <v>79</v>
      </c>
      <c r="G208" s="245"/>
      <c r="H208" s="245" t="s">
        <v>792</v>
      </c>
      <c r="I208" s="245"/>
      <c r="J208" s="245"/>
      <c r="K208" s="293"/>
    </row>
    <row r="209" spans="2:11" s="1" customFormat="1" ht="15" customHeight="1">
      <c r="B209" s="270"/>
      <c r="C209" s="245"/>
      <c r="D209" s="245"/>
      <c r="E209" s="245"/>
      <c r="F209" s="268" t="s">
        <v>627</v>
      </c>
      <c r="G209" s="245"/>
      <c r="H209" s="245" t="s">
        <v>628</v>
      </c>
      <c r="I209" s="245"/>
      <c r="J209" s="245"/>
      <c r="K209" s="293"/>
    </row>
    <row r="210" spans="2:11" s="1" customFormat="1" ht="15" customHeight="1">
      <c r="B210" s="270"/>
      <c r="C210" s="245"/>
      <c r="D210" s="245"/>
      <c r="E210" s="245"/>
      <c r="F210" s="268" t="s">
        <v>625</v>
      </c>
      <c r="G210" s="245"/>
      <c r="H210" s="245" t="s">
        <v>793</v>
      </c>
      <c r="I210" s="245"/>
      <c r="J210" s="245"/>
      <c r="K210" s="293"/>
    </row>
    <row r="211" spans="2:11" s="1" customFormat="1" ht="15" customHeight="1">
      <c r="B211" s="311"/>
      <c r="C211" s="245"/>
      <c r="D211" s="245"/>
      <c r="E211" s="245"/>
      <c r="F211" s="268" t="s">
        <v>629</v>
      </c>
      <c r="G211" s="306"/>
      <c r="H211" s="297" t="s">
        <v>630</v>
      </c>
      <c r="I211" s="297"/>
      <c r="J211" s="297"/>
      <c r="K211" s="312"/>
    </row>
    <row r="212" spans="2:11" s="1" customFormat="1" ht="15" customHeight="1">
      <c r="B212" s="311"/>
      <c r="C212" s="245"/>
      <c r="D212" s="245"/>
      <c r="E212" s="245"/>
      <c r="F212" s="268" t="s">
        <v>631</v>
      </c>
      <c r="G212" s="306"/>
      <c r="H212" s="297" t="s">
        <v>794</v>
      </c>
      <c r="I212" s="297"/>
      <c r="J212" s="297"/>
      <c r="K212" s="312"/>
    </row>
    <row r="213" spans="2:11" s="1" customFormat="1" ht="15" customHeight="1">
      <c r="B213" s="311"/>
      <c r="C213" s="245"/>
      <c r="D213" s="245"/>
      <c r="E213" s="245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5" t="s">
        <v>756</v>
      </c>
      <c r="D214" s="245"/>
      <c r="E214" s="245"/>
      <c r="F214" s="268">
        <v>1</v>
      </c>
      <c r="G214" s="306"/>
      <c r="H214" s="297" t="s">
        <v>795</v>
      </c>
      <c r="I214" s="297"/>
      <c r="J214" s="297"/>
      <c r="K214" s="312"/>
    </row>
    <row r="215" spans="2:11" s="1" customFormat="1" ht="15" customHeight="1">
      <c r="B215" s="311"/>
      <c r="C215" s="245"/>
      <c r="D215" s="245"/>
      <c r="E215" s="245"/>
      <c r="F215" s="268">
        <v>2</v>
      </c>
      <c r="G215" s="306"/>
      <c r="H215" s="297" t="s">
        <v>796</v>
      </c>
      <c r="I215" s="297"/>
      <c r="J215" s="297"/>
      <c r="K215" s="312"/>
    </row>
    <row r="216" spans="2:11" s="1" customFormat="1" ht="15" customHeight="1">
      <c r="B216" s="311"/>
      <c r="C216" s="245"/>
      <c r="D216" s="245"/>
      <c r="E216" s="245"/>
      <c r="F216" s="268">
        <v>3</v>
      </c>
      <c r="G216" s="306"/>
      <c r="H216" s="297" t="s">
        <v>797</v>
      </c>
      <c r="I216" s="297"/>
      <c r="J216" s="297"/>
      <c r="K216" s="312"/>
    </row>
    <row r="217" spans="2:11" s="1" customFormat="1" ht="15" customHeight="1">
      <c r="B217" s="311"/>
      <c r="C217" s="245"/>
      <c r="D217" s="245"/>
      <c r="E217" s="245"/>
      <c r="F217" s="268">
        <v>4</v>
      </c>
      <c r="G217" s="306"/>
      <c r="H217" s="297" t="s">
        <v>798</v>
      </c>
      <c r="I217" s="297"/>
      <c r="J217" s="297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2021-09-25T02:16:21Z</dcterms:created>
  <dcterms:modified xsi:type="dcterms:W3CDTF">2021-09-25T02:16:28Z</dcterms:modified>
  <cp:category/>
  <cp:version/>
  <cp:contentType/>
  <cp:contentStatus/>
</cp:coreProperties>
</file>